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介護サービス事業所関係\指定関係\指定申請・体制届等様式\指定申請様式\202404指定申請様式\"/>
    </mc:Choice>
  </mc:AlternateContent>
  <bookViews>
    <workbookView xWindow="768" yWindow="768" windowWidth="17016" windowHeight="11232" tabRatio="665"/>
  </bookViews>
  <sheets>
    <sheet name="【記載例】訪問型サービス" sheetId="10" r:id="rId1"/>
    <sheet name="訪問型サービス（１枚版）" sheetId="1" r:id="rId2"/>
    <sheet name="訪問型サービス（100名）" sheetId="9" r:id="rId3"/>
    <sheet name="記入方法" sheetId="5" r:id="rId4"/>
    <sheet name="プルダウン・リスト" sheetId="2" r:id="rId5"/>
  </sheets>
  <definedNames>
    <definedName name="_xlnm.Print_Area" localSheetId="0">【記載例】訪問型サービス!$A$1:$BD$56</definedName>
    <definedName name="_xlnm.Print_Area" localSheetId="3">記入方法!$A$1:$O$79</definedName>
    <definedName name="_xlnm.Print_Area" localSheetId="2">'訪問型サービス（100名）'!$A$1:$BD$138</definedName>
    <definedName name="_xlnm.Print_Area" localSheetId="1">'訪問型サービス（１枚版）'!$A$1:$BD$56</definedName>
    <definedName name="_xlnm.Print_Titles" localSheetId="0">【記載例】訪問型サービス!$1:$17</definedName>
    <definedName name="_xlnm.Print_Titles" localSheetId="2">'訪問型サービス（100名）'!$1:$17</definedName>
    <definedName name="_xlnm.Print_Titles" localSheetId="1">'訪問型サービス（１枚版）'!$1:$17</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0" i="10" l="1"/>
  <c r="L45" i="10"/>
  <c r="L42" i="1" l="1"/>
  <c r="H125" i="9"/>
  <c r="J125" i="9"/>
  <c r="L125" i="9"/>
  <c r="F125" i="9"/>
  <c r="H43" i="10"/>
  <c r="J43" i="10"/>
  <c r="L43" i="10"/>
  <c r="F43" i="10"/>
  <c r="AU13" i="10" l="1"/>
  <c r="AU19" i="1"/>
  <c r="AU13" i="1"/>
  <c r="AU13" i="9"/>
  <c r="L41" i="1" l="1"/>
  <c r="F40" i="1"/>
  <c r="H40" i="1"/>
  <c r="J40" i="1"/>
  <c r="T41" i="1"/>
  <c r="V41" i="1"/>
  <c r="T42" i="1"/>
  <c r="V42" i="1"/>
  <c r="T43" i="1"/>
  <c r="V43" i="1"/>
  <c r="T44" i="1"/>
  <c r="V44" i="1"/>
  <c r="Y45" i="1"/>
  <c r="AA45" i="1"/>
  <c r="R50" i="1" s="1"/>
  <c r="AE45" i="1"/>
  <c r="R55" i="1" s="1"/>
  <c r="R49" i="1"/>
  <c r="W49" i="1"/>
  <c r="W50" i="1"/>
  <c r="R137" i="9"/>
  <c r="R132" i="9"/>
  <c r="AB50" i="1" l="1"/>
  <c r="W55" i="1" s="1"/>
  <c r="AB55" i="1" s="1"/>
  <c r="V45" i="1"/>
  <c r="T45" i="1"/>
  <c r="AU27" i="10"/>
  <c r="W50" i="10"/>
  <c r="W49" i="10"/>
  <c r="R49" i="10"/>
  <c r="AE45" i="10"/>
  <c r="R55" i="10" s="1"/>
  <c r="AA45" i="10"/>
  <c r="R50" i="10" s="1"/>
  <c r="AB50" i="10" s="1"/>
  <c r="W55" i="10" s="1"/>
  <c r="Y45" i="10"/>
  <c r="T42" i="10"/>
  <c r="L42" i="10"/>
  <c r="L41" i="10"/>
  <c r="J40" i="10"/>
  <c r="H40" i="10"/>
  <c r="F40" i="10"/>
  <c r="AU35" i="10"/>
  <c r="AU34" i="10"/>
  <c r="AU33" i="10"/>
  <c r="AU32" i="10"/>
  <c r="AU31" i="10"/>
  <c r="AU30" i="10"/>
  <c r="AU29" i="10"/>
  <c r="AU28" i="10"/>
  <c r="AU26" i="10"/>
  <c r="AU25" i="10"/>
  <c r="AU24" i="10"/>
  <c r="AU23" i="10"/>
  <c r="AU22" i="10"/>
  <c r="AU21" i="10"/>
  <c r="AU20" i="10"/>
  <c r="AU19" i="10"/>
  <c r="B19" i="10"/>
  <c r="B20" i="10" s="1"/>
  <c r="B21" i="10" s="1"/>
  <c r="B22" i="10" s="1"/>
  <c r="B23" i="10" s="1"/>
  <c r="B24" i="10" s="1"/>
  <c r="B25" i="10" s="1"/>
  <c r="B26" i="10" s="1"/>
  <c r="B27" i="10" s="1"/>
  <c r="B28" i="10" s="1"/>
  <c r="B29" i="10" s="1"/>
  <c r="B30" i="10" s="1"/>
  <c r="B31" i="10" s="1"/>
  <c r="B32" i="10" s="1"/>
  <c r="B33" i="10" s="1"/>
  <c r="B34" i="10" s="1"/>
  <c r="B35" i="10" s="1"/>
  <c r="AU18" i="10"/>
  <c r="X2" i="10"/>
  <c r="AJ16" i="10" s="1"/>
  <c r="AJ17" i="10" s="1"/>
  <c r="AB55" i="10" l="1"/>
  <c r="T43" i="10"/>
  <c r="X15" i="10"/>
  <c r="T16" i="10"/>
  <c r="T17" i="10" s="1"/>
  <c r="P15" i="10"/>
  <c r="AB15" i="10"/>
  <c r="AM15" i="10"/>
  <c r="X16" i="10"/>
  <c r="X17" i="10" s="1"/>
  <c r="T15" i="10"/>
  <c r="AE15" i="10"/>
  <c r="AN15" i="10"/>
  <c r="AF16" i="10"/>
  <c r="AF17" i="10" s="1"/>
  <c r="AJ15" i="10"/>
  <c r="AN16" i="10"/>
  <c r="AN17" i="10" s="1"/>
  <c r="W15" i="10"/>
  <c r="AF15" i="10"/>
  <c r="P16" i="10"/>
  <c r="P17" i="10" s="1"/>
  <c r="AQ16" i="10"/>
  <c r="AQ17" i="10" s="1"/>
  <c r="AM16" i="10"/>
  <c r="AM17" i="10" s="1"/>
  <c r="AI16" i="10"/>
  <c r="AI17" i="10" s="1"/>
  <c r="AE16" i="10"/>
  <c r="AE17" i="10" s="1"/>
  <c r="AA16" i="10"/>
  <c r="AA17" i="10" s="1"/>
  <c r="W16" i="10"/>
  <c r="W17" i="10" s="1"/>
  <c r="S16" i="10"/>
  <c r="S17" i="10" s="1"/>
  <c r="AT15" i="10"/>
  <c r="AT16" i="10" s="1"/>
  <c r="AT17" i="10" s="1"/>
  <c r="AP15" i="10"/>
  <c r="AL15" i="10"/>
  <c r="AH15" i="10"/>
  <c r="AD15" i="10"/>
  <c r="Z15" i="10"/>
  <c r="V15" i="10"/>
  <c r="R15" i="10"/>
  <c r="AZ11" i="10"/>
  <c r="AW26" i="10" s="1"/>
  <c r="AL16" i="10"/>
  <c r="AL17" i="10" s="1"/>
  <c r="AH16" i="10"/>
  <c r="AH17" i="10" s="1"/>
  <c r="AD16" i="10"/>
  <c r="AD17" i="10" s="1"/>
  <c r="Z16" i="10"/>
  <c r="Z17" i="10" s="1"/>
  <c r="V16" i="10"/>
  <c r="V17" i="10" s="1"/>
  <c r="R16" i="10"/>
  <c r="R17" i="10" s="1"/>
  <c r="AO15" i="10"/>
  <c r="AK15" i="10"/>
  <c r="AG15" i="10"/>
  <c r="AC15" i="10"/>
  <c r="Y15" i="10"/>
  <c r="U15" i="10"/>
  <c r="Q15" i="10"/>
  <c r="AO16" i="10"/>
  <c r="AO17" i="10" s="1"/>
  <c r="AG16" i="10"/>
  <c r="AG17" i="10" s="1"/>
  <c r="AC16" i="10"/>
  <c r="AC17" i="10" s="1"/>
  <c r="Y16" i="10"/>
  <c r="Y17" i="10" s="1"/>
  <c r="Q16" i="10"/>
  <c r="Q17" i="10" s="1"/>
  <c r="AP16" i="10"/>
  <c r="AP17" i="10" s="1"/>
  <c r="AS15" i="10"/>
  <c r="AS16" i="10" s="1"/>
  <c r="AS17" i="10" s="1"/>
  <c r="AK16" i="10"/>
  <c r="AK17" i="10" s="1"/>
  <c r="U16" i="10"/>
  <c r="U17" i="10" s="1"/>
  <c r="AR15" i="10"/>
  <c r="AR16" i="10" s="1"/>
  <c r="AR17" i="10" s="1"/>
  <c r="S15" i="10"/>
  <c r="AA15" i="10"/>
  <c r="AI15" i="10"/>
  <c r="AQ15" i="10"/>
  <c r="AB16" i="10"/>
  <c r="AB17" i="10" s="1"/>
  <c r="T41" i="10"/>
  <c r="T44" i="10"/>
  <c r="AW22" i="10"/>
  <c r="T45" i="10" l="1"/>
  <c r="AW31" i="10"/>
  <c r="AW34" i="10"/>
  <c r="AW20" i="10"/>
  <c r="V41" i="10" s="1"/>
  <c r="AW35" i="10"/>
  <c r="AW33" i="10"/>
  <c r="AW25" i="10"/>
  <c r="AW21" i="10"/>
  <c r="V42" i="10" s="1"/>
  <c r="AW29" i="10"/>
  <c r="AW19" i="10"/>
  <c r="AW30" i="10"/>
  <c r="AW24" i="10"/>
  <c r="AW18" i="10"/>
  <c r="AW28" i="10"/>
  <c r="AW32" i="10"/>
  <c r="AW27" i="10"/>
  <c r="AW23" i="10"/>
  <c r="V44" i="10" s="1"/>
  <c r="V43" i="10" l="1"/>
  <c r="V45" i="10" s="1"/>
  <c r="AU116" i="9" l="1"/>
  <c r="AU115" i="9"/>
  <c r="AU114" i="9"/>
  <c r="AU113" i="9"/>
  <c r="AU112" i="9"/>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W132" i="9"/>
  <c r="W131" i="9"/>
  <c r="R131" i="9"/>
  <c r="AE127" i="9"/>
  <c r="AA127" i="9"/>
  <c r="Y127" i="9"/>
  <c r="T124" i="9"/>
  <c r="L124" i="9"/>
  <c r="L123" i="9"/>
  <c r="L127" i="9" s="1"/>
  <c r="C132" i="9" s="1"/>
  <c r="J122" i="9"/>
  <c r="H122" i="9"/>
  <c r="F122" i="9"/>
  <c r="AU117" i="9"/>
  <c r="AU34" i="9"/>
  <c r="AU33" i="9"/>
  <c r="AU32" i="9"/>
  <c r="AU31" i="9"/>
  <c r="AU30" i="9"/>
  <c r="AU29" i="9"/>
  <c r="AU28" i="9"/>
  <c r="AU27" i="9"/>
  <c r="AU26" i="9"/>
  <c r="AU25" i="9"/>
  <c r="AU24" i="9"/>
  <c r="AU23" i="9"/>
  <c r="AU22" i="9"/>
  <c r="T125" i="9" s="1"/>
  <c r="AU21" i="9"/>
  <c r="AU20" i="9"/>
  <c r="AU19" i="9"/>
  <c r="B19" i="9"/>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AU18" i="9"/>
  <c r="X2" i="9"/>
  <c r="AF16" i="9" s="1"/>
  <c r="AF17" i="9" s="1"/>
  <c r="AU24" i="1"/>
  <c r="AU22" i="1"/>
  <c r="AU23" i="1"/>
  <c r="AU25" i="1"/>
  <c r="AU26" i="1"/>
  <c r="AU27" i="1"/>
  <c r="AU28" i="1"/>
  <c r="AU29" i="1"/>
  <c r="AU30" i="1"/>
  <c r="AU31" i="1"/>
  <c r="AU32" i="1"/>
  <c r="AU33" i="1"/>
  <c r="AU34" i="1"/>
  <c r="AU35" i="1"/>
  <c r="AU21" i="1"/>
  <c r="AU20" i="1"/>
  <c r="AU18" i="1"/>
  <c r="AB132" i="9" l="1"/>
  <c r="W137" i="9" s="1"/>
  <c r="AB137" i="9" s="1"/>
  <c r="P15" i="9"/>
  <c r="AF15" i="9"/>
  <c r="Q16" i="9"/>
  <c r="Q17" i="9" s="1"/>
  <c r="AG16" i="9"/>
  <c r="AG17" i="9" s="1"/>
  <c r="W15" i="9"/>
  <c r="AM15" i="9"/>
  <c r="X16" i="9"/>
  <c r="X17" i="9" s="1"/>
  <c r="AN16" i="9"/>
  <c r="AN17" i="9" s="1"/>
  <c r="X15" i="9"/>
  <c r="AN15" i="9"/>
  <c r="Y16" i="9"/>
  <c r="Y17" i="9" s="1"/>
  <c r="AO16" i="9"/>
  <c r="AO17" i="9" s="1"/>
  <c r="AE15" i="9"/>
  <c r="P16" i="9"/>
  <c r="P17" i="9" s="1"/>
  <c r="AW86" i="9"/>
  <c r="L132" i="9"/>
  <c r="I132" i="9"/>
  <c r="AQ16" i="9"/>
  <c r="AQ17" i="9" s="1"/>
  <c r="AM16" i="9"/>
  <c r="AM17" i="9" s="1"/>
  <c r="AI16" i="9"/>
  <c r="AI17" i="9" s="1"/>
  <c r="AE16" i="9"/>
  <c r="AE17" i="9" s="1"/>
  <c r="AA16" i="9"/>
  <c r="AA17" i="9" s="1"/>
  <c r="W16" i="9"/>
  <c r="W17" i="9" s="1"/>
  <c r="S16" i="9"/>
  <c r="S17" i="9" s="1"/>
  <c r="AT15" i="9"/>
  <c r="AT16" i="9" s="1"/>
  <c r="AT17" i="9" s="1"/>
  <c r="AP15" i="9"/>
  <c r="AL15" i="9"/>
  <c r="AH15" i="9"/>
  <c r="AD15" i="9"/>
  <c r="Z15" i="9"/>
  <c r="V15" i="9"/>
  <c r="R15" i="9"/>
  <c r="AZ11" i="9"/>
  <c r="AW39" i="9" s="1"/>
  <c r="AP16" i="9"/>
  <c r="AP17" i="9" s="1"/>
  <c r="AL16" i="9"/>
  <c r="AL17" i="9" s="1"/>
  <c r="AH16" i="9"/>
  <c r="AH17" i="9" s="1"/>
  <c r="AD16" i="9"/>
  <c r="AD17" i="9" s="1"/>
  <c r="Z16" i="9"/>
  <c r="Z17" i="9" s="1"/>
  <c r="V16" i="9"/>
  <c r="V17" i="9" s="1"/>
  <c r="R16" i="9"/>
  <c r="R17" i="9" s="1"/>
  <c r="AS15" i="9"/>
  <c r="AS16" i="9" s="1"/>
  <c r="AS17" i="9" s="1"/>
  <c r="AO15" i="9"/>
  <c r="AK15" i="9"/>
  <c r="AG15" i="9"/>
  <c r="AC15" i="9"/>
  <c r="Y15" i="9"/>
  <c r="U15" i="9"/>
  <c r="Q15" i="9"/>
  <c r="S15" i="9"/>
  <c r="AA15" i="9"/>
  <c r="AI15" i="9"/>
  <c r="AQ15" i="9"/>
  <c r="T16" i="9"/>
  <c r="T17" i="9" s="1"/>
  <c r="AB16" i="9"/>
  <c r="AB17" i="9" s="1"/>
  <c r="AJ16" i="9"/>
  <c r="AJ17" i="9" s="1"/>
  <c r="T15" i="9"/>
  <c r="AB15" i="9"/>
  <c r="AJ15" i="9"/>
  <c r="AR15" i="9"/>
  <c r="AR16" i="9" s="1"/>
  <c r="AR17" i="9" s="1"/>
  <c r="U16" i="9"/>
  <c r="U17" i="9" s="1"/>
  <c r="AC16" i="9"/>
  <c r="AC17" i="9" s="1"/>
  <c r="AK16" i="9"/>
  <c r="AK17" i="9" s="1"/>
  <c r="T123" i="9"/>
  <c r="AW117" i="9"/>
  <c r="T126" i="9"/>
  <c r="AW22" i="9"/>
  <c r="V125" i="9" s="1"/>
  <c r="AW70" i="9" l="1"/>
  <c r="AW32" i="9"/>
  <c r="AW102" i="9"/>
  <c r="AW54" i="9"/>
  <c r="AW38" i="9"/>
  <c r="AW108" i="9"/>
  <c r="AW93" i="9"/>
  <c r="AW77" i="9"/>
  <c r="AW61" i="9"/>
  <c r="AW45" i="9"/>
  <c r="AW111" i="9"/>
  <c r="AW96" i="9"/>
  <c r="AW80" i="9"/>
  <c r="AW64" i="9"/>
  <c r="AW48" i="9"/>
  <c r="AW114" i="9"/>
  <c r="AW95" i="9"/>
  <c r="AW79" i="9"/>
  <c r="AW63" i="9"/>
  <c r="AW47" i="9"/>
  <c r="AW98" i="9"/>
  <c r="AW82" i="9"/>
  <c r="AW66" i="9"/>
  <c r="AW50" i="9"/>
  <c r="AW105" i="9"/>
  <c r="AW89" i="9"/>
  <c r="AW73" i="9"/>
  <c r="AW57" i="9"/>
  <c r="AW41" i="9"/>
  <c r="AW107" i="9"/>
  <c r="AW92" i="9"/>
  <c r="AW76" i="9"/>
  <c r="AW60" i="9"/>
  <c r="AW44" i="9"/>
  <c r="AW110" i="9"/>
  <c r="AW91" i="9"/>
  <c r="AW75" i="9"/>
  <c r="AW59" i="9"/>
  <c r="AW43" i="9"/>
  <c r="AW113" i="9"/>
  <c r="AW94" i="9"/>
  <c r="AW78" i="9"/>
  <c r="AW62" i="9"/>
  <c r="AW46" i="9"/>
  <c r="AW101" i="9"/>
  <c r="AW85" i="9"/>
  <c r="AW69" i="9"/>
  <c r="AW53" i="9"/>
  <c r="AW37" i="9"/>
  <c r="AW104" i="9"/>
  <c r="AW88" i="9"/>
  <c r="AW72" i="9"/>
  <c r="AW56" i="9"/>
  <c r="AW40" i="9"/>
  <c r="AW103" i="9"/>
  <c r="AW87" i="9"/>
  <c r="AW71" i="9"/>
  <c r="AW55" i="9"/>
  <c r="AW24" i="9"/>
  <c r="AW116" i="9"/>
  <c r="AW106" i="9"/>
  <c r="AW109" i="9"/>
  <c r="AW90" i="9"/>
  <c r="AW74" i="9"/>
  <c r="AW58" i="9"/>
  <c r="AW42" i="9"/>
  <c r="AW112" i="9"/>
  <c r="AW97" i="9"/>
  <c r="AW81" i="9"/>
  <c r="AW65" i="9"/>
  <c r="AW49" i="9"/>
  <c r="AW115" i="9"/>
  <c r="AW100" i="9"/>
  <c r="AW84" i="9"/>
  <c r="AW68" i="9"/>
  <c r="AW52" i="9"/>
  <c r="AW36" i="9"/>
  <c r="AW99" i="9"/>
  <c r="AW83" i="9"/>
  <c r="AW67" i="9"/>
  <c r="AW51" i="9"/>
  <c r="AW35" i="9"/>
  <c r="AW23" i="9"/>
  <c r="V126" i="9" s="1"/>
  <c r="T127" i="9"/>
  <c r="AW29" i="9"/>
  <c r="AW21" i="9"/>
  <c r="V124" i="9" s="1"/>
  <c r="AW33" i="9"/>
  <c r="AW25" i="9"/>
  <c r="AW20" i="9"/>
  <c r="AW34" i="9"/>
  <c r="AW28" i="9"/>
  <c r="AW18" i="9"/>
  <c r="AW30" i="9"/>
  <c r="AW19" i="9"/>
  <c r="AW31" i="9"/>
  <c r="AW27" i="9"/>
  <c r="AW26" i="9"/>
  <c r="V123" i="9" l="1"/>
  <c r="V127" i="9" s="1"/>
  <c r="B19" i="1" l="1"/>
  <c r="B20" i="1" s="1"/>
  <c r="B21" i="1" s="1"/>
  <c r="B22" i="1" s="1"/>
  <c r="B23" i="1" s="1"/>
  <c r="B24" i="1" s="1"/>
  <c r="B25" i="1" s="1"/>
  <c r="B26" i="1" s="1"/>
  <c r="B27" i="1" s="1"/>
  <c r="B28" i="1" l="1"/>
  <c r="B29" i="1" l="1"/>
  <c r="B30" i="1" s="1"/>
  <c r="B31" i="1" s="1"/>
  <c r="B32" i="1" s="1"/>
  <c r="X2" i="1"/>
  <c r="AT15" i="1" l="1"/>
  <c r="AR15" i="1"/>
  <c r="AR16" i="1" s="1"/>
  <c r="AR17" i="1" s="1"/>
  <c r="AS15" i="1"/>
  <c r="AS16" i="1" s="1"/>
  <c r="AS17" i="1" s="1"/>
  <c r="B33" i="1"/>
  <c r="B34" i="1" s="1"/>
  <c r="B35" i="1" s="1"/>
  <c r="AT16" i="1"/>
  <c r="AT17" i="1" s="1"/>
  <c r="AZ11" i="1"/>
  <c r="P15" i="1"/>
  <c r="S16" i="1"/>
  <c r="S17" i="1" s="1"/>
  <c r="AL16" i="1"/>
  <c r="AL17" i="1" s="1"/>
  <c r="T16" i="1"/>
  <c r="T17" i="1" s="1"/>
  <c r="AD16" i="1"/>
  <c r="AD17" i="1" s="1"/>
  <c r="AN16" i="1"/>
  <c r="AN17" i="1" s="1"/>
  <c r="AQ16" i="1"/>
  <c r="AQ17" i="1" s="1"/>
  <c r="AA16" i="1"/>
  <c r="AA17" i="1" s="1"/>
  <c r="V16" i="1"/>
  <c r="V17" i="1" s="1"/>
  <c r="AF16" i="1"/>
  <c r="AF17" i="1" s="1"/>
  <c r="P16" i="1"/>
  <c r="P17" i="1" s="1"/>
  <c r="X16" i="1"/>
  <c r="X17" i="1" s="1"/>
  <c r="AI16" i="1"/>
  <c r="AI17" i="1" s="1"/>
  <c r="Z16" i="1"/>
  <c r="Z17" i="1" s="1"/>
  <c r="AE16" i="1"/>
  <c r="AE17" i="1" s="1"/>
  <c r="AJ16" i="1"/>
  <c r="AJ17" i="1" s="1"/>
  <c r="AP16" i="1"/>
  <c r="AP17" i="1" s="1"/>
  <c r="R16" i="1"/>
  <c r="R17" i="1" s="1"/>
  <c r="W16" i="1"/>
  <c r="W17" i="1" s="1"/>
  <c r="AB16" i="1"/>
  <c r="AB17" i="1" s="1"/>
  <c r="AH16" i="1"/>
  <c r="AH17" i="1" s="1"/>
  <c r="AM16" i="1"/>
  <c r="AM17" i="1" s="1"/>
  <c r="Q16" i="1"/>
  <c r="Q17" i="1" s="1"/>
  <c r="U16" i="1"/>
  <c r="U17" i="1" s="1"/>
  <c r="Y16" i="1"/>
  <c r="Y17" i="1" s="1"/>
  <c r="AC16" i="1"/>
  <c r="AC17" i="1" s="1"/>
  <c r="AG16" i="1"/>
  <c r="AG17" i="1" s="1"/>
  <c r="AK16" i="1"/>
  <c r="AK17" i="1" s="1"/>
  <c r="AO16" i="1"/>
  <c r="AO17" i="1" s="1"/>
  <c r="W15" i="1"/>
  <c r="AA15" i="1"/>
  <c r="AE15" i="1"/>
  <c r="AI15" i="1"/>
  <c r="AM15" i="1"/>
  <c r="AQ15" i="1"/>
  <c r="T15" i="1"/>
  <c r="X15" i="1"/>
  <c r="AB15" i="1"/>
  <c r="AF15" i="1"/>
  <c r="AJ15" i="1"/>
  <c r="AN15" i="1"/>
  <c r="Q15" i="1"/>
  <c r="U15" i="1"/>
  <c r="Y15" i="1"/>
  <c r="AC15" i="1"/>
  <c r="AG15" i="1"/>
  <c r="AK15" i="1"/>
  <c r="AO15" i="1"/>
  <c r="S15" i="1"/>
  <c r="R15" i="1"/>
  <c r="V15" i="1"/>
  <c r="Z15" i="1"/>
  <c r="AD15" i="1"/>
  <c r="AH15" i="1"/>
  <c r="AL15" i="1"/>
  <c r="AP15" i="1"/>
  <c r="AW19" i="1" l="1"/>
  <c r="AW32" i="1"/>
  <c r="AW26" i="1"/>
  <c r="AW25" i="1"/>
  <c r="AW27" i="1"/>
  <c r="AW29" i="1"/>
  <c r="AW30" i="1"/>
  <c r="AW28" i="1"/>
  <c r="AW20" i="1"/>
  <c r="AW18" i="1"/>
  <c r="AW22" i="1"/>
  <c r="AW34" i="1"/>
  <c r="AW24" i="1"/>
  <c r="AW23" i="1"/>
  <c r="AW33" i="1"/>
  <c r="AW35" i="1"/>
  <c r="AW21" i="1"/>
  <c r="AW31" i="1"/>
  <c r="L50" i="10" l="1"/>
  <c r="I50" i="10"/>
  <c r="H43" i="1"/>
  <c r="J43" i="1"/>
  <c r="F43" i="1"/>
  <c r="L43" i="1"/>
  <c r="L45" i="1" s="1"/>
  <c r="C50" i="1" s="1"/>
  <c r="I50" i="1" l="1"/>
  <c r="L50" i="1"/>
</calcChain>
</file>

<file path=xl/sharedStrings.xml><?xml version="1.0" encoding="utf-8"?>
<sst xmlns="http://schemas.openxmlformats.org/spreadsheetml/2006/main" count="486" uniqueCount="178">
  <si>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</si>
  <si>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</si>
  <si>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</si>
  <si>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</si>
  <si>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</si>
  <si>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</si>
  <si>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</si>
  <si>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</si>
  <si>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</si>
  <si>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</si>
  <si>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</si>
  <si>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</si>
  <si>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</si>
  <si>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</si>
  <si>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</si>
  <si>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</si>
  <si>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</si>
  <si>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</si>
  <si>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</si>
  <si>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</si>
  <si>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</si>
  <si>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</si>
  <si>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</si>
  <si>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</si>
  <si>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</si>
  <si>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</si>
  <si>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</si>
  <si>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</si>
  <si>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</si>
  <si>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</si>
  <si>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</si>
  <si>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</si>
  <si>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</si>
  <si>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</si>
  <si>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</si>
  <si>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</si>
  <si>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</si>
  <si>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</si>
  <si>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</si>
  <si>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</si>
  <si>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</si>
  <si>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</si>
  <si>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</si>
  <si>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</si>
  <si>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</si>
  <si>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</si>
  <si>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</si>
  <si>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</si>
  <si>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</si>
  <si>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</si>
  <si>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</si>
  <si>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</si>
  <si>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</si>
  <si>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</si>
  <si>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</si>
  <si>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</si>
  <si>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</si>
  <si>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</si>
  <si>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</si>
  <si>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</si>
  <si>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</si>
  <si>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</si>
  <si>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</si>
  <si>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</si>
  <si>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</si>
  <si>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</si>
  <si>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</si>
  <si>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</si>
  <si>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</si>
  <si>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</si>
  <si>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</si>
  <si>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</si>
  <si>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</si>
  <si>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</si>
  <si>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</si>
  <si>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</si>
  <si>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</si>
  <si>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</si>
  <si>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</si>
  <si>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</si>
  <si>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</si>
  <si>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</si>
  <si>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</si>
  <si>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</si>
  <si>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</si>
  <si>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</si>
  <si>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</si>
  <si>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</si>
  <si>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</si>
  <si>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</si>
  <si>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</si>
  <si>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</si>
  <si>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</si>
  <si>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</si>
  <si>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</si>
  <si>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</si>
  <si>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</si>
  <si>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</si>
  <si>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</si>
  <si>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</si>
  <si>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</si>
  <si>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</si>
  <si>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</si>
  <si>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</si>
  <si>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</si>
  <si>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</si>
  <si>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</si>
  <si>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</si>
  <si>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</si>
  <si>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</si>
  <si>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</si>
  <si>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</si>
  <si>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</si>
  <si>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</si>
  <si>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</si>
  <si>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</si>
  <si>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</si>
  <si>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</si>
  <si>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</si>
  <si>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</si>
  <si>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</si>
  <si>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</si>
  <si>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</si>
  <si>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</si>
  <si>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</si>
  <si>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</si>
  <si>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</si>
  <si>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</si>
  <si>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</si>
  <si>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</si>
  <si>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</si>
  <si>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</si>
  <si>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</si>
  <si>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</si>
  <si>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</si>
  <si>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</si>
  <si>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</si>
  <si>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</si>
  <si>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</si>
  <si>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</si>
  <si>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</si>
  <si>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</si>
  <si>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</si>
  <si>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</si>
  <si>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</si>
  <si>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</si>
  <si>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</si>
  <si>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</si>
  <si>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</si>
  <si>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</si>
  <si>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</si>
  <si>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</si>
  <si>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</si>
  <si>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</si>
  <si>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</si>
  <si>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</si>
  <si>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</si>
  <si>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</si>
  <si>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</si>
  <si>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</si>
  <si>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</si>
  <si>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</si>
  <si>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</si>
  <si>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</si>
  <si>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</si>
  <si>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</si>
  <si>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</si>
  <si>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</si>
  <si>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</si>
  <si>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 xml:space="preserve">     変則労働時間制の有無</t>
    <rPh sb="5" eb="7">
      <t>ヘンソク</t>
    </rPh>
    <rPh sb="7" eb="9">
      <t>ロウドウ</t>
    </rPh>
    <rPh sb="9" eb="11">
      <t>ジカン</t>
    </rPh>
    <rPh sb="11" eb="12">
      <t>セイ</t>
    </rPh>
    <rPh sb="13" eb="15">
      <t>ウム</t>
    </rPh>
    <phoneticPr fontId="1"/>
  </si>
  <si>
    <t>無</t>
  </si>
  <si>
    <t>単位</t>
    <rPh sb="0" eb="2">
      <t>タンイ</t>
    </rPh>
    <phoneticPr fontId="1"/>
  </si>
  <si>
    <t>-</t>
  </si>
  <si>
    <t>起算日</t>
    <rPh sb="0" eb="3">
      <t>キサンビ</t>
    </rPh>
    <phoneticPr fontId="1"/>
  </si>
  <si>
    <t>当月の勤務時間の最も多い者の時間数</t>
    <rPh sb="0" eb="2">
      <t>トウゲツ</t>
    </rPh>
    <phoneticPr fontId="1"/>
  </si>
  <si>
    <t>暦月</t>
  </si>
  <si>
    <t>実績</t>
  </si>
  <si>
    <t>（参考様式１-12）</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</si>
</sst>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4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8" fillId="0" borderId="0" xfId="0" applyFont="1">
      <alignment vertical="center"/>
    </xf>
    <xf numFmtId="0" fontId="7" fillId="0" borderId="0" xfId="0" applyFont="1" applyBorder="1" applyAlignment="1" applyProtection="1">
      <alignment horizontal="left" vertical="center"/>
    </xf>
    <xf numFmtId="0" fontId="8"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7" fillId="0" borderId="0" xfId="0" applyFont="1" applyAlignment="1" applyProtection="1">
      <alignment horizontal="left" vertical="center"/>
    </xf>
    <xf numFmtId="0" fontId="7" fillId="0" borderId="0" xfId="0" applyFont="1">
      <alignment vertical="center"/>
    </xf>
    <xf numFmtId="0" fontId="7" fillId="3" borderId="0" xfId="0" applyFont="1" applyFill="1" applyBorder="1" applyAlignment="1" applyProtection="1">
      <alignment vertical="center"/>
      <protection locked="0"/>
    </xf>
    <xf numFmtId="0" fontId="7" fillId="3" borderId="0" xfId="0" applyFont="1" applyFill="1" applyBorder="1" applyAlignment="1" applyProtection="1">
      <alignment horizontal="left" vertical="center"/>
      <protection locked="0"/>
    </xf>
    <xf numFmtId="0" fontId="16" fillId="0" borderId="0" xfId="0" applyFont="1"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16" fillId="0" borderId="0" xfId="0" applyFont="1">
      <alignment vertical="center"/>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0" borderId="10" xfId="1" applyNumberFormat="1" applyFont="1" applyFill="1" applyBorder="1" applyAlignment="1" applyProtection="1">
      <alignment horizontal="right" vertical="center"/>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82" fontId="16" fillId="0" borderId="10"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31" xfId="0" applyFont="1" applyFill="1" applyBorder="1" applyAlignment="1" applyProtection="1">
      <alignment horizontal="right"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62"/>
  <sheetViews>
    <sheetView showGridLines="0" tabSelected="1"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62" s="33" customFormat="1" ht="20.25" customHeight="1" x14ac:dyDescent="0.45">
      <c r="A1" s="36"/>
      <c r="B1" s="36"/>
      <c r="C1" s="37" t="s">
        <v>177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316" t="s">
        <v>163</v>
      </c>
      <c r="AN1" s="316"/>
      <c r="AO1" s="316"/>
      <c r="AP1" s="316"/>
      <c r="AQ1" s="316"/>
      <c r="AR1" s="316"/>
      <c r="AS1" s="316"/>
      <c r="AT1" s="316"/>
      <c r="AU1" s="316"/>
      <c r="AV1" s="316"/>
      <c r="AW1" s="316"/>
      <c r="AX1" s="316"/>
      <c r="AY1" s="316"/>
      <c r="AZ1" s="316"/>
      <c r="BA1" s="316"/>
      <c r="BB1" s="40" t="s">
        <v>0</v>
      </c>
      <c r="BC1" s="36"/>
      <c r="BD1" s="36"/>
    </row>
    <row r="2" spans="1:62" s="31" customFormat="1" ht="20.25" customHeight="1" x14ac:dyDescent="0.45">
      <c r="A2" s="41"/>
      <c r="B2" s="41"/>
      <c r="C2" s="41"/>
      <c r="D2" s="38"/>
      <c r="E2" s="41"/>
      <c r="F2" s="41"/>
      <c r="G2" s="41"/>
      <c r="H2" s="38"/>
      <c r="I2" s="39"/>
      <c r="J2" s="39"/>
      <c r="K2" s="39"/>
      <c r="L2" s="39"/>
      <c r="M2" s="39"/>
      <c r="N2" s="41"/>
      <c r="O2" s="41"/>
      <c r="P2" s="41"/>
      <c r="Q2" s="41"/>
      <c r="R2" s="41"/>
      <c r="S2" s="41"/>
      <c r="T2" s="39" t="s">
        <v>20</v>
      </c>
      <c r="U2" s="317">
        <v>4</v>
      </c>
      <c r="V2" s="317"/>
      <c r="W2" s="39" t="s">
        <v>17</v>
      </c>
      <c r="X2" s="318">
        <f>IF(U2=0,"",YEAR(DATE(2018+U2,1,1)))</f>
        <v>2022</v>
      </c>
      <c r="Y2" s="318"/>
      <c r="Z2" s="41" t="s">
        <v>21</v>
      </c>
      <c r="AA2" s="41" t="s">
        <v>22</v>
      </c>
      <c r="AB2" s="317">
        <v>4</v>
      </c>
      <c r="AC2" s="317"/>
      <c r="AD2" s="41" t="s">
        <v>23</v>
      </c>
      <c r="AE2" s="41"/>
      <c r="AF2" s="41"/>
      <c r="AG2" s="41"/>
      <c r="AH2" s="41"/>
      <c r="AI2" s="41"/>
      <c r="AJ2" s="40"/>
      <c r="AK2" s="39" t="s">
        <v>18</v>
      </c>
      <c r="AL2" s="39" t="s">
        <v>17</v>
      </c>
      <c r="AM2" s="317"/>
      <c r="AN2" s="317"/>
      <c r="AO2" s="317"/>
      <c r="AP2" s="317"/>
      <c r="AQ2" s="317"/>
      <c r="AR2" s="317"/>
      <c r="AS2" s="317"/>
      <c r="AT2" s="317"/>
      <c r="AU2" s="317"/>
      <c r="AV2" s="317"/>
      <c r="AW2" s="317"/>
      <c r="AX2" s="317"/>
      <c r="AY2" s="317"/>
      <c r="AZ2" s="317"/>
      <c r="BA2" s="317"/>
      <c r="BB2" s="40" t="s">
        <v>0</v>
      </c>
      <c r="BC2" s="39"/>
      <c r="BD2" s="39"/>
      <c r="BE2" s="32"/>
    </row>
    <row r="3" spans="1:62"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19" t="s">
        <v>145</v>
      </c>
      <c r="BA3" s="319"/>
      <c r="BB3" s="319"/>
      <c r="BC3" s="319"/>
      <c r="BD3" s="39"/>
      <c r="BE3" s="32"/>
    </row>
    <row r="4" spans="1:62"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319" t="s">
        <v>137</v>
      </c>
      <c r="BA4" s="319"/>
      <c r="BB4" s="319"/>
      <c r="BC4" s="319"/>
      <c r="BD4" s="39"/>
      <c r="BE4" s="32"/>
    </row>
    <row r="5" spans="1:62"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310">
        <v>40</v>
      </c>
      <c r="AW5" s="311"/>
      <c r="AX5" s="61" t="s">
        <v>24</v>
      </c>
      <c r="AY5" s="60"/>
      <c r="AZ5" s="312">
        <v>160</v>
      </c>
      <c r="BA5" s="313"/>
      <c r="BB5" s="61" t="s">
        <v>120</v>
      </c>
      <c r="BC5" s="60"/>
      <c r="BD5" s="41"/>
      <c r="BE5" s="32"/>
    </row>
    <row r="6" spans="1:62" s="166" customFormat="1" ht="5.25" customHeight="1" x14ac:dyDescent="0.45">
      <c r="B6" s="167"/>
      <c r="C6" s="66"/>
      <c r="D6" s="66"/>
      <c r="E6" s="66"/>
      <c r="F6" s="66"/>
      <c r="G6" s="66"/>
      <c r="H6" s="66"/>
      <c r="I6" s="66"/>
      <c r="J6" s="62"/>
      <c r="K6" s="62"/>
      <c r="L6" s="62"/>
      <c r="M6" s="54"/>
      <c r="N6" s="62"/>
      <c r="O6" s="62"/>
      <c r="P6" s="62"/>
      <c r="Q6" s="62"/>
      <c r="R6" s="168"/>
      <c r="S6" s="168"/>
      <c r="T6" s="168"/>
      <c r="U6" s="168"/>
      <c r="V6" s="168"/>
      <c r="W6" s="168"/>
      <c r="X6" s="168"/>
      <c r="Y6" s="168"/>
      <c r="Z6" s="168"/>
      <c r="AA6" s="168"/>
      <c r="AB6" s="168"/>
      <c r="AC6" s="168"/>
      <c r="AD6" s="168"/>
      <c r="AE6" s="168"/>
      <c r="AF6" s="168"/>
      <c r="AG6" s="168"/>
      <c r="AH6" s="168"/>
      <c r="AI6" s="168"/>
      <c r="AJ6" s="60"/>
      <c r="AK6" s="60"/>
      <c r="AL6" s="60"/>
      <c r="AM6" s="60"/>
      <c r="AN6" s="60"/>
      <c r="AO6" s="60"/>
      <c r="AP6" s="60"/>
      <c r="AQ6" s="60"/>
      <c r="AR6" s="60"/>
      <c r="AS6" s="60"/>
      <c r="AT6" s="60"/>
      <c r="AU6" s="60"/>
      <c r="AV6" s="60"/>
      <c r="AW6" s="60"/>
      <c r="AX6" s="60"/>
      <c r="AY6" s="60"/>
      <c r="AZ6" s="60"/>
      <c r="BA6" s="60"/>
      <c r="BB6" s="60"/>
      <c r="BC6" s="60"/>
      <c r="BD6" s="60"/>
      <c r="BE6" s="60"/>
      <c r="BF6" s="60"/>
      <c r="BG6" s="60"/>
      <c r="BH6" s="169"/>
      <c r="BI6" s="169"/>
      <c r="BJ6" s="168"/>
    </row>
    <row r="7" spans="1:62" s="166" customFormat="1" ht="21" customHeight="1" x14ac:dyDescent="0.45">
      <c r="B7" s="167"/>
      <c r="C7" s="170"/>
      <c r="D7" s="170"/>
      <c r="E7" s="170"/>
      <c r="F7" s="170"/>
      <c r="G7" s="170"/>
      <c r="H7" s="170"/>
      <c r="I7" s="62"/>
      <c r="J7" s="62"/>
      <c r="K7" s="62"/>
      <c r="L7" s="54"/>
      <c r="M7" s="62"/>
      <c r="N7" s="62"/>
      <c r="O7" s="62"/>
      <c r="P7" s="168"/>
      <c r="Q7" s="168"/>
      <c r="R7" s="168"/>
      <c r="S7" s="168"/>
      <c r="T7" s="168"/>
      <c r="U7" s="168"/>
      <c r="V7" s="168"/>
      <c r="W7" s="168"/>
      <c r="X7" s="168"/>
      <c r="Y7" s="168"/>
      <c r="Z7" s="168"/>
      <c r="AA7" s="168"/>
      <c r="AB7" s="168"/>
      <c r="AC7" s="168"/>
      <c r="AD7" s="168"/>
      <c r="AE7" s="168"/>
      <c r="AF7" s="168"/>
      <c r="AG7" s="168"/>
      <c r="AH7" s="60"/>
      <c r="AI7" s="60"/>
      <c r="AJ7" s="171" t="s">
        <v>169</v>
      </c>
      <c r="AK7" s="172"/>
      <c r="AL7" s="172"/>
      <c r="AM7" s="172"/>
      <c r="AN7" s="172"/>
      <c r="AO7" s="172"/>
      <c r="AP7" s="310" t="s">
        <v>170</v>
      </c>
      <c r="AQ7" s="311"/>
      <c r="AR7" s="173"/>
      <c r="AS7" s="174" t="s">
        <v>171</v>
      </c>
      <c r="AT7" s="175"/>
      <c r="AU7" s="310" t="s">
        <v>172</v>
      </c>
      <c r="AV7" s="311"/>
      <c r="AW7" s="176"/>
      <c r="AX7" s="177" t="s">
        <v>173</v>
      </c>
      <c r="AY7" s="177"/>
      <c r="AZ7" s="310"/>
      <c r="BA7" s="311"/>
      <c r="BB7" s="178" t="s">
        <v>26</v>
      </c>
      <c r="BC7" s="172"/>
    </row>
    <row r="8" spans="1:62" s="166" customFormat="1" ht="4.5" customHeight="1" x14ac:dyDescent="0.45">
      <c r="B8" s="167"/>
      <c r="C8" s="66"/>
      <c r="D8" s="66"/>
      <c r="E8" s="66"/>
      <c r="F8" s="66"/>
      <c r="G8" s="66"/>
      <c r="H8" s="62"/>
      <c r="I8" s="62"/>
      <c r="J8" s="62"/>
      <c r="K8" s="62"/>
      <c r="L8" s="62"/>
      <c r="M8" s="62"/>
      <c r="N8" s="62"/>
      <c r="O8" s="62"/>
      <c r="P8" s="168"/>
      <c r="Q8" s="168"/>
      <c r="R8" s="168"/>
      <c r="S8" s="168"/>
      <c r="T8" s="168"/>
      <c r="U8" s="168"/>
      <c r="V8" s="168"/>
      <c r="W8" s="168"/>
      <c r="X8" s="168"/>
      <c r="Y8" s="168"/>
      <c r="Z8" s="168"/>
      <c r="AA8" s="168"/>
      <c r="AB8" s="168"/>
      <c r="AC8" s="168"/>
      <c r="AD8" s="168"/>
      <c r="AE8" s="168"/>
      <c r="AF8" s="168"/>
      <c r="AG8" s="168"/>
      <c r="AH8" s="60"/>
      <c r="AI8" s="60"/>
      <c r="AJ8" s="60"/>
      <c r="AK8" s="60"/>
      <c r="AL8" s="60"/>
      <c r="AM8" s="60"/>
      <c r="AN8" s="60"/>
      <c r="AO8" s="60"/>
      <c r="AP8" s="60"/>
      <c r="AQ8" s="60"/>
      <c r="AR8" s="60"/>
      <c r="AS8" s="60"/>
      <c r="AT8" s="60"/>
      <c r="AU8" s="60"/>
      <c r="AV8" s="60"/>
      <c r="AW8" s="60"/>
      <c r="AX8" s="60"/>
      <c r="AY8" s="60"/>
      <c r="AZ8" s="60"/>
      <c r="BA8" s="60"/>
      <c r="BB8" s="60"/>
      <c r="BC8" s="169"/>
    </row>
    <row r="9" spans="1:62" s="166" customFormat="1" ht="20.25" customHeight="1" x14ac:dyDescent="0.45">
      <c r="B9" s="167"/>
      <c r="C9" s="66"/>
      <c r="D9" s="66"/>
      <c r="E9" s="66"/>
      <c r="F9" s="66"/>
      <c r="G9" s="66"/>
      <c r="H9" s="62"/>
      <c r="I9" s="62"/>
      <c r="J9" s="62"/>
      <c r="K9" s="62"/>
      <c r="L9" s="62"/>
      <c r="M9" s="62"/>
      <c r="N9" s="62"/>
      <c r="O9" s="62"/>
      <c r="P9" s="168"/>
      <c r="Q9" s="168"/>
      <c r="R9" s="168"/>
      <c r="S9" s="168"/>
      <c r="T9" s="168"/>
      <c r="U9" s="168"/>
      <c r="V9" s="168"/>
      <c r="W9" s="168"/>
      <c r="X9" s="168"/>
      <c r="Y9" s="168"/>
      <c r="Z9" s="168"/>
      <c r="AA9" s="168"/>
      <c r="AB9" s="168"/>
      <c r="AC9" s="168"/>
      <c r="AD9" s="168"/>
      <c r="AE9" s="168"/>
      <c r="AF9" s="168"/>
      <c r="AG9" s="168"/>
      <c r="AH9" s="60"/>
      <c r="AI9" s="60"/>
      <c r="AJ9" s="60"/>
      <c r="AK9" s="60"/>
      <c r="AL9" s="60"/>
      <c r="AM9" s="60"/>
      <c r="AN9" s="60"/>
      <c r="AO9" s="60"/>
      <c r="AP9" s="60"/>
      <c r="AQ9" s="60" t="s">
        <v>174</v>
      </c>
      <c r="AS9" s="60"/>
      <c r="AT9" s="60"/>
      <c r="AU9" s="60"/>
      <c r="AV9" s="60"/>
      <c r="AW9" s="60"/>
      <c r="AX9" s="60"/>
      <c r="AY9" s="60"/>
      <c r="AZ9" s="310">
        <v>160</v>
      </c>
      <c r="BA9" s="311"/>
      <c r="BB9" s="178" t="s">
        <v>120</v>
      </c>
      <c r="BC9" s="172"/>
    </row>
    <row r="10" spans="1:62" s="166" customFormat="1" ht="4.5" customHeight="1" x14ac:dyDescent="0.45">
      <c r="B10" s="167"/>
      <c r="C10" s="66"/>
      <c r="D10" s="66"/>
      <c r="E10" s="66"/>
      <c r="F10" s="66"/>
      <c r="G10" s="66"/>
      <c r="H10" s="62"/>
      <c r="I10" s="62"/>
      <c r="J10" s="62"/>
      <c r="K10" s="62"/>
      <c r="L10" s="62"/>
      <c r="M10" s="62"/>
      <c r="N10" s="62"/>
      <c r="O10" s="62"/>
      <c r="P10" s="168"/>
      <c r="Q10" s="168"/>
      <c r="R10" s="168"/>
      <c r="S10" s="168"/>
      <c r="T10" s="168"/>
      <c r="U10" s="168"/>
      <c r="V10" s="168"/>
      <c r="W10" s="168"/>
      <c r="X10" s="168"/>
      <c r="Y10" s="168"/>
      <c r="Z10" s="168"/>
      <c r="AA10" s="168"/>
      <c r="AB10" s="168"/>
      <c r="AC10" s="168"/>
      <c r="AD10" s="168"/>
      <c r="AE10" s="168"/>
      <c r="AF10" s="168"/>
      <c r="AG10" s="168"/>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69"/>
      <c r="BG10" s="169"/>
      <c r="BH10" s="168"/>
    </row>
    <row r="11" spans="1:62" s="31" customFormat="1" ht="20.25" customHeight="1" x14ac:dyDescent="0.45">
      <c r="A11" s="41"/>
      <c r="B11" s="54"/>
      <c r="C11" s="54"/>
      <c r="D11" s="54"/>
      <c r="E11" s="54"/>
      <c r="F11" s="54"/>
      <c r="G11" s="54"/>
      <c r="H11" s="54"/>
      <c r="I11" s="54"/>
      <c r="J11" s="54"/>
      <c r="K11" s="62"/>
      <c r="L11" s="62"/>
      <c r="M11" s="62"/>
      <c r="N11" s="54"/>
      <c r="O11" s="63"/>
      <c r="P11" s="64"/>
      <c r="Q11" s="64"/>
      <c r="R11" s="65"/>
      <c r="S11" s="66"/>
      <c r="T11" s="41"/>
      <c r="U11" s="41"/>
      <c r="V11" s="41"/>
      <c r="W11" s="41"/>
      <c r="X11" s="41"/>
      <c r="Y11" s="41"/>
      <c r="Z11" s="46"/>
      <c r="AA11" s="46"/>
      <c r="AB11" s="44"/>
      <c r="AC11" s="44"/>
      <c r="AD11" s="67"/>
      <c r="AE11" s="36"/>
      <c r="AF11" s="36"/>
      <c r="AG11" s="36"/>
      <c r="AH11" s="41"/>
      <c r="AI11" s="41"/>
      <c r="AJ11" s="41"/>
      <c r="AK11" s="41"/>
      <c r="AL11" s="36"/>
      <c r="AM11" s="36"/>
      <c r="AN11" s="68"/>
      <c r="AO11" s="69"/>
      <c r="AP11" s="69"/>
      <c r="AQ11" s="70"/>
      <c r="AR11" s="70"/>
      <c r="AS11" s="70"/>
      <c r="AT11" s="70"/>
      <c r="AU11" s="70"/>
      <c r="AV11" s="70"/>
      <c r="AW11" s="60" t="s">
        <v>25</v>
      </c>
      <c r="AX11" s="60"/>
      <c r="AY11" s="60"/>
      <c r="AZ11" s="314">
        <f>DAY(EOMONTH(DATE(X2,AB2,1),0))</f>
        <v>30</v>
      </c>
      <c r="BA11" s="315"/>
      <c r="BB11" s="61" t="s">
        <v>26</v>
      </c>
      <c r="BC11" s="41"/>
      <c r="BD11" s="41"/>
      <c r="BE11" s="32"/>
    </row>
    <row r="12" spans="1:62" ht="20.25" customHeight="1" thickBot="1" x14ac:dyDescent="0.5">
      <c r="A12" s="71"/>
      <c r="B12" s="71"/>
      <c r="C12" s="72"/>
      <c r="D12" s="72"/>
      <c r="E12" s="71"/>
      <c r="F12" s="71"/>
      <c r="G12" s="73"/>
      <c r="H12" s="71"/>
      <c r="I12" s="71"/>
      <c r="J12" s="71"/>
      <c r="K12" s="71"/>
      <c r="L12" s="71"/>
      <c r="M12" s="71"/>
      <c r="N12" s="71"/>
      <c r="O12" s="71"/>
      <c r="P12" s="71"/>
      <c r="Q12" s="71"/>
      <c r="R12" s="71"/>
      <c r="S12" s="72"/>
      <c r="T12" s="71"/>
      <c r="U12" s="71"/>
      <c r="V12" s="71"/>
      <c r="W12" s="71"/>
      <c r="X12" s="71"/>
      <c r="Y12" s="71"/>
      <c r="Z12" s="71"/>
      <c r="AA12" s="71"/>
      <c r="AB12" s="71"/>
      <c r="AC12" s="71"/>
      <c r="AD12" s="71"/>
      <c r="AE12" s="71"/>
      <c r="AF12" s="71"/>
      <c r="AG12" s="71"/>
      <c r="AH12" s="71"/>
      <c r="AI12" s="71"/>
      <c r="AJ12" s="72"/>
      <c r="AK12" s="71"/>
      <c r="AL12" s="71"/>
      <c r="AM12" s="71"/>
      <c r="AN12" s="71"/>
      <c r="AO12" s="71"/>
      <c r="AP12" s="71"/>
      <c r="AQ12" s="71"/>
      <c r="AR12" s="71"/>
      <c r="AS12" s="71"/>
      <c r="AT12" s="71"/>
      <c r="AU12" s="71"/>
      <c r="AV12" s="71"/>
      <c r="AW12" s="71"/>
      <c r="AX12" s="71"/>
      <c r="AY12" s="71"/>
      <c r="AZ12" s="71"/>
      <c r="BA12" s="71"/>
      <c r="BB12" s="71"/>
      <c r="BC12" s="74"/>
      <c r="BD12" s="74"/>
      <c r="BE12" s="80"/>
    </row>
    <row r="13" spans="1:62" ht="20.25" customHeight="1" thickBot="1" x14ac:dyDescent="0.5">
      <c r="A13" s="71"/>
      <c r="B13" s="293" t="s">
        <v>27</v>
      </c>
      <c r="C13" s="296" t="s">
        <v>85</v>
      </c>
      <c r="D13" s="297"/>
      <c r="E13" s="302" t="s">
        <v>86</v>
      </c>
      <c r="F13" s="297"/>
      <c r="G13" s="302" t="s">
        <v>87</v>
      </c>
      <c r="H13" s="296"/>
      <c r="I13" s="296"/>
      <c r="J13" s="296"/>
      <c r="K13" s="297"/>
      <c r="L13" s="302" t="s">
        <v>88</v>
      </c>
      <c r="M13" s="296"/>
      <c r="N13" s="296"/>
      <c r="O13" s="305"/>
      <c r="P13" s="308" t="s">
        <v>152</v>
      </c>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280" t="str">
        <f>IF(AZ3="４週","(9)1～4週目の勤務時間数合計","(9)1か月の勤務時間数合計")</f>
        <v>(9)1～4週目の勤務時間数合計</v>
      </c>
      <c r="AV13" s="281"/>
      <c r="AW13" s="280" t="s">
        <v>89</v>
      </c>
      <c r="AX13" s="281"/>
      <c r="AY13" s="288" t="s">
        <v>151</v>
      </c>
      <c r="AZ13" s="288"/>
      <c r="BA13" s="288"/>
      <c r="BB13" s="288"/>
      <c r="BC13" s="288"/>
      <c r="BD13" s="288"/>
    </row>
    <row r="14" spans="1:62" ht="20.25" customHeight="1" thickBot="1" x14ac:dyDescent="0.5">
      <c r="A14" s="71"/>
      <c r="B14" s="294"/>
      <c r="C14" s="298"/>
      <c r="D14" s="299"/>
      <c r="E14" s="303"/>
      <c r="F14" s="299"/>
      <c r="G14" s="303"/>
      <c r="H14" s="298"/>
      <c r="I14" s="298"/>
      <c r="J14" s="298"/>
      <c r="K14" s="299"/>
      <c r="L14" s="303"/>
      <c r="M14" s="298"/>
      <c r="N14" s="298"/>
      <c r="O14" s="306"/>
      <c r="P14" s="290" t="s">
        <v>11</v>
      </c>
      <c r="Q14" s="291"/>
      <c r="R14" s="291"/>
      <c r="S14" s="291"/>
      <c r="T14" s="291"/>
      <c r="U14" s="291"/>
      <c r="V14" s="292"/>
      <c r="W14" s="290" t="s">
        <v>12</v>
      </c>
      <c r="X14" s="291"/>
      <c r="Y14" s="291"/>
      <c r="Z14" s="291"/>
      <c r="AA14" s="291"/>
      <c r="AB14" s="291"/>
      <c r="AC14" s="292"/>
      <c r="AD14" s="290" t="s">
        <v>13</v>
      </c>
      <c r="AE14" s="291"/>
      <c r="AF14" s="291"/>
      <c r="AG14" s="291"/>
      <c r="AH14" s="291"/>
      <c r="AI14" s="291"/>
      <c r="AJ14" s="292"/>
      <c r="AK14" s="290" t="s">
        <v>14</v>
      </c>
      <c r="AL14" s="291"/>
      <c r="AM14" s="291"/>
      <c r="AN14" s="291"/>
      <c r="AO14" s="291"/>
      <c r="AP14" s="291"/>
      <c r="AQ14" s="292"/>
      <c r="AR14" s="290" t="s">
        <v>15</v>
      </c>
      <c r="AS14" s="291"/>
      <c r="AT14" s="292"/>
      <c r="AU14" s="282"/>
      <c r="AV14" s="283"/>
      <c r="AW14" s="282"/>
      <c r="AX14" s="283"/>
      <c r="AY14" s="288"/>
      <c r="AZ14" s="288"/>
      <c r="BA14" s="288"/>
      <c r="BB14" s="288"/>
      <c r="BC14" s="288"/>
      <c r="BD14" s="288"/>
    </row>
    <row r="15" spans="1:62" ht="20.25" customHeight="1" thickBot="1" x14ac:dyDescent="0.5">
      <c r="A15" s="71"/>
      <c r="B15" s="294"/>
      <c r="C15" s="298"/>
      <c r="D15" s="299"/>
      <c r="E15" s="303"/>
      <c r="F15" s="299"/>
      <c r="G15" s="303"/>
      <c r="H15" s="298"/>
      <c r="I15" s="298"/>
      <c r="J15" s="298"/>
      <c r="K15" s="299"/>
      <c r="L15" s="303"/>
      <c r="M15" s="298"/>
      <c r="N15" s="298"/>
      <c r="O15" s="306"/>
      <c r="P15" s="89">
        <f>DAY(DATE($X$2,$AB$2,1))</f>
        <v>1</v>
      </c>
      <c r="Q15" s="90">
        <f>DAY(DATE($X$2,$AB$2,2))</f>
        <v>2</v>
      </c>
      <c r="R15" s="90">
        <f>DAY(DATE($X$2,$AB$2,3))</f>
        <v>3</v>
      </c>
      <c r="S15" s="90">
        <f>DAY(DATE($X$2,$AB$2,4))</f>
        <v>4</v>
      </c>
      <c r="T15" s="90">
        <f>DAY(DATE($X$2,$AB$2,5))</f>
        <v>5</v>
      </c>
      <c r="U15" s="90">
        <f>DAY(DATE($X$2,$AB$2,6))</f>
        <v>6</v>
      </c>
      <c r="V15" s="91">
        <f>DAY(DATE($X$2,$AB$2,7))</f>
        <v>7</v>
      </c>
      <c r="W15" s="89">
        <f>DAY(DATE($X$2,$AB$2,8))</f>
        <v>8</v>
      </c>
      <c r="X15" s="90">
        <f>DAY(DATE($X$2,$AB$2,9))</f>
        <v>9</v>
      </c>
      <c r="Y15" s="90">
        <f>DAY(DATE($X$2,$AB$2,10))</f>
        <v>10</v>
      </c>
      <c r="Z15" s="90">
        <f>DAY(DATE($X$2,$AB$2,11))</f>
        <v>11</v>
      </c>
      <c r="AA15" s="90">
        <f>DAY(DATE($X$2,$AB$2,12))</f>
        <v>12</v>
      </c>
      <c r="AB15" s="90">
        <f>DAY(DATE($X$2,$AB$2,13))</f>
        <v>13</v>
      </c>
      <c r="AC15" s="91">
        <f>DAY(DATE($X$2,$AB$2,14))</f>
        <v>14</v>
      </c>
      <c r="AD15" s="89">
        <f>DAY(DATE($X$2,$AB$2,15))</f>
        <v>15</v>
      </c>
      <c r="AE15" s="90">
        <f>DAY(DATE($X$2,$AB$2,16))</f>
        <v>16</v>
      </c>
      <c r="AF15" s="90">
        <f>DAY(DATE($X$2,$AB$2,17))</f>
        <v>17</v>
      </c>
      <c r="AG15" s="90">
        <f>DAY(DATE($X$2,$AB$2,18))</f>
        <v>18</v>
      </c>
      <c r="AH15" s="90">
        <f>DAY(DATE($X$2,$AB$2,19))</f>
        <v>19</v>
      </c>
      <c r="AI15" s="90">
        <f>DAY(DATE($X$2,$AB$2,20))</f>
        <v>20</v>
      </c>
      <c r="AJ15" s="91">
        <f>DAY(DATE($X$2,$AB$2,21))</f>
        <v>21</v>
      </c>
      <c r="AK15" s="89">
        <f>DAY(DATE($X$2,$AB$2,22))</f>
        <v>22</v>
      </c>
      <c r="AL15" s="90">
        <f>DAY(DATE($X$2,$AB$2,23))</f>
        <v>23</v>
      </c>
      <c r="AM15" s="90">
        <f>DAY(DATE($X$2,$AB$2,24))</f>
        <v>24</v>
      </c>
      <c r="AN15" s="90">
        <f>DAY(DATE($X$2,$AB$2,25))</f>
        <v>25</v>
      </c>
      <c r="AO15" s="90">
        <f>DAY(DATE($X$2,$AB$2,26))</f>
        <v>26</v>
      </c>
      <c r="AP15" s="90">
        <f>DAY(DATE($X$2,$AB$2,27))</f>
        <v>27</v>
      </c>
      <c r="AQ15" s="91">
        <f>DAY(DATE($X$2,$AB$2,28))</f>
        <v>28</v>
      </c>
      <c r="AR15" s="89" t="str">
        <f>IF(AZ3="暦月",IF(DAY(DATE($X$2,$AB$2,29))=29,29,""),"")</f>
        <v/>
      </c>
      <c r="AS15" s="90" t="str">
        <f>IF(AZ3="暦月",IF(DAY(DATE($X$2,$AB$2,30))=30,30,""),"")</f>
        <v/>
      </c>
      <c r="AT15" s="91" t="str">
        <f>IF(AZ3="暦月",IF(DAY(DATE($X$2,$AB$2,31))=31,31,""),"")</f>
        <v/>
      </c>
      <c r="AU15" s="282"/>
      <c r="AV15" s="283"/>
      <c r="AW15" s="282"/>
      <c r="AX15" s="283"/>
      <c r="AY15" s="288"/>
      <c r="AZ15" s="288"/>
      <c r="BA15" s="288"/>
      <c r="BB15" s="288"/>
      <c r="BC15" s="288"/>
      <c r="BD15" s="288"/>
    </row>
    <row r="16" spans="1:62" ht="20.25" hidden="1" customHeight="1" thickBot="1" x14ac:dyDescent="0.5">
      <c r="A16" s="71"/>
      <c r="B16" s="294"/>
      <c r="C16" s="298"/>
      <c r="D16" s="299"/>
      <c r="E16" s="303"/>
      <c r="F16" s="299"/>
      <c r="G16" s="303"/>
      <c r="H16" s="298"/>
      <c r="I16" s="298"/>
      <c r="J16" s="298"/>
      <c r="K16" s="299"/>
      <c r="L16" s="303"/>
      <c r="M16" s="298"/>
      <c r="N16" s="298"/>
      <c r="O16" s="306"/>
      <c r="P16" s="89">
        <f>WEEKDAY(DATE($X$2,$AB$2,1))</f>
        <v>6</v>
      </c>
      <c r="Q16" s="90">
        <f>WEEKDAY(DATE($X$2,$AB$2,2))</f>
        <v>7</v>
      </c>
      <c r="R16" s="90">
        <f>WEEKDAY(DATE($X$2,$AB$2,3))</f>
        <v>1</v>
      </c>
      <c r="S16" s="90">
        <f>WEEKDAY(DATE($X$2,$AB$2,4))</f>
        <v>2</v>
      </c>
      <c r="T16" s="90">
        <f>WEEKDAY(DATE($X$2,$AB$2,5))</f>
        <v>3</v>
      </c>
      <c r="U16" s="90">
        <f>WEEKDAY(DATE($X$2,$AB$2,6))</f>
        <v>4</v>
      </c>
      <c r="V16" s="91">
        <f>WEEKDAY(DATE($X$2,$AB$2,7))</f>
        <v>5</v>
      </c>
      <c r="W16" s="89">
        <f>WEEKDAY(DATE($X$2,$AB$2,8))</f>
        <v>6</v>
      </c>
      <c r="X16" s="90">
        <f>WEEKDAY(DATE($X$2,$AB$2,9))</f>
        <v>7</v>
      </c>
      <c r="Y16" s="90">
        <f>WEEKDAY(DATE($X$2,$AB$2,10))</f>
        <v>1</v>
      </c>
      <c r="Z16" s="90">
        <f>WEEKDAY(DATE($X$2,$AB$2,11))</f>
        <v>2</v>
      </c>
      <c r="AA16" s="90">
        <f>WEEKDAY(DATE($X$2,$AB$2,12))</f>
        <v>3</v>
      </c>
      <c r="AB16" s="90">
        <f>WEEKDAY(DATE($X$2,$AB$2,13))</f>
        <v>4</v>
      </c>
      <c r="AC16" s="91">
        <f>WEEKDAY(DATE($X$2,$AB$2,14))</f>
        <v>5</v>
      </c>
      <c r="AD16" s="89">
        <f>WEEKDAY(DATE($X$2,$AB$2,15))</f>
        <v>6</v>
      </c>
      <c r="AE16" s="90">
        <f>WEEKDAY(DATE($X$2,$AB$2,16))</f>
        <v>7</v>
      </c>
      <c r="AF16" s="90">
        <f>WEEKDAY(DATE($X$2,$AB$2,17))</f>
        <v>1</v>
      </c>
      <c r="AG16" s="90">
        <f>WEEKDAY(DATE($X$2,$AB$2,18))</f>
        <v>2</v>
      </c>
      <c r="AH16" s="90">
        <f>WEEKDAY(DATE($X$2,$AB$2,19))</f>
        <v>3</v>
      </c>
      <c r="AI16" s="90">
        <f>WEEKDAY(DATE($X$2,$AB$2,20))</f>
        <v>4</v>
      </c>
      <c r="AJ16" s="91">
        <f>WEEKDAY(DATE($X$2,$AB$2,21))</f>
        <v>5</v>
      </c>
      <c r="AK16" s="89">
        <f>WEEKDAY(DATE($X$2,$AB$2,22))</f>
        <v>6</v>
      </c>
      <c r="AL16" s="90">
        <f>WEEKDAY(DATE($X$2,$AB$2,23))</f>
        <v>7</v>
      </c>
      <c r="AM16" s="90">
        <f>WEEKDAY(DATE($X$2,$AB$2,24))</f>
        <v>1</v>
      </c>
      <c r="AN16" s="90">
        <f>WEEKDAY(DATE($X$2,$AB$2,25))</f>
        <v>2</v>
      </c>
      <c r="AO16" s="90">
        <f>WEEKDAY(DATE($X$2,$AB$2,26))</f>
        <v>3</v>
      </c>
      <c r="AP16" s="90">
        <f>WEEKDAY(DATE($X$2,$AB$2,27))</f>
        <v>4</v>
      </c>
      <c r="AQ16" s="91">
        <f>WEEKDAY(DATE($X$2,$AB$2,28))</f>
        <v>5</v>
      </c>
      <c r="AR16" s="89">
        <f>IF(AR15=29,WEEKDAY(DATE($X$2,$AB$2,29)),0)</f>
        <v>0</v>
      </c>
      <c r="AS16" s="90">
        <f>IF(AS15=30,WEEKDAY(DATE($X$2,$AB$2,30)),0)</f>
        <v>0</v>
      </c>
      <c r="AT16" s="91">
        <f>IF(AT15=31,WEEKDAY(DATE($X$2,$AB$2,31)),0)</f>
        <v>0</v>
      </c>
      <c r="AU16" s="284"/>
      <c r="AV16" s="285"/>
      <c r="AW16" s="284"/>
      <c r="AX16" s="285"/>
      <c r="AY16" s="289"/>
      <c r="AZ16" s="289"/>
      <c r="BA16" s="289"/>
      <c r="BB16" s="289"/>
      <c r="BC16" s="289"/>
      <c r="BD16" s="289"/>
    </row>
    <row r="17" spans="1:56" ht="20.25" customHeight="1" thickBot="1" x14ac:dyDescent="0.5">
      <c r="A17" s="71"/>
      <c r="B17" s="295"/>
      <c r="C17" s="300"/>
      <c r="D17" s="301"/>
      <c r="E17" s="304"/>
      <c r="F17" s="301"/>
      <c r="G17" s="304"/>
      <c r="H17" s="300"/>
      <c r="I17" s="300"/>
      <c r="J17" s="300"/>
      <c r="K17" s="301"/>
      <c r="L17" s="304"/>
      <c r="M17" s="300"/>
      <c r="N17" s="300"/>
      <c r="O17" s="307"/>
      <c r="P17" s="92" t="str">
        <f>IF(P16=1,"日",IF(P16=2,"月",IF(P16=3,"火",IF(P16=4,"水",IF(P16=5,"木",IF(P16=6,"金","土"))))))</f>
        <v>金</v>
      </c>
      <c r="Q17" s="93" t="str">
        <f t="shared" ref="Q17:AQ17" si="0">IF(Q16=1,"日",IF(Q16=2,"月",IF(Q16=3,"火",IF(Q16=4,"水",IF(Q16=5,"木",IF(Q16=6,"金","土"))))))</f>
        <v>土</v>
      </c>
      <c r="R17" s="93" t="str">
        <f t="shared" si="0"/>
        <v>日</v>
      </c>
      <c r="S17" s="93" t="str">
        <f t="shared" si="0"/>
        <v>月</v>
      </c>
      <c r="T17" s="93" t="str">
        <f t="shared" si="0"/>
        <v>火</v>
      </c>
      <c r="U17" s="93" t="str">
        <f t="shared" si="0"/>
        <v>水</v>
      </c>
      <c r="V17" s="94" t="str">
        <f t="shared" si="0"/>
        <v>木</v>
      </c>
      <c r="W17" s="92" t="str">
        <f t="shared" si="0"/>
        <v>金</v>
      </c>
      <c r="X17" s="93" t="str">
        <f t="shared" si="0"/>
        <v>土</v>
      </c>
      <c r="Y17" s="93" t="str">
        <f t="shared" si="0"/>
        <v>日</v>
      </c>
      <c r="Z17" s="93" t="str">
        <f t="shared" si="0"/>
        <v>月</v>
      </c>
      <c r="AA17" s="93" t="str">
        <f t="shared" si="0"/>
        <v>火</v>
      </c>
      <c r="AB17" s="93" t="str">
        <f t="shared" si="0"/>
        <v>水</v>
      </c>
      <c r="AC17" s="94" t="str">
        <f t="shared" si="0"/>
        <v>木</v>
      </c>
      <c r="AD17" s="92" t="str">
        <f t="shared" si="0"/>
        <v>金</v>
      </c>
      <c r="AE17" s="93" t="str">
        <f t="shared" si="0"/>
        <v>土</v>
      </c>
      <c r="AF17" s="93" t="str">
        <f t="shared" si="0"/>
        <v>日</v>
      </c>
      <c r="AG17" s="93" t="str">
        <f t="shared" si="0"/>
        <v>月</v>
      </c>
      <c r="AH17" s="93" t="str">
        <f t="shared" si="0"/>
        <v>火</v>
      </c>
      <c r="AI17" s="93" t="str">
        <f t="shared" si="0"/>
        <v>水</v>
      </c>
      <c r="AJ17" s="94" t="str">
        <f t="shared" si="0"/>
        <v>木</v>
      </c>
      <c r="AK17" s="92" t="str">
        <f t="shared" si="0"/>
        <v>金</v>
      </c>
      <c r="AL17" s="93" t="str">
        <f t="shared" si="0"/>
        <v>土</v>
      </c>
      <c r="AM17" s="93" t="str">
        <f t="shared" si="0"/>
        <v>日</v>
      </c>
      <c r="AN17" s="93" t="str">
        <f t="shared" si="0"/>
        <v>月</v>
      </c>
      <c r="AO17" s="93" t="str">
        <f t="shared" si="0"/>
        <v>火</v>
      </c>
      <c r="AP17" s="93" t="str">
        <f t="shared" si="0"/>
        <v>水</v>
      </c>
      <c r="AQ17" s="94" t="str">
        <f t="shared" si="0"/>
        <v>木</v>
      </c>
      <c r="AR17" s="93" t="str">
        <f>IF(AR16=1,"日",IF(AR16=2,"月",IF(AR16=3,"火",IF(AR16=4,"水",IF(AR16=5,"木",IF(AR16=6,"金",IF(AR16=0,"","土")))))))</f>
        <v/>
      </c>
      <c r="AS17" s="93" t="str">
        <f>IF(AS16=1,"日",IF(AS16=2,"月",IF(AS16=3,"火",IF(AS16=4,"水",IF(AS16=5,"木",IF(AS16=6,"金",IF(AS16=0,"","土")))))))</f>
        <v/>
      </c>
      <c r="AT17" s="93" t="str">
        <f>IF(AT16=1,"日",IF(AT16=2,"月",IF(AT16=3,"火",IF(AT16=4,"水",IF(AT16=5,"木",IF(AT16=6,"金",IF(AT16=0,"","土")))))))</f>
        <v/>
      </c>
      <c r="AU17" s="286"/>
      <c r="AV17" s="287"/>
      <c r="AW17" s="286"/>
      <c r="AX17" s="287"/>
      <c r="AY17" s="289"/>
      <c r="AZ17" s="289"/>
      <c r="BA17" s="289"/>
      <c r="BB17" s="289"/>
      <c r="BC17" s="289"/>
      <c r="BD17" s="289"/>
    </row>
    <row r="18" spans="1:56" ht="39.9" customHeight="1" x14ac:dyDescent="0.45">
      <c r="A18" s="71"/>
      <c r="B18" s="86">
        <v>1</v>
      </c>
      <c r="C18" s="266" t="s">
        <v>2</v>
      </c>
      <c r="D18" s="267"/>
      <c r="E18" s="268" t="s">
        <v>97</v>
      </c>
      <c r="F18" s="269"/>
      <c r="G18" s="270" t="s">
        <v>98</v>
      </c>
      <c r="H18" s="271"/>
      <c r="I18" s="271"/>
      <c r="J18" s="271"/>
      <c r="K18" s="272"/>
      <c r="L18" s="273" t="s">
        <v>168</v>
      </c>
      <c r="M18" s="274"/>
      <c r="N18" s="274"/>
      <c r="O18" s="275"/>
      <c r="P18" s="143">
        <v>8</v>
      </c>
      <c r="Q18" s="144">
        <v>8</v>
      </c>
      <c r="R18" s="144">
        <v>8</v>
      </c>
      <c r="S18" s="144"/>
      <c r="T18" s="144"/>
      <c r="U18" s="144">
        <v>8</v>
      </c>
      <c r="V18" s="145">
        <v>8</v>
      </c>
      <c r="W18" s="143">
        <v>8</v>
      </c>
      <c r="X18" s="144">
        <v>8</v>
      </c>
      <c r="Y18" s="144">
        <v>8</v>
      </c>
      <c r="Z18" s="144"/>
      <c r="AA18" s="144"/>
      <c r="AB18" s="144">
        <v>8</v>
      </c>
      <c r="AC18" s="145">
        <v>8</v>
      </c>
      <c r="AD18" s="143">
        <v>8</v>
      </c>
      <c r="AE18" s="144">
        <v>8</v>
      </c>
      <c r="AF18" s="144">
        <v>8</v>
      </c>
      <c r="AG18" s="144"/>
      <c r="AH18" s="144"/>
      <c r="AI18" s="144">
        <v>8</v>
      </c>
      <c r="AJ18" s="145">
        <v>8</v>
      </c>
      <c r="AK18" s="143">
        <v>8</v>
      </c>
      <c r="AL18" s="144">
        <v>8</v>
      </c>
      <c r="AM18" s="144">
        <v>8</v>
      </c>
      <c r="AN18" s="144"/>
      <c r="AO18" s="144"/>
      <c r="AP18" s="144">
        <v>8</v>
      </c>
      <c r="AQ18" s="145">
        <v>8</v>
      </c>
      <c r="AR18" s="143"/>
      <c r="AS18" s="144"/>
      <c r="AT18" s="145"/>
      <c r="AU18" s="276">
        <f>IF($AZ$3="４週",SUM(P18:AQ18),IF($AZ$3="暦月",SUM(P18:AT18),""))</f>
        <v>160</v>
      </c>
      <c r="AV18" s="277"/>
      <c r="AW18" s="278">
        <f t="shared" ref="AW18:AW35" si="1">IF($AZ$3="４週",AU18/4,IF($AZ$3="暦月",AU18/($AZ$11/7),""))</f>
        <v>40</v>
      </c>
      <c r="AX18" s="279"/>
      <c r="AY18" s="263"/>
      <c r="AZ18" s="264"/>
      <c r="BA18" s="264"/>
      <c r="BB18" s="264"/>
      <c r="BC18" s="264"/>
      <c r="BD18" s="265"/>
    </row>
    <row r="19" spans="1:56" ht="39.9" customHeight="1" x14ac:dyDescent="0.45">
      <c r="A19" s="71"/>
      <c r="B19" s="87">
        <f t="shared" ref="B19:B35" si="2">B18+1</f>
        <v>2</v>
      </c>
      <c r="C19" s="249" t="s">
        <v>41</v>
      </c>
      <c r="D19" s="250"/>
      <c r="E19" s="251" t="s">
        <v>97</v>
      </c>
      <c r="F19" s="252"/>
      <c r="G19" s="253" t="s">
        <v>3</v>
      </c>
      <c r="H19" s="254"/>
      <c r="I19" s="254"/>
      <c r="J19" s="254"/>
      <c r="K19" s="255"/>
      <c r="L19" s="256" t="s">
        <v>168</v>
      </c>
      <c r="M19" s="257"/>
      <c r="N19" s="257"/>
      <c r="O19" s="258"/>
      <c r="P19" s="146">
        <v>8</v>
      </c>
      <c r="Q19" s="147">
        <v>8</v>
      </c>
      <c r="R19" s="147"/>
      <c r="S19" s="147">
        <v>8</v>
      </c>
      <c r="T19" s="147">
        <v>8</v>
      </c>
      <c r="U19" s="147">
        <v>8</v>
      </c>
      <c r="V19" s="148"/>
      <c r="W19" s="146">
        <v>8</v>
      </c>
      <c r="X19" s="147">
        <v>8</v>
      </c>
      <c r="Y19" s="147"/>
      <c r="Z19" s="147">
        <v>8</v>
      </c>
      <c r="AA19" s="147">
        <v>8</v>
      </c>
      <c r="AB19" s="147">
        <v>8</v>
      </c>
      <c r="AC19" s="148"/>
      <c r="AD19" s="146">
        <v>8</v>
      </c>
      <c r="AE19" s="147">
        <v>8</v>
      </c>
      <c r="AF19" s="147"/>
      <c r="AG19" s="147">
        <v>8</v>
      </c>
      <c r="AH19" s="147">
        <v>8</v>
      </c>
      <c r="AI19" s="147">
        <v>8</v>
      </c>
      <c r="AJ19" s="148"/>
      <c r="AK19" s="146">
        <v>8</v>
      </c>
      <c r="AL19" s="147">
        <v>8</v>
      </c>
      <c r="AM19" s="147"/>
      <c r="AN19" s="147">
        <v>8</v>
      </c>
      <c r="AO19" s="147">
        <v>8</v>
      </c>
      <c r="AP19" s="147">
        <v>8</v>
      </c>
      <c r="AQ19" s="148"/>
      <c r="AR19" s="146"/>
      <c r="AS19" s="147"/>
      <c r="AT19" s="148"/>
      <c r="AU19" s="259">
        <f>IF($AZ$3="４週",SUM(P19:AQ19),IF($AZ$3="暦月",SUM(P19:AT19),""))</f>
        <v>160</v>
      </c>
      <c r="AV19" s="260"/>
      <c r="AW19" s="261">
        <f t="shared" si="1"/>
        <v>40</v>
      </c>
      <c r="AX19" s="262"/>
      <c r="AY19" s="229"/>
      <c r="AZ19" s="230"/>
      <c r="BA19" s="230"/>
      <c r="BB19" s="230"/>
      <c r="BC19" s="230"/>
      <c r="BD19" s="231"/>
    </row>
    <row r="20" spans="1:56" ht="39.9" customHeight="1" x14ac:dyDescent="0.45">
      <c r="A20" s="71"/>
      <c r="B20" s="87">
        <f t="shared" si="2"/>
        <v>3</v>
      </c>
      <c r="C20" s="249" t="s">
        <v>42</v>
      </c>
      <c r="D20" s="250"/>
      <c r="E20" s="251" t="s">
        <v>97</v>
      </c>
      <c r="F20" s="252"/>
      <c r="G20" s="253" t="s">
        <v>114</v>
      </c>
      <c r="H20" s="254"/>
      <c r="I20" s="254"/>
      <c r="J20" s="254"/>
      <c r="K20" s="255"/>
      <c r="L20" s="256" t="s">
        <v>168</v>
      </c>
      <c r="M20" s="257"/>
      <c r="N20" s="257"/>
      <c r="O20" s="258"/>
      <c r="P20" s="146"/>
      <c r="Q20" s="147">
        <v>8</v>
      </c>
      <c r="R20" s="147">
        <v>8</v>
      </c>
      <c r="S20" s="147"/>
      <c r="T20" s="147">
        <v>8</v>
      </c>
      <c r="U20" s="147">
        <v>8</v>
      </c>
      <c r="V20" s="148">
        <v>8</v>
      </c>
      <c r="W20" s="146"/>
      <c r="X20" s="147">
        <v>8</v>
      </c>
      <c r="Y20" s="147">
        <v>8</v>
      </c>
      <c r="Z20" s="147"/>
      <c r="AA20" s="147">
        <v>8</v>
      </c>
      <c r="AB20" s="147">
        <v>8</v>
      </c>
      <c r="AC20" s="148">
        <v>8</v>
      </c>
      <c r="AD20" s="146"/>
      <c r="AE20" s="147">
        <v>8</v>
      </c>
      <c r="AF20" s="147">
        <v>8</v>
      </c>
      <c r="AG20" s="147"/>
      <c r="AH20" s="147">
        <v>8</v>
      </c>
      <c r="AI20" s="147">
        <v>8</v>
      </c>
      <c r="AJ20" s="148">
        <v>8</v>
      </c>
      <c r="AK20" s="146"/>
      <c r="AL20" s="147">
        <v>8</v>
      </c>
      <c r="AM20" s="147">
        <v>8</v>
      </c>
      <c r="AN20" s="147"/>
      <c r="AO20" s="147">
        <v>8</v>
      </c>
      <c r="AP20" s="147">
        <v>8</v>
      </c>
      <c r="AQ20" s="148">
        <v>8</v>
      </c>
      <c r="AR20" s="146"/>
      <c r="AS20" s="147"/>
      <c r="AT20" s="148"/>
      <c r="AU20" s="259">
        <f>IF($AZ$3="４週",SUM(P20:AQ20),IF($AZ$3="暦月",SUM(P20:AT20),""))</f>
        <v>160</v>
      </c>
      <c r="AV20" s="260"/>
      <c r="AW20" s="261">
        <f t="shared" si="1"/>
        <v>40</v>
      </c>
      <c r="AX20" s="262"/>
      <c r="AY20" s="229"/>
      <c r="AZ20" s="230"/>
      <c r="BA20" s="230"/>
      <c r="BB20" s="230"/>
      <c r="BC20" s="230"/>
      <c r="BD20" s="231"/>
    </row>
    <row r="21" spans="1:56" ht="39.9" customHeight="1" x14ac:dyDescent="0.45">
      <c r="A21" s="71"/>
      <c r="B21" s="87">
        <f t="shared" si="2"/>
        <v>4</v>
      </c>
      <c r="C21" s="249" t="s">
        <v>41</v>
      </c>
      <c r="D21" s="250"/>
      <c r="E21" s="251" t="s">
        <v>99</v>
      </c>
      <c r="F21" s="252"/>
      <c r="G21" s="253" t="s">
        <v>110</v>
      </c>
      <c r="H21" s="254"/>
      <c r="I21" s="254"/>
      <c r="J21" s="254"/>
      <c r="K21" s="255"/>
      <c r="L21" s="256" t="s">
        <v>168</v>
      </c>
      <c r="M21" s="257"/>
      <c r="N21" s="257"/>
      <c r="O21" s="258"/>
      <c r="P21" s="146">
        <v>4</v>
      </c>
      <c r="Q21" s="147">
        <v>4</v>
      </c>
      <c r="R21" s="147"/>
      <c r="S21" s="147"/>
      <c r="T21" s="147">
        <v>4</v>
      </c>
      <c r="U21" s="147">
        <v>4</v>
      </c>
      <c r="V21" s="148">
        <v>4</v>
      </c>
      <c r="W21" s="146">
        <v>4</v>
      </c>
      <c r="X21" s="147">
        <v>4</v>
      </c>
      <c r="Y21" s="147"/>
      <c r="Z21" s="147"/>
      <c r="AA21" s="147">
        <v>4</v>
      </c>
      <c r="AB21" s="147">
        <v>4</v>
      </c>
      <c r="AC21" s="148">
        <v>4</v>
      </c>
      <c r="AD21" s="146">
        <v>4</v>
      </c>
      <c r="AE21" s="147">
        <v>4</v>
      </c>
      <c r="AF21" s="147"/>
      <c r="AG21" s="147"/>
      <c r="AH21" s="147">
        <v>4</v>
      </c>
      <c r="AI21" s="147">
        <v>4</v>
      </c>
      <c r="AJ21" s="148">
        <v>4</v>
      </c>
      <c r="AK21" s="146">
        <v>4</v>
      </c>
      <c r="AL21" s="147">
        <v>4</v>
      </c>
      <c r="AM21" s="147"/>
      <c r="AN21" s="147"/>
      <c r="AO21" s="147">
        <v>4</v>
      </c>
      <c r="AP21" s="147">
        <v>4</v>
      </c>
      <c r="AQ21" s="148">
        <v>4</v>
      </c>
      <c r="AR21" s="146"/>
      <c r="AS21" s="147"/>
      <c r="AT21" s="148"/>
      <c r="AU21" s="259">
        <f>IF($AZ$3="４週",SUM(P21:AQ21),IF($AZ$3="暦月",SUM(P21:AT21),""))</f>
        <v>80</v>
      </c>
      <c r="AV21" s="260"/>
      <c r="AW21" s="261">
        <f t="shared" si="1"/>
        <v>20</v>
      </c>
      <c r="AX21" s="262"/>
      <c r="AY21" s="229"/>
      <c r="AZ21" s="230"/>
      <c r="BA21" s="230"/>
      <c r="BB21" s="230"/>
      <c r="BC21" s="230"/>
      <c r="BD21" s="231"/>
    </row>
    <row r="22" spans="1:56" ht="39.9" customHeight="1" x14ac:dyDescent="0.45">
      <c r="A22" s="71"/>
      <c r="B22" s="87">
        <f t="shared" si="2"/>
        <v>5</v>
      </c>
      <c r="C22" s="249" t="s">
        <v>41</v>
      </c>
      <c r="D22" s="250"/>
      <c r="E22" s="251" t="s">
        <v>99</v>
      </c>
      <c r="F22" s="252"/>
      <c r="G22" s="253" t="s">
        <v>110</v>
      </c>
      <c r="H22" s="254"/>
      <c r="I22" s="254"/>
      <c r="J22" s="254"/>
      <c r="K22" s="255"/>
      <c r="L22" s="256" t="s">
        <v>168</v>
      </c>
      <c r="M22" s="257"/>
      <c r="N22" s="257"/>
      <c r="O22" s="258"/>
      <c r="P22" s="146">
        <v>4</v>
      </c>
      <c r="Q22" s="147">
        <v>4</v>
      </c>
      <c r="R22" s="147"/>
      <c r="S22" s="147"/>
      <c r="T22" s="147">
        <v>4</v>
      </c>
      <c r="U22" s="147">
        <v>4</v>
      </c>
      <c r="V22" s="148">
        <v>4</v>
      </c>
      <c r="W22" s="146">
        <v>4</v>
      </c>
      <c r="X22" s="147">
        <v>4</v>
      </c>
      <c r="Y22" s="147"/>
      <c r="Z22" s="147"/>
      <c r="AA22" s="147">
        <v>4</v>
      </c>
      <c r="AB22" s="147">
        <v>4</v>
      </c>
      <c r="AC22" s="148">
        <v>4</v>
      </c>
      <c r="AD22" s="146">
        <v>4</v>
      </c>
      <c r="AE22" s="147">
        <v>4</v>
      </c>
      <c r="AF22" s="147"/>
      <c r="AG22" s="147"/>
      <c r="AH22" s="147">
        <v>4</v>
      </c>
      <c r="AI22" s="147">
        <v>4</v>
      </c>
      <c r="AJ22" s="148">
        <v>4</v>
      </c>
      <c r="AK22" s="146">
        <v>4</v>
      </c>
      <c r="AL22" s="147">
        <v>4</v>
      </c>
      <c r="AM22" s="147"/>
      <c r="AN22" s="147"/>
      <c r="AO22" s="147">
        <v>4</v>
      </c>
      <c r="AP22" s="147">
        <v>4</v>
      </c>
      <c r="AQ22" s="148">
        <v>4</v>
      </c>
      <c r="AR22" s="146"/>
      <c r="AS22" s="147"/>
      <c r="AT22" s="148"/>
      <c r="AU22" s="259">
        <f t="shared" ref="AU22:AU35" si="3">IF($AZ$3="４週",SUM(P22:AQ22),IF($AZ$3="暦月",SUM(P22:AT22),""))</f>
        <v>80</v>
      </c>
      <c r="AV22" s="260"/>
      <c r="AW22" s="261">
        <f t="shared" si="1"/>
        <v>20</v>
      </c>
      <c r="AX22" s="262"/>
      <c r="AY22" s="229"/>
      <c r="AZ22" s="230"/>
      <c r="BA22" s="230"/>
      <c r="BB22" s="230"/>
      <c r="BC22" s="230"/>
      <c r="BD22" s="231"/>
    </row>
    <row r="23" spans="1:56" ht="39.9" customHeight="1" x14ac:dyDescent="0.45">
      <c r="A23" s="71"/>
      <c r="B23" s="87">
        <f t="shared" si="2"/>
        <v>6</v>
      </c>
      <c r="C23" s="249" t="s">
        <v>41</v>
      </c>
      <c r="D23" s="250"/>
      <c r="E23" s="251" t="s">
        <v>99</v>
      </c>
      <c r="F23" s="252"/>
      <c r="G23" s="253" t="s">
        <v>110</v>
      </c>
      <c r="H23" s="254"/>
      <c r="I23" s="254"/>
      <c r="J23" s="254"/>
      <c r="K23" s="255"/>
      <c r="L23" s="256" t="s">
        <v>168</v>
      </c>
      <c r="M23" s="257"/>
      <c r="N23" s="257"/>
      <c r="O23" s="258"/>
      <c r="P23" s="146"/>
      <c r="Q23" s="147">
        <v>4</v>
      </c>
      <c r="R23" s="147">
        <v>4</v>
      </c>
      <c r="S23" s="147">
        <v>4</v>
      </c>
      <c r="T23" s="147">
        <v>4</v>
      </c>
      <c r="U23" s="147"/>
      <c r="V23" s="148">
        <v>4</v>
      </c>
      <c r="W23" s="146"/>
      <c r="X23" s="147">
        <v>4</v>
      </c>
      <c r="Y23" s="147">
        <v>4</v>
      </c>
      <c r="Z23" s="147">
        <v>4</v>
      </c>
      <c r="AA23" s="147">
        <v>4</v>
      </c>
      <c r="AB23" s="147"/>
      <c r="AC23" s="148">
        <v>4</v>
      </c>
      <c r="AD23" s="146"/>
      <c r="AE23" s="147">
        <v>4</v>
      </c>
      <c r="AF23" s="147">
        <v>4</v>
      </c>
      <c r="AG23" s="147">
        <v>4</v>
      </c>
      <c r="AH23" s="147">
        <v>4</v>
      </c>
      <c r="AI23" s="147"/>
      <c r="AJ23" s="148">
        <v>4</v>
      </c>
      <c r="AK23" s="146"/>
      <c r="AL23" s="147">
        <v>4</v>
      </c>
      <c r="AM23" s="147">
        <v>4</v>
      </c>
      <c r="AN23" s="147">
        <v>4</v>
      </c>
      <c r="AO23" s="147">
        <v>4</v>
      </c>
      <c r="AP23" s="147"/>
      <c r="AQ23" s="148">
        <v>4</v>
      </c>
      <c r="AR23" s="146"/>
      <c r="AS23" s="147"/>
      <c r="AT23" s="148"/>
      <c r="AU23" s="259">
        <f t="shared" si="3"/>
        <v>80</v>
      </c>
      <c r="AV23" s="260"/>
      <c r="AW23" s="261">
        <f t="shared" si="1"/>
        <v>20</v>
      </c>
      <c r="AX23" s="262"/>
      <c r="AY23" s="229"/>
      <c r="AZ23" s="230"/>
      <c r="BA23" s="230"/>
      <c r="BB23" s="230"/>
      <c r="BC23" s="230"/>
      <c r="BD23" s="231"/>
    </row>
    <row r="24" spans="1:56" ht="39.9" customHeight="1" x14ac:dyDescent="0.45">
      <c r="A24" s="71"/>
      <c r="B24" s="87">
        <f t="shared" si="2"/>
        <v>7</v>
      </c>
      <c r="C24" s="249" t="s">
        <v>41</v>
      </c>
      <c r="D24" s="250"/>
      <c r="E24" s="251" t="s">
        <v>99</v>
      </c>
      <c r="F24" s="252"/>
      <c r="G24" s="253" t="s">
        <v>110</v>
      </c>
      <c r="H24" s="254"/>
      <c r="I24" s="254"/>
      <c r="J24" s="254"/>
      <c r="K24" s="255"/>
      <c r="L24" s="256" t="s">
        <v>168</v>
      </c>
      <c r="M24" s="257"/>
      <c r="N24" s="257"/>
      <c r="O24" s="258"/>
      <c r="P24" s="146">
        <v>4</v>
      </c>
      <c r="Q24" s="147"/>
      <c r="R24" s="147">
        <v>4</v>
      </c>
      <c r="S24" s="147">
        <v>4</v>
      </c>
      <c r="T24" s="147"/>
      <c r="U24" s="147">
        <v>4</v>
      </c>
      <c r="V24" s="148">
        <v>4</v>
      </c>
      <c r="W24" s="146">
        <v>4</v>
      </c>
      <c r="X24" s="147"/>
      <c r="Y24" s="147">
        <v>4</v>
      </c>
      <c r="Z24" s="147">
        <v>4</v>
      </c>
      <c r="AA24" s="147"/>
      <c r="AB24" s="147"/>
      <c r="AC24" s="148">
        <v>4</v>
      </c>
      <c r="AD24" s="146">
        <v>4</v>
      </c>
      <c r="AE24" s="147"/>
      <c r="AF24" s="147">
        <v>4</v>
      </c>
      <c r="AG24" s="147">
        <v>4</v>
      </c>
      <c r="AH24" s="147"/>
      <c r="AI24" s="147"/>
      <c r="AJ24" s="148">
        <v>4</v>
      </c>
      <c r="AK24" s="146">
        <v>4</v>
      </c>
      <c r="AL24" s="147"/>
      <c r="AM24" s="147">
        <v>4</v>
      </c>
      <c r="AN24" s="147">
        <v>4</v>
      </c>
      <c r="AO24" s="147"/>
      <c r="AP24" s="147"/>
      <c r="AQ24" s="148">
        <v>4</v>
      </c>
      <c r="AR24" s="146"/>
      <c r="AS24" s="147"/>
      <c r="AT24" s="148"/>
      <c r="AU24" s="259">
        <f>IF($AZ$3="４週",SUM(P24:AQ24),IF($AZ$3="暦月",SUM(P24:AT24),""))</f>
        <v>68</v>
      </c>
      <c r="AV24" s="260"/>
      <c r="AW24" s="261">
        <f t="shared" si="1"/>
        <v>17</v>
      </c>
      <c r="AX24" s="262"/>
      <c r="AY24" s="229"/>
      <c r="AZ24" s="230"/>
      <c r="BA24" s="230"/>
      <c r="BB24" s="230"/>
      <c r="BC24" s="230"/>
      <c r="BD24" s="231"/>
    </row>
    <row r="25" spans="1:56" ht="39.9" customHeight="1" x14ac:dyDescent="0.45">
      <c r="A25" s="71"/>
      <c r="B25" s="87">
        <f t="shared" si="2"/>
        <v>8</v>
      </c>
      <c r="C25" s="249" t="s">
        <v>41</v>
      </c>
      <c r="D25" s="250"/>
      <c r="E25" s="251" t="s">
        <v>99</v>
      </c>
      <c r="F25" s="252"/>
      <c r="G25" s="253" t="s">
        <v>110</v>
      </c>
      <c r="H25" s="254"/>
      <c r="I25" s="254"/>
      <c r="J25" s="254"/>
      <c r="K25" s="255"/>
      <c r="L25" s="256" t="s">
        <v>168</v>
      </c>
      <c r="M25" s="257"/>
      <c r="N25" s="257"/>
      <c r="O25" s="258"/>
      <c r="P25" s="146">
        <v>4</v>
      </c>
      <c r="Q25" s="147"/>
      <c r="R25" s="147">
        <v>4</v>
      </c>
      <c r="S25" s="147">
        <v>4</v>
      </c>
      <c r="T25" s="147"/>
      <c r="U25" s="147"/>
      <c r="V25" s="148">
        <v>4</v>
      </c>
      <c r="W25" s="146">
        <v>4</v>
      </c>
      <c r="X25" s="147"/>
      <c r="Y25" s="147">
        <v>4</v>
      </c>
      <c r="Z25" s="147">
        <v>4</v>
      </c>
      <c r="AA25" s="147"/>
      <c r="AB25" s="147"/>
      <c r="AC25" s="148">
        <v>4</v>
      </c>
      <c r="AD25" s="146">
        <v>4</v>
      </c>
      <c r="AE25" s="147"/>
      <c r="AF25" s="147">
        <v>4</v>
      </c>
      <c r="AG25" s="147">
        <v>4</v>
      </c>
      <c r="AH25" s="147"/>
      <c r="AI25" s="147"/>
      <c r="AJ25" s="148">
        <v>4</v>
      </c>
      <c r="AK25" s="146">
        <v>4</v>
      </c>
      <c r="AL25" s="147"/>
      <c r="AM25" s="147">
        <v>4</v>
      </c>
      <c r="AN25" s="147">
        <v>4</v>
      </c>
      <c r="AO25" s="147"/>
      <c r="AP25" s="147"/>
      <c r="AQ25" s="148">
        <v>4</v>
      </c>
      <c r="AR25" s="146"/>
      <c r="AS25" s="147"/>
      <c r="AT25" s="148"/>
      <c r="AU25" s="259">
        <f t="shared" si="3"/>
        <v>64</v>
      </c>
      <c r="AV25" s="260"/>
      <c r="AW25" s="261">
        <f t="shared" si="1"/>
        <v>16</v>
      </c>
      <c r="AX25" s="262"/>
      <c r="AY25" s="229"/>
      <c r="AZ25" s="230"/>
      <c r="BA25" s="230"/>
      <c r="BB25" s="230"/>
      <c r="BC25" s="230"/>
      <c r="BD25" s="231"/>
    </row>
    <row r="26" spans="1:56" ht="39.9" customHeight="1" x14ac:dyDescent="0.45">
      <c r="A26" s="71"/>
      <c r="B26" s="87">
        <f t="shared" si="2"/>
        <v>9</v>
      </c>
      <c r="C26" s="249" t="s">
        <v>41</v>
      </c>
      <c r="D26" s="250"/>
      <c r="E26" s="251" t="s">
        <v>99</v>
      </c>
      <c r="F26" s="252"/>
      <c r="G26" s="253" t="s">
        <v>110</v>
      </c>
      <c r="H26" s="254"/>
      <c r="I26" s="254"/>
      <c r="J26" s="254"/>
      <c r="K26" s="255"/>
      <c r="L26" s="256" t="s">
        <v>168</v>
      </c>
      <c r="M26" s="257"/>
      <c r="N26" s="257"/>
      <c r="O26" s="258"/>
      <c r="P26" s="146">
        <v>4</v>
      </c>
      <c r="Q26" s="147"/>
      <c r="R26" s="147">
        <v>4</v>
      </c>
      <c r="S26" s="147">
        <v>4</v>
      </c>
      <c r="T26" s="147"/>
      <c r="U26" s="147"/>
      <c r="V26" s="148"/>
      <c r="W26" s="146">
        <v>4</v>
      </c>
      <c r="X26" s="147"/>
      <c r="Y26" s="147">
        <v>4</v>
      </c>
      <c r="Z26" s="147">
        <v>4</v>
      </c>
      <c r="AA26" s="147"/>
      <c r="AB26" s="147">
        <v>4</v>
      </c>
      <c r="AC26" s="148"/>
      <c r="AD26" s="146">
        <v>4</v>
      </c>
      <c r="AE26" s="147"/>
      <c r="AF26" s="147">
        <v>4</v>
      </c>
      <c r="AG26" s="147">
        <v>4</v>
      </c>
      <c r="AH26" s="147"/>
      <c r="AI26" s="147">
        <v>4</v>
      </c>
      <c r="AJ26" s="148"/>
      <c r="AK26" s="146">
        <v>4</v>
      </c>
      <c r="AL26" s="147"/>
      <c r="AM26" s="147">
        <v>4</v>
      </c>
      <c r="AN26" s="147">
        <v>4</v>
      </c>
      <c r="AO26" s="147"/>
      <c r="AP26" s="147">
        <v>4</v>
      </c>
      <c r="AQ26" s="148"/>
      <c r="AR26" s="146"/>
      <c r="AS26" s="147"/>
      <c r="AT26" s="148"/>
      <c r="AU26" s="259">
        <f t="shared" si="3"/>
        <v>60</v>
      </c>
      <c r="AV26" s="260"/>
      <c r="AW26" s="261">
        <f t="shared" si="1"/>
        <v>15</v>
      </c>
      <c r="AX26" s="262"/>
      <c r="AY26" s="229"/>
      <c r="AZ26" s="230"/>
      <c r="BA26" s="230"/>
      <c r="BB26" s="230"/>
      <c r="BC26" s="230"/>
      <c r="BD26" s="231"/>
    </row>
    <row r="27" spans="1:56" ht="39.9" customHeight="1" x14ac:dyDescent="0.45">
      <c r="A27" s="71"/>
      <c r="B27" s="87">
        <f t="shared" si="2"/>
        <v>10</v>
      </c>
      <c r="C27" s="249"/>
      <c r="D27" s="250"/>
      <c r="E27" s="251"/>
      <c r="F27" s="252"/>
      <c r="G27" s="253"/>
      <c r="H27" s="254"/>
      <c r="I27" s="254"/>
      <c r="J27" s="254"/>
      <c r="K27" s="255"/>
      <c r="L27" s="256"/>
      <c r="M27" s="257"/>
      <c r="N27" s="257"/>
      <c r="O27" s="258"/>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59">
        <f t="shared" si="3"/>
        <v>0</v>
      </c>
      <c r="AV27" s="260"/>
      <c r="AW27" s="261">
        <f t="shared" si="1"/>
        <v>0</v>
      </c>
      <c r="AX27" s="262"/>
      <c r="AY27" s="229"/>
      <c r="AZ27" s="230"/>
      <c r="BA27" s="230"/>
      <c r="BB27" s="230"/>
      <c r="BC27" s="230"/>
      <c r="BD27" s="231"/>
    </row>
    <row r="28" spans="1:56" ht="39.9" customHeight="1" x14ac:dyDescent="0.45">
      <c r="A28" s="71"/>
      <c r="B28" s="87">
        <f t="shared" si="2"/>
        <v>11</v>
      </c>
      <c r="C28" s="249"/>
      <c r="D28" s="250"/>
      <c r="E28" s="251"/>
      <c r="F28" s="252"/>
      <c r="G28" s="253"/>
      <c r="H28" s="254"/>
      <c r="I28" s="254"/>
      <c r="J28" s="254"/>
      <c r="K28" s="255"/>
      <c r="L28" s="256"/>
      <c r="M28" s="257"/>
      <c r="N28" s="257"/>
      <c r="O28" s="258"/>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59">
        <f t="shared" si="3"/>
        <v>0</v>
      </c>
      <c r="AV28" s="260"/>
      <c r="AW28" s="261">
        <f t="shared" si="1"/>
        <v>0</v>
      </c>
      <c r="AX28" s="262"/>
      <c r="AY28" s="229"/>
      <c r="AZ28" s="230"/>
      <c r="BA28" s="230"/>
      <c r="BB28" s="230"/>
      <c r="BC28" s="230"/>
      <c r="BD28" s="231"/>
    </row>
    <row r="29" spans="1:56" ht="39.9" customHeight="1" x14ac:dyDescent="0.45">
      <c r="A29" s="71"/>
      <c r="B29" s="87">
        <f t="shared" si="2"/>
        <v>12</v>
      </c>
      <c r="C29" s="249"/>
      <c r="D29" s="250"/>
      <c r="E29" s="251"/>
      <c r="F29" s="252"/>
      <c r="G29" s="253"/>
      <c r="H29" s="254"/>
      <c r="I29" s="254"/>
      <c r="J29" s="254"/>
      <c r="K29" s="255"/>
      <c r="L29" s="256"/>
      <c r="M29" s="257"/>
      <c r="N29" s="257"/>
      <c r="O29" s="258"/>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59">
        <f t="shared" si="3"/>
        <v>0</v>
      </c>
      <c r="AV29" s="260"/>
      <c r="AW29" s="261">
        <f t="shared" si="1"/>
        <v>0</v>
      </c>
      <c r="AX29" s="262"/>
      <c r="AY29" s="229"/>
      <c r="AZ29" s="230"/>
      <c r="BA29" s="230"/>
      <c r="BB29" s="230"/>
      <c r="BC29" s="230"/>
      <c r="BD29" s="231"/>
    </row>
    <row r="30" spans="1:56" ht="39.9" customHeight="1" x14ac:dyDescent="0.45">
      <c r="A30" s="71"/>
      <c r="B30" s="87">
        <f t="shared" si="2"/>
        <v>13</v>
      </c>
      <c r="C30" s="249"/>
      <c r="D30" s="250"/>
      <c r="E30" s="251"/>
      <c r="F30" s="252"/>
      <c r="G30" s="253"/>
      <c r="H30" s="254"/>
      <c r="I30" s="254"/>
      <c r="J30" s="254"/>
      <c r="K30" s="255"/>
      <c r="L30" s="256"/>
      <c r="M30" s="257"/>
      <c r="N30" s="257"/>
      <c r="O30" s="258"/>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59">
        <f t="shared" si="3"/>
        <v>0</v>
      </c>
      <c r="AV30" s="260"/>
      <c r="AW30" s="261">
        <f t="shared" si="1"/>
        <v>0</v>
      </c>
      <c r="AX30" s="262"/>
      <c r="AY30" s="229"/>
      <c r="AZ30" s="230"/>
      <c r="BA30" s="230"/>
      <c r="BB30" s="230"/>
      <c r="BC30" s="230"/>
      <c r="BD30" s="231"/>
    </row>
    <row r="31" spans="1:56" ht="39.9" customHeight="1" x14ac:dyDescent="0.45">
      <c r="A31" s="71"/>
      <c r="B31" s="87">
        <f t="shared" si="2"/>
        <v>14</v>
      </c>
      <c r="C31" s="249"/>
      <c r="D31" s="250"/>
      <c r="E31" s="251"/>
      <c r="F31" s="252"/>
      <c r="G31" s="253"/>
      <c r="H31" s="254"/>
      <c r="I31" s="254"/>
      <c r="J31" s="254"/>
      <c r="K31" s="255"/>
      <c r="L31" s="256"/>
      <c r="M31" s="257"/>
      <c r="N31" s="257"/>
      <c r="O31" s="258"/>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59">
        <f t="shared" si="3"/>
        <v>0</v>
      </c>
      <c r="AV31" s="260"/>
      <c r="AW31" s="261">
        <f t="shared" si="1"/>
        <v>0</v>
      </c>
      <c r="AX31" s="262"/>
      <c r="AY31" s="229"/>
      <c r="AZ31" s="230"/>
      <c r="BA31" s="230"/>
      <c r="BB31" s="230"/>
      <c r="BC31" s="230"/>
      <c r="BD31" s="231"/>
    </row>
    <row r="32" spans="1:56" ht="39.9" customHeight="1" x14ac:dyDescent="0.45">
      <c r="A32" s="71"/>
      <c r="B32" s="87">
        <f t="shared" si="2"/>
        <v>15</v>
      </c>
      <c r="C32" s="249"/>
      <c r="D32" s="250"/>
      <c r="E32" s="251"/>
      <c r="F32" s="252"/>
      <c r="G32" s="253"/>
      <c r="H32" s="254"/>
      <c r="I32" s="254"/>
      <c r="J32" s="254"/>
      <c r="K32" s="255"/>
      <c r="L32" s="256"/>
      <c r="M32" s="257"/>
      <c r="N32" s="257"/>
      <c r="O32" s="258"/>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59">
        <f t="shared" si="3"/>
        <v>0</v>
      </c>
      <c r="AV32" s="260"/>
      <c r="AW32" s="261">
        <f t="shared" si="1"/>
        <v>0</v>
      </c>
      <c r="AX32" s="262"/>
      <c r="AY32" s="229"/>
      <c r="AZ32" s="230"/>
      <c r="BA32" s="230"/>
      <c r="BB32" s="230"/>
      <c r="BC32" s="230"/>
      <c r="BD32" s="231"/>
    </row>
    <row r="33" spans="1:56" ht="39.9" customHeight="1" x14ac:dyDescent="0.45">
      <c r="A33" s="71"/>
      <c r="B33" s="87">
        <f t="shared" si="2"/>
        <v>16</v>
      </c>
      <c r="C33" s="249"/>
      <c r="D33" s="250"/>
      <c r="E33" s="251"/>
      <c r="F33" s="252"/>
      <c r="G33" s="253"/>
      <c r="H33" s="254"/>
      <c r="I33" s="254"/>
      <c r="J33" s="254"/>
      <c r="K33" s="255"/>
      <c r="L33" s="256"/>
      <c r="M33" s="257"/>
      <c r="N33" s="257"/>
      <c r="O33" s="258"/>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59">
        <f t="shared" si="3"/>
        <v>0</v>
      </c>
      <c r="AV33" s="260"/>
      <c r="AW33" s="261">
        <f t="shared" si="1"/>
        <v>0</v>
      </c>
      <c r="AX33" s="262"/>
      <c r="AY33" s="229"/>
      <c r="AZ33" s="230"/>
      <c r="BA33" s="230"/>
      <c r="BB33" s="230"/>
      <c r="BC33" s="230"/>
      <c r="BD33" s="231"/>
    </row>
    <row r="34" spans="1:56" ht="39.9" customHeight="1" x14ac:dyDescent="0.45">
      <c r="A34" s="71"/>
      <c r="B34" s="87">
        <f t="shared" si="2"/>
        <v>17</v>
      </c>
      <c r="C34" s="249"/>
      <c r="D34" s="250"/>
      <c r="E34" s="251"/>
      <c r="F34" s="252"/>
      <c r="G34" s="253"/>
      <c r="H34" s="254"/>
      <c r="I34" s="254"/>
      <c r="J34" s="254"/>
      <c r="K34" s="255"/>
      <c r="L34" s="256"/>
      <c r="M34" s="257"/>
      <c r="N34" s="257"/>
      <c r="O34" s="258"/>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59">
        <f t="shared" si="3"/>
        <v>0</v>
      </c>
      <c r="AV34" s="260"/>
      <c r="AW34" s="261">
        <f t="shared" si="1"/>
        <v>0</v>
      </c>
      <c r="AX34" s="262"/>
      <c r="AY34" s="229"/>
      <c r="AZ34" s="230"/>
      <c r="BA34" s="230"/>
      <c r="BB34" s="230"/>
      <c r="BC34" s="230"/>
      <c r="BD34" s="231"/>
    </row>
    <row r="35" spans="1:56" ht="39.9" customHeight="1" thickBot="1" x14ac:dyDescent="0.5">
      <c r="A35" s="71"/>
      <c r="B35" s="88">
        <f t="shared" si="2"/>
        <v>18</v>
      </c>
      <c r="C35" s="232"/>
      <c r="D35" s="233"/>
      <c r="E35" s="234"/>
      <c r="F35" s="235"/>
      <c r="G35" s="236"/>
      <c r="H35" s="237"/>
      <c r="I35" s="237"/>
      <c r="J35" s="237"/>
      <c r="K35" s="238"/>
      <c r="L35" s="239"/>
      <c r="M35" s="240"/>
      <c r="N35" s="240"/>
      <c r="O35" s="241"/>
      <c r="P35" s="149"/>
      <c r="Q35" s="150"/>
      <c r="R35" s="150"/>
      <c r="S35" s="150"/>
      <c r="T35" s="150"/>
      <c r="U35" s="150"/>
      <c r="V35" s="151"/>
      <c r="W35" s="149"/>
      <c r="X35" s="150"/>
      <c r="Y35" s="150"/>
      <c r="Z35" s="150"/>
      <c r="AA35" s="150"/>
      <c r="AB35" s="150"/>
      <c r="AC35" s="151"/>
      <c r="AD35" s="149"/>
      <c r="AE35" s="150"/>
      <c r="AF35" s="150"/>
      <c r="AG35" s="150"/>
      <c r="AH35" s="150"/>
      <c r="AI35" s="150"/>
      <c r="AJ35" s="151"/>
      <c r="AK35" s="149"/>
      <c r="AL35" s="150"/>
      <c r="AM35" s="150"/>
      <c r="AN35" s="150"/>
      <c r="AO35" s="150"/>
      <c r="AP35" s="150"/>
      <c r="AQ35" s="151"/>
      <c r="AR35" s="149"/>
      <c r="AS35" s="150"/>
      <c r="AT35" s="151"/>
      <c r="AU35" s="242">
        <f t="shared" si="3"/>
        <v>0</v>
      </c>
      <c r="AV35" s="243"/>
      <c r="AW35" s="244">
        <f t="shared" si="1"/>
        <v>0</v>
      </c>
      <c r="AX35" s="245"/>
      <c r="AY35" s="246"/>
      <c r="AZ35" s="247"/>
      <c r="BA35" s="247"/>
      <c r="BB35" s="247"/>
      <c r="BC35" s="247"/>
      <c r="BD35" s="248"/>
    </row>
    <row r="36" spans="1:56" ht="20.25" customHeight="1" x14ac:dyDescent="0.45">
      <c r="A36" s="71"/>
      <c r="B36" s="71"/>
      <c r="C36" s="75"/>
      <c r="D36" s="76"/>
      <c r="E36" s="77"/>
      <c r="F36" s="73"/>
      <c r="G36" s="73"/>
      <c r="H36" s="73"/>
      <c r="I36" s="73"/>
      <c r="J36" s="73"/>
      <c r="K36" s="73"/>
      <c r="L36" s="73"/>
      <c r="M36" s="73"/>
      <c r="N36" s="73"/>
      <c r="O36" s="73"/>
      <c r="P36" s="73"/>
      <c r="Q36" s="73"/>
      <c r="R36" s="73"/>
      <c r="S36" s="73"/>
      <c r="T36" s="73"/>
      <c r="U36" s="73"/>
      <c r="V36" s="73"/>
      <c r="W36" s="73"/>
      <c r="X36" s="73"/>
      <c r="Y36" s="73"/>
      <c r="Z36" s="73"/>
      <c r="AA36" s="73"/>
      <c r="AB36" s="73"/>
      <c r="AC36" s="78"/>
      <c r="AD36" s="73"/>
      <c r="AE36" s="73"/>
      <c r="AF36" s="73"/>
      <c r="AG36" s="73"/>
      <c r="AH36" s="73"/>
      <c r="AI36" s="73"/>
      <c r="AJ36" s="73"/>
      <c r="AK36" s="73"/>
      <c r="AL36" s="73"/>
      <c r="AM36" s="73"/>
      <c r="AN36" s="73"/>
      <c r="AO36" s="73"/>
      <c r="AP36" s="73"/>
      <c r="AQ36" s="73"/>
      <c r="AR36" s="73"/>
      <c r="AS36" s="73"/>
      <c r="AT36" s="73"/>
      <c r="AU36" s="73"/>
      <c r="AV36" s="71"/>
      <c r="AW36" s="71"/>
      <c r="AX36" s="71"/>
      <c r="AY36" s="71"/>
      <c r="AZ36" s="71"/>
      <c r="BA36" s="71"/>
      <c r="BB36" s="71"/>
      <c r="BC36" s="71"/>
      <c r="BD36" s="71"/>
    </row>
    <row r="37" spans="1:56" ht="20.25" customHeight="1" x14ac:dyDescent="0.45">
      <c r="A37" s="71"/>
      <c r="B37" s="71"/>
      <c r="C37" s="67" t="s">
        <v>165</v>
      </c>
      <c r="D37" s="76"/>
      <c r="E37" s="77"/>
      <c r="F37" s="73"/>
      <c r="G37" s="73"/>
      <c r="H37" s="73"/>
      <c r="I37" s="73"/>
      <c r="J37" s="73"/>
      <c r="K37" s="73"/>
      <c r="L37" s="73"/>
      <c r="M37" s="73"/>
      <c r="N37" s="73"/>
      <c r="O37" s="73"/>
      <c r="P37" s="73"/>
      <c r="Q37" s="73"/>
      <c r="R37" s="73"/>
      <c r="S37" s="73"/>
      <c r="T37" s="73"/>
      <c r="U37" s="73"/>
      <c r="V37" s="73"/>
      <c r="W37" s="73"/>
      <c r="X37" s="73"/>
      <c r="Y37" s="73"/>
      <c r="Z37" s="73"/>
      <c r="AA37" s="73"/>
      <c r="AB37" s="73"/>
      <c r="AC37" s="78"/>
      <c r="AD37" s="73"/>
      <c r="AE37" s="73"/>
      <c r="AF37" s="73"/>
      <c r="AG37" s="73"/>
      <c r="AH37" s="73"/>
      <c r="AI37" s="73"/>
      <c r="AJ37" s="73"/>
      <c r="AK37" s="73"/>
      <c r="AL37" s="73"/>
      <c r="AM37" s="73"/>
      <c r="AN37" s="73"/>
      <c r="AO37" s="73"/>
      <c r="AP37" s="73"/>
      <c r="AQ37" s="73"/>
      <c r="AR37" s="73"/>
      <c r="AS37" s="73"/>
      <c r="AT37" s="73"/>
      <c r="AU37" s="73"/>
      <c r="AV37" s="71"/>
      <c r="AW37" s="71"/>
      <c r="AX37" s="71"/>
      <c r="AY37" s="71"/>
      <c r="AZ37" s="71"/>
      <c r="BA37" s="71"/>
      <c r="BB37" s="71"/>
      <c r="BC37" s="71"/>
      <c r="BD37" s="71"/>
    </row>
    <row r="38" spans="1:56" ht="20.25" customHeight="1" x14ac:dyDescent="0.45">
      <c r="A38" s="71"/>
      <c r="B38" s="71"/>
      <c r="C38" s="67" t="s">
        <v>158</v>
      </c>
      <c r="D38" s="76"/>
      <c r="E38" s="77"/>
      <c r="F38" s="73"/>
      <c r="G38" s="73"/>
      <c r="H38" s="73"/>
      <c r="I38" s="73"/>
      <c r="J38" s="73"/>
      <c r="K38" s="73"/>
      <c r="L38" s="73"/>
      <c r="M38" s="73"/>
      <c r="N38" s="73"/>
      <c r="O38" s="73"/>
      <c r="P38" s="73"/>
      <c r="Q38" s="99" t="s">
        <v>143</v>
      </c>
      <c r="R38" s="99"/>
      <c r="S38" s="99"/>
      <c r="T38" s="99"/>
      <c r="U38" s="99"/>
      <c r="V38" s="99"/>
      <c r="W38" s="99"/>
      <c r="X38" s="99"/>
      <c r="Y38" s="99"/>
      <c r="Z38" s="99"/>
      <c r="AA38" s="101"/>
      <c r="AB38" s="99"/>
      <c r="AC38" s="99"/>
      <c r="AD38" s="99"/>
      <c r="AE38" s="99"/>
      <c r="AF38" s="99"/>
      <c r="AG38" s="99"/>
      <c r="AH38" s="99"/>
      <c r="AI38" s="99" t="s">
        <v>101</v>
      </c>
      <c r="AJ38" s="99"/>
      <c r="AK38" s="99"/>
      <c r="AL38" s="99"/>
      <c r="AM38" s="99"/>
      <c r="AN38" s="99"/>
      <c r="AO38" s="106"/>
      <c r="AP38" s="106"/>
      <c r="AQ38" s="106"/>
      <c r="AR38" s="106"/>
      <c r="AS38" s="107"/>
      <c r="AT38" s="106"/>
      <c r="AU38" s="106"/>
      <c r="AV38" s="106"/>
      <c r="AW38" s="106"/>
      <c r="AX38" s="71"/>
      <c r="AY38" s="71"/>
      <c r="AZ38" s="71"/>
      <c r="BA38" s="71"/>
      <c r="BB38" s="71"/>
      <c r="BC38" s="71"/>
      <c r="BD38" s="71"/>
    </row>
    <row r="39" spans="1:56" ht="20.25" customHeight="1" x14ac:dyDescent="0.45">
      <c r="A39" s="71"/>
      <c r="B39" s="71"/>
      <c r="C39" s="67" t="s">
        <v>35</v>
      </c>
      <c r="D39" s="76"/>
      <c r="E39" s="77"/>
      <c r="F39" s="73"/>
      <c r="G39" s="73"/>
      <c r="H39" s="73"/>
      <c r="I39" s="73"/>
      <c r="J39" s="73"/>
      <c r="K39" s="73"/>
      <c r="L39" s="223" t="s">
        <v>29</v>
      </c>
      <c r="M39" s="223"/>
      <c r="N39" s="73"/>
      <c r="O39" s="73"/>
      <c r="P39" s="73"/>
      <c r="Q39" s="99"/>
      <c r="R39" s="224" t="s">
        <v>55</v>
      </c>
      <c r="S39" s="224"/>
      <c r="T39" s="224" t="s">
        <v>56</v>
      </c>
      <c r="U39" s="224"/>
      <c r="V39" s="224"/>
      <c r="W39" s="224"/>
      <c r="X39" s="99"/>
      <c r="Y39" s="225" t="s">
        <v>59</v>
      </c>
      <c r="Z39" s="225"/>
      <c r="AA39" s="225"/>
      <c r="AB39" s="225"/>
      <c r="AC39" s="67"/>
      <c r="AD39" s="67"/>
      <c r="AE39" s="97" t="s">
        <v>68</v>
      </c>
      <c r="AF39" s="97"/>
      <c r="AG39" s="99"/>
      <c r="AH39" s="99"/>
      <c r="AI39" s="181" t="s">
        <v>8</v>
      </c>
      <c r="AJ39" s="183"/>
      <c r="AK39" s="181" t="s">
        <v>9</v>
      </c>
      <c r="AL39" s="182"/>
      <c r="AM39" s="182"/>
      <c r="AN39" s="183"/>
      <c r="AO39" s="106"/>
      <c r="AP39" s="106"/>
      <c r="AQ39" s="106"/>
      <c r="AR39" s="106"/>
      <c r="AS39" s="179"/>
      <c r="AT39" s="179"/>
      <c r="AU39" s="106"/>
      <c r="AV39" s="106"/>
      <c r="AW39" s="106"/>
      <c r="AX39" s="71"/>
      <c r="AY39" s="71"/>
      <c r="AZ39" s="71"/>
      <c r="BA39" s="71"/>
      <c r="BB39" s="71"/>
      <c r="BC39" s="71"/>
      <c r="BD39" s="71"/>
    </row>
    <row r="40" spans="1:56" ht="20.25" customHeight="1" x14ac:dyDescent="0.45">
      <c r="A40" s="71"/>
      <c r="B40" s="71"/>
      <c r="C40" s="220"/>
      <c r="D40" s="220"/>
      <c r="E40" s="220"/>
      <c r="F40" s="226">
        <f>IF(AB2=1,10,IF(AB2=2,11,IF(AB2=3,12,AB2-3)))</f>
        <v>1</v>
      </c>
      <c r="G40" s="226"/>
      <c r="H40" s="226">
        <f>IF(AB2=1,11,IF(AB2=2,12,AB2-2))</f>
        <v>2</v>
      </c>
      <c r="I40" s="226"/>
      <c r="J40" s="226">
        <f>IF(AB2=1,12,AB2-1)</f>
        <v>3</v>
      </c>
      <c r="K40" s="226"/>
      <c r="L40" s="227" t="s">
        <v>28</v>
      </c>
      <c r="M40" s="227"/>
      <c r="N40" s="73"/>
      <c r="O40" s="73"/>
      <c r="P40" s="73"/>
      <c r="Q40" s="99"/>
      <c r="R40" s="180"/>
      <c r="S40" s="180"/>
      <c r="T40" s="180" t="s">
        <v>57</v>
      </c>
      <c r="U40" s="180"/>
      <c r="V40" s="180" t="s">
        <v>58</v>
      </c>
      <c r="W40" s="180"/>
      <c r="X40" s="99"/>
      <c r="Y40" s="180" t="s">
        <v>57</v>
      </c>
      <c r="Z40" s="180"/>
      <c r="AA40" s="180" t="s">
        <v>58</v>
      </c>
      <c r="AB40" s="180"/>
      <c r="AC40" s="67"/>
      <c r="AD40" s="67"/>
      <c r="AE40" s="97" t="s">
        <v>64</v>
      </c>
      <c r="AF40" s="97"/>
      <c r="AG40" s="99"/>
      <c r="AH40" s="99"/>
      <c r="AI40" s="181" t="s">
        <v>4</v>
      </c>
      <c r="AJ40" s="183"/>
      <c r="AK40" s="181" t="s">
        <v>72</v>
      </c>
      <c r="AL40" s="182"/>
      <c r="AM40" s="182"/>
      <c r="AN40" s="183"/>
      <c r="AO40" s="108"/>
      <c r="AP40" s="108"/>
      <c r="AQ40" s="106"/>
      <c r="AR40" s="109"/>
      <c r="AS40" s="228"/>
      <c r="AT40" s="228"/>
      <c r="AU40" s="106"/>
      <c r="AV40" s="106"/>
      <c r="AW40" s="106"/>
      <c r="AX40" s="71"/>
      <c r="AY40" s="71"/>
      <c r="AZ40" s="71"/>
      <c r="BA40" s="71"/>
      <c r="BB40" s="71"/>
      <c r="BC40" s="71"/>
      <c r="BD40" s="71"/>
    </row>
    <row r="41" spans="1:56" ht="20.25" customHeight="1" x14ac:dyDescent="0.45">
      <c r="A41" s="71"/>
      <c r="B41" s="71"/>
      <c r="C41" s="220" t="s">
        <v>116</v>
      </c>
      <c r="D41" s="220"/>
      <c r="E41" s="220"/>
      <c r="F41" s="221">
        <v>30</v>
      </c>
      <c r="G41" s="221"/>
      <c r="H41" s="221">
        <v>31</v>
      </c>
      <c r="I41" s="221"/>
      <c r="J41" s="221">
        <v>31</v>
      </c>
      <c r="K41" s="221"/>
      <c r="L41" s="222">
        <f>SUM(F41:K41)</f>
        <v>92</v>
      </c>
      <c r="M41" s="222"/>
      <c r="N41" s="73"/>
      <c r="O41" s="73"/>
      <c r="P41" s="73"/>
      <c r="Q41" s="99"/>
      <c r="R41" s="181" t="s">
        <v>4</v>
      </c>
      <c r="S41" s="183"/>
      <c r="T41" s="208">
        <f>SUMIFS($AU$18:$AV$35,$C$18:$D$35,"訪問介護員",$E$18:$F$35,"A")+SUMIFS($AU$18:$AV$35,$C$18:$D$35,"サービス提供責任者",$E$18:$F$35,"A")</f>
        <v>320</v>
      </c>
      <c r="U41" s="209"/>
      <c r="V41" s="210">
        <f>SUMIFS($AW$18:$AX$35,$C$18:$D$35,"訪問介護員",$E$18:$F$35,"A")+SUMIFS($AW$18:$AX$35,$C$18:$D$35,"サービス提供責任者",$E$18:$F$35,"A")</f>
        <v>80</v>
      </c>
      <c r="W41" s="211"/>
      <c r="X41" s="118"/>
      <c r="Y41" s="212">
        <v>0</v>
      </c>
      <c r="Z41" s="213"/>
      <c r="AA41" s="212">
        <v>0</v>
      </c>
      <c r="AB41" s="213"/>
      <c r="AC41" s="117"/>
      <c r="AD41" s="117"/>
      <c r="AE41" s="212">
        <v>2</v>
      </c>
      <c r="AF41" s="213"/>
      <c r="AG41" s="99"/>
      <c r="AH41" s="99"/>
      <c r="AI41" s="181" t="s">
        <v>5</v>
      </c>
      <c r="AJ41" s="183"/>
      <c r="AK41" s="181" t="s">
        <v>73</v>
      </c>
      <c r="AL41" s="182"/>
      <c r="AM41" s="182"/>
      <c r="AN41" s="183"/>
      <c r="AO41" s="109"/>
      <c r="AP41" s="106"/>
      <c r="AQ41" s="219"/>
      <c r="AR41" s="219"/>
      <c r="AS41" s="219"/>
      <c r="AT41" s="219"/>
      <c r="AU41" s="106"/>
      <c r="AV41" s="106"/>
      <c r="AW41" s="106"/>
      <c r="AX41" s="71"/>
      <c r="AY41" s="71"/>
      <c r="AZ41" s="71"/>
      <c r="BA41" s="71"/>
      <c r="BB41" s="71"/>
      <c r="BC41" s="71"/>
      <c r="BD41" s="71"/>
    </row>
    <row r="42" spans="1:56" ht="20.25" customHeight="1" x14ac:dyDescent="0.45">
      <c r="A42" s="71"/>
      <c r="B42" s="71"/>
      <c r="C42" s="220" t="s">
        <v>117</v>
      </c>
      <c r="D42" s="220"/>
      <c r="E42" s="220"/>
      <c r="F42" s="221">
        <v>15</v>
      </c>
      <c r="G42" s="221"/>
      <c r="H42" s="221">
        <v>16</v>
      </c>
      <c r="I42" s="221"/>
      <c r="J42" s="221">
        <v>15</v>
      </c>
      <c r="K42" s="221"/>
      <c r="L42" s="222">
        <f>SUM(F42:K42)</f>
        <v>46</v>
      </c>
      <c r="M42" s="222"/>
      <c r="N42" s="73"/>
      <c r="O42" s="73"/>
      <c r="P42" s="73"/>
      <c r="Q42" s="99"/>
      <c r="R42" s="181" t="s">
        <v>5</v>
      </c>
      <c r="S42" s="183"/>
      <c r="T42" s="208">
        <f>SUMIFS($AU$18:$AV$35,$C$18:$D$35,"訪問介護員",$E$18:$F$35,"B")+SUMIFS($AU$18:$AV$35,$C$18:$D$35,"サービス提供責任者",$E$18:$F$35,"B")</f>
        <v>0</v>
      </c>
      <c r="U42" s="209"/>
      <c r="V42" s="210">
        <f>SUMIFS($AW$18:$AX$35,$C$18:$D$35,"訪問介護員",$E$18:$F$35,"B")+SUMIFS($AW$18:$AX$35,$C$18:$D$35,"サービス提供責任者",$E$18:$F$35,"B")</f>
        <v>0</v>
      </c>
      <c r="W42" s="211"/>
      <c r="X42" s="118"/>
      <c r="Y42" s="212">
        <v>0</v>
      </c>
      <c r="Z42" s="213"/>
      <c r="AA42" s="212">
        <v>0</v>
      </c>
      <c r="AB42" s="213"/>
      <c r="AC42" s="117"/>
      <c r="AD42" s="117"/>
      <c r="AE42" s="212">
        <v>0</v>
      </c>
      <c r="AF42" s="213"/>
      <c r="AG42" s="99"/>
      <c r="AH42" s="99"/>
      <c r="AI42" s="181" t="s">
        <v>6</v>
      </c>
      <c r="AJ42" s="183"/>
      <c r="AK42" s="181" t="s">
        <v>74</v>
      </c>
      <c r="AL42" s="182"/>
      <c r="AM42" s="182"/>
      <c r="AN42" s="183"/>
      <c r="AO42" s="109"/>
      <c r="AP42" s="106"/>
      <c r="AQ42" s="202"/>
      <c r="AR42" s="202"/>
      <c r="AS42" s="202"/>
      <c r="AT42" s="202"/>
      <c r="AU42" s="106"/>
      <c r="AV42" s="106"/>
      <c r="AW42" s="106"/>
      <c r="AX42" s="71"/>
      <c r="AY42" s="71"/>
      <c r="AZ42" s="71"/>
      <c r="BA42" s="71"/>
      <c r="BB42" s="71"/>
      <c r="BC42" s="71"/>
      <c r="BD42" s="71"/>
    </row>
    <row r="43" spans="1:56" ht="20.25" customHeight="1" x14ac:dyDescent="0.45">
      <c r="A43" s="71"/>
      <c r="B43" s="71"/>
      <c r="C43" s="216" t="s">
        <v>28</v>
      </c>
      <c r="D43" s="216"/>
      <c r="E43" s="216"/>
      <c r="F43" s="217">
        <f>SUM(F41:G42)</f>
        <v>45</v>
      </c>
      <c r="G43" s="217"/>
      <c r="H43" s="217">
        <f>SUM(H41:I42)</f>
        <v>47</v>
      </c>
      <c r="I43" s="217"/>
      <c r="J43" s="217">
        <f>SUM(J41:K42)</f>
        <v>46</v>
      </c>
      <c r="K43" s="217"/>
      <c r="L43" s="217">
        <f>SUM(L41:M42)</f>
        <v>138</v>
      </c>
      <c r="M43" s="217"/>
      <c r="N43" s="73"/>
      <c r="O43" s="79"/>
      <c r="P43" s="73"/>
      <c r="Q43" s="99"/>
      <c r="R43" s="181" t="s">
        <v>6</v>
      </c>
      <c r="S43" s="183"/>
      <c r="T43" s="208">
        <f>SUMIFS($AU$18:$AV$35,$C$18:$D$35,"訪問介護員",$E$18:$F$35,"C")+SUMIFS($AU$18:$AV$35,$C$18:$D$35,"サービス提供責任者",$E$18:$F$35,"C")</f>
        <v>432</v>
      </c>
      <c r="U43" s="209"/>
      <c r="V43" s="210">
        <f>SUMIFS($AW$18:$AX$35,$C$18:$D$35,"訪問介護員",$E$18:$F$35,"C")+SUMIFS($AW$18:$AX$35,$C$18:$D$35,"サービス提供責任者",$E$18:$F$35,"C")</f>
        <v>108</v>
      </c>
      <c r="W43" s="211"/>
      <c r="X43" s="118"/>
      <c r="Y43" s="212">
        <v>432</v>
      </c>
      <c r="Z43" s="213"/>
      <c r="AA43" s="214">
        <v>108</v>
      </c>
      <c r="AB43" s="215"/>
      <c r="AC43" s="117"/>
      <c r="AD43" s="117"/>
      <c r="AE43" s="208" t="s">
        <v>37</v>
      </c>
      <c r="AF43" s="209"/>
      <c r="AG43" s="99"/>
      <c r="AH43" s="99"/>
      <c r="AI43" s="181" t="s">
        <v>7</v>
      </c>
      <c r="AJ43" s="183"/>
      <c r="AK43" s="181" t="s">
        <v>100</v>
      </c>
      <c r="AL43" s="182"/>
      <c r="AM43" s="182"/>
      <c r="AN43" s="183"/>
      <c r="AO43" s="110"/>
      <c r="AP43" s="106"/>
      <c r="AQ43" s="203"/>
      <c r="AR43" s="203"/>
      <c r="AS43" s="206"/>
      <c r="AT43" s="206"/>
      <c r="AU43" s="106"/>
      <c r="AV43" s="106"/>
      <c r="AW43" s="106"/>
      <c r="AX43" s="71"/>
      <c r="AY43" s="71"/>
      <c r="AZ43" s="71"/>
      <c r="BA43" s="71"/>
      <c r="BB43" s="71"/>
      <c r="BC43" s="71"/>
      <c r="BD43" s="71"/>
    </row>
    <row r="44" spans="1:56" ht="20.25" customHeight="1" x14ac:dyDescent="0.45">
      <c r="A44" s="71"/>
      <c r="B44" s="71"/>
      <c r="L44" s="97" t="s">
        <v>30</v>
      </c>
      <c r="M44" s="35"/>
      <c r="N44" s="218"/>
      <c r="O44" s="218"/>
      <c r="P44" s="73"/>
      <c r="Q44" s="99"/>
      <c r="R44" s="181" t="s">
        <v>7</v>
      </c>
      <c r="S44" s="183"/>
      <c r="T44" s="208">
        <f>SUMIFS($AU$18:$AV$35,$C$18:$D$35,"訪問介護員",$E$18:$F$35,"D")+SUMIFS($AU$18:$AV$35,$C$18:$D$35,"サービス提供責任者",$E$18:$F$35,"D")</f>
        <v>0</v>
      </c>
      <c r="U44" s="209"/>
      <c r="V44" s="210">
        <f>SUMIFS($AW$18:$AX$35,$C$18:$D$35,"訪問介護員",$E$18:$F$35,"D")+SUMIFS($AW$18:$AX$35,$C$18:$D$35,"サービス提供責任者",$E$18:$F$35,"D")</f>
        <v>0</v>
      </c>
      <c r="W44" s="211"/>
      <c r="X44" s="118"/>
      <c r="Y44" s="212">
        <v>0</v>
      </c>
      <c r="Z44" s="213"/>
      <c r="AA44" s="214">
        <v>0</v>
      </c>
      <c r="AB44" s="215"/>
      <c r="AC44" s="117"/>
      <c r="AD44" s="117"/>
      <c r="AE44" s="208" t="s">
        <v>37</v>
      </c>
      <c r="AF44" s="209"/>
      <c r="AG44" s="99"/>
      <c r="AH44" s="99"/>
      <c r="AI44" s="99"/>
      <c r="AJ44" s="202"/>
      <c r="AK44" s="202"/>
      <c r="AL44" s="203"/>
      <c r="AM44" s="203"/>
      <c r="AN44" s="206"/>
      <c r="AO44" s="206"/>
      <c r="AP44" s="106"/>
      <c r="AQ44" s="203"/>
      <c r="AR44" s="203"/>
      <c r="AS44" s="206"/>
      <c r="AT44" s="206"/>
      <c r="AU44" s="106"/>
      <c r="AV44" s="106"/>
      <c r="AW44" s="106"/>
      <c r="AX44" s="73"/>
      <c r="AY44" s="73"/>
      <c r="AZ44" s="71"/>
      <c r="BA44" s="71"/>
      <c r="BB44" s="71"/>
      <c r="BC44" s="71"/>
      <c r="BD44" s="71"/>
    </row>
    <row r="45" spans="1:56" ht="20.25" customHeight="1" x14ac:dyDescent="0.45">
      <c r="A45" s="71"/>
      <c r="B45" s="71"/>
      <c r="C45" s="67"/>
      <c r="D45" s="67"/>
      <c r="E45" s="67"/>
      <c r="F45" s="67"/>
      <c r="G45" s="67"/>
      <c r="H45" s="67"/>
      <c r="I45" s="67"/>
      <c r="J45" s="67"/>
      <c r="K45" s="67"/>
      <c r="L45" s="207">
        <f>L43/3</f>
        <v>46</v>
      </c>
      <c r="M45" s="207"/>
      <c r="N45" s="71"/>
      <c r="O45" s="71"/>
      <c r="P45" s="73"/>
      <c r="Q45" s="99"/>
      <c r="R45" s="181" t="s">
        <v>28</v>
      </c>
      <c r="S45" s="183"/>
      <c r="T45" s="208">
        <f>SUM(T41:U44)</f>
        <v>752</v>
      </c>
      <c r="U45" s="209"/>
      <c r="V45" s="210">
        <f>SUM(V41:W44)</f>
        <v>188</v>
      </c>
      <c r="W45" s="211"/>
      <c r="X45" s="118"/>
      <c r="Y45" s="208">
        <f>SUM(Y41:Z44)</f>
        <v>432</v>
      </c>
      <c r="Z45" s="209"/>
      <c r="AA45" s="208">
        <f>SUM(AA41:AB44)</f>
        <v>108</v>
      </c>
      <c r="AB45" s="209"/>
      <c r="AC45" s="117"/>
      <c r="AD45" s="117"/>
      <c r="AE45" s="208">
        <f>SUM(AE41:AF42)</f>
        <v>2</v>
      </c>
      <c r="AF45" s="209"/>
      <c r="AG45" s="99"/>
      <c r="AH45" s="99"/>
      <c r="AI45" s="99"/>
      <c r="AJ45" s="202"/>
      <c r="AK45" s="202"/>
      <c r="AL45" s="203"/>
      <c r="AM45" s="203"/>
      <c r="AN45" s="205"/>
      <c r="AO45" s="205"/>
      <c r="AP45" s="106"/>
      <c r="AQ45" s="203"/>
      <c r="AR45" s="203"/>
      <c r="AS45" s="206"/>
      <c r="AT45" s="206"/>
      <c r="AU45" s="106"/>
      <c r="AV45" s="106"/>
      <c r="AW45" s="106"/>
      <c r="AX45" s="73"/>
      <c r="AY45" s="73"/>
      <c r="AZ45" s="71"/>
      <c r="BA45" s="71"/>
      <c r="BB45" s="71"/>
      <c r="BC45" s="71"/>
      <c r="BD45" s="71"/>
    </row>
    <row r="46" spans="1:56" ht="20.25" customHeight="1" x14ac:dyDescent="0.45">
      <c r="A46" s="71"/>
      <c r="B46" s="71"/>
      <c r="C46" s="67"/>
      <c r="D46" s="67"/>
      <c r="E46" s="67"/>
      <c r="F46" s="67"/>
      <c r="G46" s="67"/>
      <c r="H46" s="67"/>
      <c r="I46" s="67"/>
      <c r="J46" s="67"/>
      <c r="K46" s="67"/>
      <c r="N46" s="71"/>
      <c r="O46" s="71"/>
      <c r="P46" s="73"/>
      <c r="Q46" s="99"/>
      <c r="R46" s="99"/>
      <c r="S46" s="99"/>
      <c r="T46" s="99"/>
      <c r="U46" s="99"/>
      <c r="V46" s="99"/>
      <c r="W46" s="99"/>
      <c r="X46" s="99"/>
      <c r="Y46" s="99"/>
      <c r="Z46" s="99"/>
      <c r="AA46" s="101"/>
      <c r="AB46" s="99"/>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71"/>
      <c r="D47" s="71"/>
      <c r="E47" s="71"/>
      <c r="F47" s="71"/>
      <c r="G47" s="71"/>
      <c r="H47" s="71"/>
      <c r="I47" s="71"/>
      <c r="J47" s="71"/>
      <c r="K47" s="71"/>
      <c r="L47" s="71"/>
      <c r="M47" s="71"/>
      <c r="N47" s="71"/>
      <c r="O47" s="71"/>
      <c r="P47" s="73"/>
      <c r="Q47" s="99"/>
      <c r="R47" s="101" t="s">
        <v>66</v>
      </c>
      <c r="S47" s="99"/>
      <c r="T47" s="99"/>
      <c r="U47" s="99"/>
      <c r="V47" s="99"/>
      <c r="W47" s="99"/>
      <c r="X47" s="111" t="s">
        <v>126</v>
      </c>
      <c r="Y47" s="190" t="s">
        <v>127</v>
      </c>
      <c r="Z47" s="191"/>
      <c r="AA47" s="112"/>
      <c r="AB47" s="111"/>
      <c r="AC47" s="99"/>
      <c r="AD47" s="99"/>
      <c r="AE47" s="99"/>
      <c r="AF47" s="99"/>
      <c r="AG47" s="99"/>
      <c r="AH47" s="99"/>
      <c r="AI47" s="99"/>
      <c r="AJ47" s="107"/>
      <c r="AK47" s="106"/>
      <c r="AL47" s="106"/>
      <c r="AM47" s="106"/>
      <c r="AN47" s="106"/>
      <c r="AO47" s="106"/>
      <c r="AP47" s="106"/>
      <c r="AQ47" s="106"/>
      <c r="AR47" s="106"/>
      <c r="AS47" s="113"/>
      <c r="AT47" s="113"/>
      <c r="AU47" s="106"/>
      <c r="AV47" s="106"/>
      <c r="AW47" s="106"/>
      <c r="AX47" s="73"/>
      <c r="AY47" s="73"/>
      <c r="AZ47" s="71"/>
      <c r="BA47" s="71"/>
      <c r="BB47" s="71"/>
      <c r="BC47" s="71"/>
      <c r="BD47" s="71"/>
    </row>
    <row r="48" spans="1:56" ht="20.25" customHeight="1" x14ac:dyDescent="0.2">
      <c r="A48" s="71"/>
      <c r="B48" s="71"/>
      <c r="C48" s="43"/>
      <c r="D48" s="98"/>
      <c r="E48" s="98"/>
      <c r="F48" s="99"/>
      <c r="G48" s="99"/>
      <c r="H48" s="99"/>
      <c r="I48" s="99"/>
      <c r="J48" s="99"/>
      <c r="K48" s="99"/>
      <c r="L48" s="100" t="s">
        <v>124</v>
      </c>
      <c r="M48" s="101"/>
      <c r="N48" s="101"/>
      <c r="O48" s="102"/>
      <c r="P48" s="73"/>
      <c r="Q48" s="99"/>
      <c r="R48" s="99" t="s">
        <v>60</v>
      </c>
      <c r="S48" s="99"/>
      <c r="T48" s="99"/>
      <c r="U48" s="99"/>
      <c r="V48" s="99"/>
      <c r="W48" s="99" t="s">
        <v>61</v>
      </c>
      <c r="X48" s="99"/>
      <c r="Y48" s="99"/>
      <c r="Z48" s="99"/>
      <c r="AA48" s="101"/>
      <c r="AB48" s="99"/>
      <c r="AC48" s="99"/>
      <c r="AD48" s="99"/>
      <c r="AE48" s="99"/>
      <c r="AF48" s="99"/>
      <c r="AG48" s="99"/>
      <c r="AH48" s="99"/>
      <c r="AI48" s="99"/>
      <c r="AJ48" s="106"/>
      <c r="AK48" s="106"/>
      <c r="AL48" s="106"/>
      <c r="AM48" s="106"/>
      <c r="AN48" s="106"/>
      <c r="AO48" s="106"/>
      <c r="AP48" s="106"/>
      <c r="AQ48" s="106"/>
      <c r="AR48" s="106"/>
      <c r="AS48" s="107"/>
      <c r="AT48" s="106"/>
      <c r="AU48" s="106"/>
      <c r="AV48" s="106"/>
      <c r="AW48" s="106"/>
      <c r="AX48" s="73"/>
      <c r="AY48" s="73"/>
      <c r="AZ48" s="71"/>
      <c r="BA48" s="71"/>
      <c r="BB48" s="71"/>
      <c r="BC48" s="71"/>
      <c r="BD48" s="71"/>
    </row>
    <row r="49" spans="1:58" ht="20.25" customHeight="1" x14ac:dyDescent="0.45">
      <c r="A49" s="71"/>
      <c r="B49" s="71"/>
      <c r="C49" s="103" t="s">
        <v>34</v>
      </c>
      <c r="D49" s="103"/>
      <c r="E49" s="99"/>
      <c r="F49" s="103" t="s">
        <v>36</v>
      </c>
      <c r="G49" s="103"/>
      <c r="H49" s="99"/>
      <c r="I49" s="104"/>
      <c r="J49" s="104"/>
      <c r="K49" s="99"/>
      <c r="L49" s="97" t="s">
        <v>69</v>
      </c>
      <c r="M49" s="97"/>
      <c r="N49" s="97"/>
      <c r="O49" s="99"/>
      <c r="P49" s="73"/>
      <c r="Q49" s="99"/>
      <c r="R49" s="99" t="str">
        <f>IF($Y$47="週","対象時間数（週平均）","対象時間数（当月合計）")</f>
        <v>対象時間数（週平均）</v>
      </c>
      <c r="S49" s="99"/>
      <c r="T49" s="99"/>
      <c r="U49" s="99"/>
      <c r="V49" s="99"/>
      <c r="W49" s="99" t="str">
        <f>IF($Y$47="週","週に勤務すべき時間数","当月に勤務すべき時間数")</f>
        <v>週に勤務すべき時間数</v>
      </c>
      <c r="X49" s="99"/>
      <c r="Y49" s="99"/>
      <c r="Z49" s="99"/>
      <c r="AA49" s="101"/>
      <c r="AB49" s="180" t="s">
        <v>62</v>
      </c>
      <c r="AC49" s="180"/>
      <c r="AD49" s="180"/>
      <c r="AE49" s="180"/>
      <c r="AF49" s="99"/>
      <c r="AG49" s="99"/>
      <c r="AH49" s="99"/>
      <c r="AI49" s="99"/>
      <c r="AJ49" s="106"/>
      <c r="AK49" s="106"/>
      <c r="AL49" s="106"/>
      <c r="AM49" s="106"/>
      <c r="AN49" s="106"/>
      <c r="AO49" s="106"/>
      <c r="AP49" s="106"/>
      <c r="AQ49" s="106"/>
      <c r="AR49" s="106"/>
      <c r="AS49" s="107"/>
      <c r="AT49" s="106"/>
      <c r="AU49" s="106"/>
      <c r="AV49" s="106"/>
      <c r="AW49" s="106"/>
      <c r="AX49" s="73"/>
      <c r="AY49" s="73"/>
      <c r="AZ49" s="71"/>
      <c r="BA49" s="71"/>
      <c r="BB49" s="71"/>
      <c r="BC49" s="71"/>
      <c r="BD49" s="71"/>
    </row>
    <row r="50" spans="1:58" ht="20.25" customHeight="1" x14ac:dyDescent="0.45">
      <c r="A50" s="71"/>
      <c r="B50" s="71"/>
      <c r="C50" s="192">
        <f>L45</f>
        <v>46</v>
      </c>
      <c r="D50" s="193"/>
      <c r="E50" s="105" t="s">
        <v>31</v>
      </c>
      <c r="F50" s="194">
        <v>40</v>
      </c>
      <c r="G50" s="195"/>
      <c r="H50" s="105" t="s">
        <v>32</v>
      </c>
      <c r="I50" s="192">
        <f>C50/F50</f>
        <v>1.1499999999999999</v>
      </c>
      <c r="J50" s="193"/>
      <c r="K50" s="105" t="s">
        <v>33</v>
      </c>
      <c r="L50" s="196">
        <f>IF(C50&lt;40,1,ROUNDUP(I50,1))</f>
        <v>1.2000000000000002</v>
      </c>
      <c r="M50" s="197"/>
      <c r="N50" s="198"/>
      <c r="O50" s="99"/>
      <c r="P50" s="73"/>
      <c r="Q50" s="99"/>
      <c r="R50" s="199">
        <f>IF($Y$47="週",AA45,Y45)</f>
        <v>108</v>
      </c>
      <c r="S50" s="200"/>
      <c r="T50" s="200"/>
      <c r="U50" s="201"/>
      <c r="V50" s="105" t="s">
        <v>31</v>
      </c>
      <c r="W50" s="181">
        <f>IF($Y$47="週",$AV$5,$AZ$5)</f>
        <v>40</v>
      </c>
      <c r="X50" s="182"/>
      <c r="Y50" s="182"/>
      <c r="Z50" s="183"/>
      <c r="AA50" s="105" t="s">
        <v>32</v>
      </c>
      <c r="AB50" s="184">
        <f>ROUNDDOWN(R50/W50,1)</f>
        <v>2.7</v>
      </c>
      <c r="AC50" s="185"/>
      <c r="AD50" s="185"/>
      <c r="AE50" s="186"/>
      <c r="AF50" s="99"/>
      <c r="AG50" s="99"/>
      <c r="AH50" s="99"/>
      <c r="AI50" s="99"/>
      <c r="AJ50" s="204"/>
      <c r="AK50" s="204"/>
      <c r="AL50" s="204"/>
      <c r="AM50" s="204"/>
      <c r="AN50" s="109"/>
      <c r="AO50" s="202"/>
      <c r="AP50" s="202"/>
      <c r="AQ50" s="202"/>
      <c r="AR50" s="202"/>
      <c r="AS50" s="109"/>
      <c r="AT50" s="179"/>
      <c r="AU50" s="179"/>
      <c r="AV50" s="179"/>
      <c r="AW50" s="179"/>
      <c r="AX50" s="73"/>
      <c r="AY50" s="73"/>
      <c r="AZ50" s="71"/>
      <c r="BA50" s="71"/>
      <c r="BB50" s="71"/>
      <c r="BC50" s="71"/>
      <c r="BD50" s="71"/>
    </row>
    <row r="51" spans="1:58" ht="20.25" customHeight="1" x14ac:dyDescent="0.45">
      <c r="A51" s="71"/>
      <c r="B51" s="71"/>
      <c r="C51" s="67"/>
      <c r="D51" s="99"/>
      <c r="E51" s="99"/>
      <c r="F51" s="99"/>
      <c r="G51" s="99"/>
      <c r="H51" s="99"/>
      <c r="I51" s="99"/>
      <c r="J51" s="99"/>
      <c r="K51" s="99"/>
      <c r="L51" s="99" t="s">
        <v>103</v>
      </c>
      <c r="M51" s="99"/>
      <c r="N51" s="99"/>
      <c r="O51" s="99"/>
      <c r="P51" s="73"/>
      <c r="Q51" s="99"/>
      <c r="R51" s="99"/>
      <c r="S51" s="99"/>
      <c r="T51" s="99"/>
      <c r="U51" s="99"/>
      <c r="V51" s="99"/>
      <c r="W51" s="99"/>
      <c r="X51" s="99"/>
      <c r="Y51" s="99"/>
      <c r="Z51" s="99"/>
      <c r="AA51" s="101"/>
      <c r="AB51" s="99" t="s">
        <v>102</v>
      </c>
      <c r="AC51" s="99"/>
      <c r="AD51" s="99"/>
      <c r="AE51" s="99"/>
      <c r="AF51" s="99"/>
      <c r="AG51" s="99"/>
      <c r="AH51" s="99"/>
      <c r="AI51" s="99"/>
      <c r="AJ51" s="106"/>
      <c r="AK51" s="106"/>
      <c r="AL51" s="106"/>
      <c r="AM51" s="106"/>
      <c r="AN51" s="106"/>
      <c r="AO51" s="106"/>
      <c r="AP51" s="106"/>
      <c r="AQ51" s="106"/>
      <c r="AR51" s="106"/>
      <c r="AS51" s="107"/>
      <c r="AT51" s="106"/>
      <c r="AU51" s="106"/>
      <c r="AV51" s="106"/>
      <c r="AW51" s="106"/>
      <c r="AX51" s="73"/>
      <c r="AY51" s="73"/>
      <c r="AZ51" s="71"/>
      <c r="BA51" s="71"/>
      <c r="BB51" s="71"/>
      <c r="BC51" s="71"/>
      <c r="BD51" s="71"/>
    </row>
    <row r="52" spans="1:58" ht="20.25" customHeight="1" x14ac:dyDescent="0.45">
      <c r="A52" s="71"/>
      <c r="B52" s="71"/>
      <c r="C52" s="67" t="s">
        <v>134</v>
      </c>
      <c r="D52" s="99"/>
      <c r="E52" s="99"/>
      <c r="F52" s="99"/>
      <c r="G52" s="99"/>
      <c r="H52" s="99"/>
      <c r="I52" s="99"/>
      <c r="J52" s="99"/>
      <c r="K52" s="99"/>
      <c r="L52" s="99"/>
      <c r="M52" s="99"/>
      <c r="N52" s="99"/>
      <c r="O52" s="99"/>
      <c r="P52" s="73"/>
      <c r="Q52" s="99"/>
      <c r="R52" s="99" t="s">
        <v>65</v>
      </c>
      <c r="S52" s="99"/>
      <c r="T52" s="99"/>
      <c r="U52" s="99"/>
      <c r="V52" s="99"/>
      <c r="W52" s="99"/>
      <c r="X52" s="99"/>
      <c r="Y52" s="99"/>
      <c r="Z52" s="99"/>
      <c r="AA52" s="101"/>
      <c r="AB52" s="99"/>
      <c r="AC52" s="99"/>
      <c r="AD52" s="99"/>
      <c r="AE52" s="99"/>
      <c r="AF52" s="99"/>
      <c r="AG52" s="99"/>
      <c r="AH52" s="99"/>
      <c r="AI52" s="99"/>
      <c r="AJ52" s="99"/>
      <c r="AK52" s="114"/>
      <c r="AL52" s="115"/>
      <c r="AM52" s="115"/>
      <c r="AN52" s="99"/>
      <c r="AO52" s="99"/>
      <c r="AP52" s="99"/>
      <c r="AQ52" s="99"/>
      <c r="AR52" s="99"/>
      <c r="AS52" s="99"/>
      <c r="AT52" s="99"/>
      <c r="AU52" s="99"/>
      <c r="AV52" s="67"/>
      <c r="AW52" s="67"/>
      <c r="AX52" s="73"/>
      <c r="AY52" s="73"/>
      <c r="AZ52" s="71"/>
      <c r="BA52" s="71"/>
      <c r="BB52" s="71"/>
      <c r="BC52" s="71"/>
      <c r="BD52" s="71"/>
    </row>
    <row r="53" spans="1:58" ht="20.25" customHeight="1" x14ac:dyDescent="0.45">
      <c r="A53" s="71"/>
      <c r="B53" s="71"/>
      <c r="C53" s="67"/>
      <c r="D53" s="99" t="s">
        <v>135</v>
      </c>
      <c r="E53" s="99"/>
      <c r="F53" s="99"/>
      <c r="G53" s="99"/>
      <c r="H53" s="99"/>
      <c r="I53" s="99"/>
      <c r="J53" s="99"/>
      <c r="K53" s="99"/>
      <c r="L53" s="99"/>
      <c r="M53" s="99"/>
      <c r="N53" s="99"/>
      <c r="O53" s="99"/>
      <c r="P53" s="73"/>
      <c r="Q53" s="99"/>
      <c r="R53" s="99" t="s">
        <v>68</v>
      </c>
      <c r="S53" s="99"/>
      <c r="T53" s="99"/>
      <c r="U53" s="99"/>
      <c r="V53" s="99"/>
      <c r="W53" s="99"/>
      <c r="X53" s="99"/>
      <c r="Y53" s="99"/>
      <c r="Z53" s="99"/>
      <c r="AA53" s="101"/>
      <c r="AB53" s="105"/>
      <c r="AC53" s="105"/>
      <c r="AD53" s="105"/>
      <c r="AE53" s="105"/>
      <c r="AF53" s="99"/>
      <c r="AG53" s="99"/>
      <c r="AH53" s="99"/>
      <c r="AI53" s="99"/>
      <c r="AJ53" s="99"/>
      <c r="AK53" s="114"/>
      <c r="AL53" s="115"/>
      <c r="AM53" s="115"/>
      <c r="AN53" s="99"/>
      <c r="AO53" s="99"/>
      <c r="AP53" s="99"/>
      <c r="AQ53" s="99"/>
      <c r="AR53" s="99"/>
      <c r="AS53" s="99"/>
      <c r="AT53" s="99"/>
      <c r="AU53" s="99"/>
      <c r="AV53" s="67"/>
      <c r="AW53" s="67"/>
      <c r="AX53" s="73"/>
      <c r="AY53" s="73"/>
      <c r="AZ53" s="71"/>
      <c r="BA53" s="71"/>
      <c r="BB53" s="71"/>
      <c r="BC53" s="71"/>
      <c r="BD53" s="71"/>
    </row>
    <row r="54" spans="1:58" ht="20.25" customHeight="1" x14ac:dyDescent="0.45">
      <c r="A54" s="71"/>
      <c r="B54" s="71"/>
      <c r="C54" s="67" t="s">
        <v>38</v>
      </c>
      <c r="D54" s="99"/>
      <c r="E54" s="99"/>
      <c r="F54" s="99"/>
      <c r="G54" s="99"/>
      <c r="H54" s="99"/>
      <c r="I54" s="99"/>
      <c r="J54" s="99"/>
      <c r="K54" s="99"/>
      <c r="L54" s="99"/>
      <c r="M54" s="99"/>
      <c r="N54" s="99"/>
      <c r="O54" s="99"/>
      <c r="P54" s="73"/>
      <c r="Q54" s="99"/>
      <c r="R54" s="67" t="s">
        <v>63</v>
      </c>
      <c r="S54" s="67"/>
      <c r="T54" s="67"/>
      <c r="U54" s="67"/>
      <c r="V54" s="67"/>
      <c r="W54" s="99" t="s">
        <v>67</v>
      </c>
      <c r="X54" s="67"/>
      <c r="Y54" s="67"/>
      <c r="Z54" s="67"/>
      <c r="AA54" s="67"/>
      <c r="AB54" s="180" t="s">
        <v>28</v>
      </c>
      <c r="AC54" s="180"/>
      <c r="AD54" s="180"/>
      <c r="AE54" s="180"/>
      <c r="AF54" s="99"/>
      <c r="AG54" s="99"/>
      <c r="AH54" s="99"/>
      <c r="AI54" s="99"/>
      <c r="AJ54" s="99"/>
      <c r="AK54" s="114"/>
      <c r="AL54" s="115"/>
      <c r="AM54" s="115"/>
      <c r="AN54" s="99"/>
      <c r="AO54" s="99"/>
      <c r="AP54" s="99"/>
      <c r="AQ54" s="99"/>
      <c r="AR54" s="99"/>
      <c r="AS54" s="99"/>
      <c r="AT54" s="99"/>
      <c r="AU54" s="99"/>
      <c r="AV54" s="67"/>
      <c r="AW54" s="67"/>
      <c r="AX54" s="73"/>
      <c r="AY54" s="73"/>
      <c r="AZ54" s="71"/>
      <c r="BA54" s="71"/>
      <c r="BB54" s="71"/>
      <c r="BC54" s="71"/>
      <c r="BD54" s="71"/>
    </row>
    <row r="55" spans="1:58" ht="20.25" customHeight="1" x14ac:dyDescent="0.45">
      <c r="A55" s="71"/>
      <c r="B55" s="71"/>
      <c r="C55" s="67" t="s">
        <v>39</v>
      </c>
      <c r="D55" s="99"/>
      <c r="E55" s="99"/>
      <c r="F55" s="99"/>
      <c r="G55" s="99"/>
      <c r="H55" s="99"/>
      <c r="I55" s="99"/>
      <c r="J55" s="99"/>
      <c r="K55" s="99"/>
      <c r="L55" s="99"/>
      <c r="M55" s="99"/>
      <c r="N55" s="99"/>
      <c r="O55" s="99"/>
      <c r="P55" s="73"/>
      <c r="Q55" s="99"/>
      <c r="R55" s="181">
        <f>AE45</f>
        <v>2</v>
      </c>
      <c r="S55" s="182"/>
      <c r="T55" s="182"/>
      <c r="U55" s="183"/>
      <c r="V55" s="105" t="s">
        <v>115</v>
      </c>
      <c r="W55" s="184">
        <f>AB50</f>
        <v>2.7</v>
      </c>
      <c r="X55" s="185"/>
      <c r="Y55" s="185"/>
      <c r="Z55" s="186"/>
      <c r="AA55" s="105" t="s">
        <v>32</v>
      </c>
      <c r="AB55" s="187">
        <f>ROUNDDOWN(R55+W55,1)</f>
        <v>4.7</v>
      </c>
      <c r="AC55" s="188"/>
      <c r="AD55" s="188"/>
      <c r="AE55" s="189"/>
      <c r="AF55" s="99"/>
      <c r="AG55" s="99"/>
      <c r="AH55" s="99"/>
      <c r="AI55" s="99"/>
      <c r="AJ55" s="99"/>
      <c r="AK55" s="114"/>
      <c r="AL55" s="115"/>
      <c r="AM55" s="115"/>
      <c r="AN55" s="99"/>
      <c r="AO55" s="99"/>
      <c r="AP55" s="99"/>
      <c r="AQ55" s="99"/>
      <c r="AR55" s="99"/>
      <c r="AS55" s="99"/>
      <c r="AT55" s="99"/>
      <c r="AU55" s="99"/>
      <c r="AV55" s="67"/>
      <c r="AW55" s="67"/>
      <c r="AX55" s="73"/>
      <c r="AY55" s="73"/>
      <c r="AZ55" s="71"/>
      <c r="BA55" s="71"/>
      <c r="BB55" s="71"/>
      <c r="BC55" s="71"/>
      <c r="BD55" s="71"/>
    </row>
    <row r="56" spans="1:58" ht="20.25" customHeight="1" x14ac:dyDescent="0.45">
      <c r="A56" s="71"/>
      <c r="B56" s="71"/>
      <c r="C56" s="67" t="s">
        <v>40</v>
      </c>
      <c r="D56" s="98"/>
      <c r="E56" s="98"/>
      <c r="F56" s="67"/>
      <c r="G56" s="99"/>
      <c r="H56" s="99"/>
      <c r="I56" s="99"/>
      <c r="J56" s="99"/>
      <c r="K56" s="99"/>
      <c r="L56" s="99"/>
      <c r="M56" s="99"/>
      <c r="N56" s="99"/>
      <c r="O56" s="99"/>
      <c r="P56" s="73"/>
      <c r="Q56" s="99"/>
      <c r="R56" s="99"/>
      <c r="S56" s="99"/>
      <c r="T56" s="99"/>
      <c r="U56" s="99"/>
      <c r="V56" s="99"/>
      <c r="W56" s="99"/>
      <c r="X56" s="99"/>
      <c r="Y56" s="99"/>
      <c r="Z56" s="99"/>
      <c r="AA56" s="99"/>
      <c r="AB56" s="99"/>
      <c r="AC56" s="101"/>
      <c r="AD56" s="99"/>
      <c r="AE56" s="99"/>
      <c r="AF56" s="99"/>
      <c r="AG56" s="99"/>
      <c r="AH56" s="99"/>
      <c r="AI56" s="99"/>
      <c r="AJ56" s="99"/>
      <c r="AK56" s="114"/>
      <c r="AL56" s="115"/>
      <c r="AM56" s="115"/>
      <c r="AN56" s="99"/>
      <c r="AO56" s="99"/>
      <c r="AP56" s="99"/>
      <c r="AQ56" s="99"/>
      <c r="AR56" s="99"/>
      <c r="AS56" s="99"/>
      <c r="AT56" s="99"/>
      <c r="AU56" s="99"/>
      <c r="AV56" s="67"/>
      <c r="AW56" s="67"/>
      <c r="AX56" s="71"/>
      <c r="AY56" s="71"/>
      <c r="AZ56" s="71"/>
      <c r="BA56" s="71"/>
      <c r="BB56" s="71"/>
      <c r="BC56" s="71"/>
      <c r="BD56" s="71"/>
    </row>
    <row r="57" spans="1:58" ht="20.25" customHeight="1" x14ac:dyDescent="0.45">
      <c r="C57" s="81"/>
      <c r="D57" s="81"/>
      <c r="E57" s="35"/>
      <c r="F57" s="35"/>
      <c r="G57" s="35"/>
      <c r="H57" s="35"/>
      <c r="I57" s="35"/>
      <c r="J57" s="35"/>
      <c r="K57" s="35"/>
      <c r="L57" s="35"/>
      <c r="M57" s="35"/>
      <c r="N57" s="35"/>
      <c r="O57" s="35"/>
      <c r="P57" s="35"/>
      <c r="Q57" s="35"/>
      <c r="R57" s="35"/>
      <c r="S57" s="35"/>
      <c r="T57" s="81"/>
      <c r="U57" s="35"/>
      <c r="V57" s="35"/>
      <c r="W57" s="35"/>
      <c r="X57" s="35"/>
      <c r="Y57" s="35"/>
      <c r="Z57" s="35"/>
      <c r="AA57" s="35"/>
      <c r="AB57" s="35"/>
      <c r="AC57" s="35"/>
      <c r="AD57" s="35"/>
      <c r="AE57" s="35"/>
      <c r="AF57" s="35"/>
      <c r="AJ57" s="82"/>
      <c r="AK57" s="83"/>
      <c r="AL57" s="83"/>
      <c r="AM57" s="35"/>
      <c r="AN57" s="35"/>
      <c r="AO57" s="35"/>
      <c r="AP57" s="35"/>
      <c r="AQ57" s="35"/>
      <c r="AR57" s="35"/>
      <c r="AS57" s="35"/>
      <c r="AT57" s="35"/>
      <c r="AU57" s="35"/>
      <c r="AV57" s="35"/>
      <c r="AW57" s="35"/>
      <c r="AX57" s="35"/>
      <c r="AY57" s="35"/>
      <c r="AZ57" s="35"/>
      <c r="BA57" s="35"/>
      <c r="BB57" s="35"/>
      <c r="BC57" s="35"/>
      <c r="BD57" s="35"/>
      <c r="BE57" s="83"/>
    </row>
    <row r="58" spans="1:58" ht="20.25" customHeight="1" x14ac:dyDescent="0.45">
      <c r="A58" s="35"/>
      <c r="B58" s="35"/>
      <c r="C58" s="81"/>
      <c r="D58" s="81"/>
      <c r="E58" s="35"/>
      <c r="F58" s="35"/>
      <c r="G58" s="35"/>
      <c r="H58" s="35"/>
      <c r="I58" s="35"/>
      <c r="J58" s="35"/>
      <c r="K58" s="35"/>
      <c r="L58" s="35"/>
      <c r="M58" s="35"/>
      <c r="N58" s="35"/>
      <c r="O58" s="35"/>
      <c r="P58" s="35"/>
      <c r="Q58" s="35"/>
      <c r="R58" s="35"/>
      <c r="S58" s="35"/>
      <c r="T58" s="35"/>
      <c r="U58" s="81"/>
      <c r="V58" s="35"/>
      <c r="W58" s="35"/>
      <c r="X58" s="35"/>
      <c r="Y58" s="35"/>
      <c r="Z58" s="35"/>
      <c r="AA58" s="35"/>
      <c r="AB58" s="35"/>
      <c r="AC58" s="35"/>
      <c r="AD58" s="35"/>
      <c r="AE58" s="35"/>
      <c r="AF58" s="35"/>
      <c r="AG58" s="35"/>
      <c r="AK58" s="82"/>
      <c r="AL58" s="83"/>
      <c r="AM58" s="83"/>
      <c r="AN58" s="35"/>
      <c r="AO58" s="35"/>
      <c r="AP58" s="35"/>
      <c r="AQ58" s="35"/>
      <c r="AR58" s="35"/>
      <c r="AS58" s="35"/>
      <c r="AT58" s="35"/>
      <c r="AU58" s="35"/>
      <c r="AV58" s="35"/>
      <c r="AW58" s="35"/>
      <c r="AX58" s="35"/>
      <c r="AY58" s="35"/>
      <c r="AZ58" s="35"/>
      <c r="BA58" s="35"/>
      <c r="BB58" s="35"/>
      <c r="BC58" s="35"/>
      <c r="BD58" s="35"/>
      <c r="BE58" s="35"/>
      <c r="BF58" s="83"/>
    </row>
    <row r="59" spans="1:58" ht="20.25" customHeight="1" x14ac:dyDescent="0.45">
      <c r="A59" s="35"/>
      <c r="B59" s="35"/>
      <c r="C59" s="35"/>
      <c r="D59" s="81"/>
      <c r="E59" s="35"/>
      <c r="F59" s="35"/>
      <c r="G59" s="35"/>
      <c r="H59" s="35"/>
      <c r="I59" s="35"/>
      <c r="J59" s="35"/>
      <c r="K59" s="35"/>
      <c r="L59" s="35"/>
      <c r="M59" s="35"/>
      <c r="N59" s="35"/>
      <c r="O59" s="35"/>
      <c r="P59" s="35"/>
      <c r="Q59" s="35"/>
      <c r="R59" s="35"/>
      <c r="S59" s="35"/>
      <c r="T59" s="35"/>
      <c r="U59" s="81"/>
      <c r="V59" s="35"/>
      <c r="W59" s="35"/>
      <c r="X59" s="35"/>
      <c r="Y59" s="35"/>
      <c r="Z59" s="35"/>
      <c r="AA59" s="35"/>
      <c r="AB59" s="35"/>
      <c r="AC59" s="35"/>
      <c r="AD59" s="35"/>
      <c r="AE59" s="35"/>
      <c r="AF59" s="35"/>
      <c r="AG59" s="35"/>
      <c r="AK59" s="82"/>
      <c r="AL59" s="83"/>
      <c r="AM59" s="83"/>
      <c r="AN59" s="35"/>
      <c r="AO59" s="35"/>
      <c r="AP59" s="35"/>
      <c r="AQ59" s="35"/>
      <c r="AR59" s="35"/>
      <c r="AS59" s="35"/>
      <c r="AT59" s="35"/>
      <c r="AU59" s="35"/>
      <c r="AV59" s="35"/>
      <c r="AW59" s="35"/>
      <c r="AX59" s="35"/>
      <c r="AY59" s="35"/>
      <c r="AZ59" s="35"/>
      <c r="BA59" s="35"/>
      <c r="BB59" s="35"/>
      <c r="BC59" s="35"/>
      <c r="BD59" s="35"/>
      <c r="BE59" s="35"/>
      <c r="BF59" s="83"/>
    </row>
    <row r="60" spans="1:58" ht="20.25" customHeight="1" x14ac:dyDescent="0.45">
      <c r="A60" s="35"/>
      <c r="B60" s="35"/>
      <c r="C60" s="81"/>
      <c r="D60" s="81"/>
      <c r="E60" s="35"/>
      <c r="F60" s="35"/>
      <c r="G60" s="35"/>
      <c r="H60" s="35"/>
      <c r="I60" s="35"/>
      <c r="J60" s="35"/>
      <c r="K60" s="35"/>
      <c r="L60" s="35"/>
      <c r="M60" s="35"/>
      <c r="N60" s="35"/>
      <c r="O60" s="35"/>
      <c r="P60" s="35"/>
      <c r="Q60" s="35"/>
      <c r="R60" s="35"/>
      <c r="S60" s="35"/>
      <c r="T60" s="35"/>
      <c r="U60" s="81"/>
      <c r="V60" s="35"/>
      <c r="W60" s="35"/>
      <c r="X60" s="35"/>
      <c r="Y60" s="35"/>
      <c r="Z60" s="35"/>
      <c r="AA60" s="35"/>
      <c r="AB60" s="35"/>
      <c r="AC60" s="35"/>
      <c r="AD60" s="35"/>
      <c r="AE60" s="35"/>
      <c r="AF60" s="35"/>
      <c r="AG60" s="35"/>
      <c r="AK60" s="82"/>
      <c r="AL60" s="83"/>
      <c r="AM60" s="83"/>
      <c r="AN60" s="35"/>
      <c r="AO60" s="35"/>
      <c r="AP60" s="35"/>
      <c r="AQ60" s="35"/>
      <c r="AR60" s="35"/>
      <c r="AS60" s="35"/>
      <c r="AT60" s="35"/>
      <c r="AU60" s="35"/>
      <c r="AV60" s="35"/>
      <c r="AW60" s="35"/>
      <c r="AX60" s="35"/>
      <c r="AY60" s="35"/>
      <c r="AZ60" s="35"/>
      <c r="BA60" s="35"/>
      <c r="BB60" s="35"/>
      <c r="BC60" s="35"/>
      <c r="BD60" s="35"/>
      <c r="BE60" s="35"/>
      <c r="BF60" s="83"/>
    </row>
    <row r="61" spans="1:58" ht="20.25" customHeight="1" x14ac:dyDescent="0.45">
      <c r="C61" s="82"/>
      <c r="D61" s="82"/>
      <c r="E61" s="82"/>
      <c r="F61" s="82"/>
      <c r="G61" s="82"/>
      <c r="H61" s="82"/>
      <c r="I61" s="82"/>
      <c r="J61" s="82"/>
      <c r="K61" s="82"/>
      <c r="L61" s="82"/>
      <c r="M61" s="82"/>
      <c r="N61" s="82"/>
      <c r="O61" s="82"/>
      <c r="P61" s="82"/>
      <c r="Q61" s="82"/>
      <c r="R61" s="82"/>
      <c r="S61" s="82"/>
      <c r="T61" s="82"/>
      <c r="U61" s="83"/>
      <c r="V61" s="83"/>
      <c r="W61" s="82"/>
      <c r="X61" s="82"/>
      <c r="Y61" s="82"/>
      <c r="Z61" s="82"/>
      <c r="AA61" s="82"/>
      <c r="AB61" s="82"/>
      <c r="AC61" s="82"/>
      <c r="AD61" s="82"/>
      <c r="AE61" s="82"/>
      <c r="AF61" s="82"/>
      <c r="AG61" s="82"/>
      <c r="AH61" s="82"/>
      <c r="AI61" s="82"/>
      <c r="AJ61" s="82"/>
      <c r="AK61" s="82"/>
      <c r="AL61" s="83"/>
      <c r="AM61" s="83"/>
      <c r="AN61" s="35"/>
      <c r="AO61" s="35"/>
      <c r="AP61" s="35"/>
      <c r="AQ61" s="35"/>
      <c r="AR61" s="35"/>
      <c r="AS61" s="35"/>
      <c r="AT61" s="35"/>
      <c r="AU61" s="35"/>
      <c r="AV61" s="35"/>
      <c r="AW61" s="35"/>
      <c r="AX61" s="35"/>
      <c r="AY61" s="35"/>
      <c r="AZ61" s="35"/>
      <c r="BA61" s="35"/>
      <c r="BB61" s="35"/>
      <c r="BC61" s="35"/>
      <c r="BD61" s="35"/>
      <c r="BE61" s="35"/>
      <c r="BF61" s="83"/>
    </row>
    <row r="62" spans="1:58" ht="20.25" customHeight="1" x14ac:dyDescent="0.45">
      <c r="C62" s="82"/>
      <c r="D62" s="82"/>
      <c r="E62" s="82"/>
      <c r="F62" s="82"/>
      <c r="G62" s="82"/>
      <c r="H62" s="82"/>
      <c r="I62" s="82"/>
      <c r="J62" s="82"/>
      <c r="K62" s="82"/>
      <c r="L62" s="82"/>
      <c r="M62" s="82"/>
      <c r="N62" s="82"/>
      <c r="O62" s="82"/>
      <c r="P62" s="82"/>
      <c r="Q62" s="82"/>
      <c r="R62" s="82"/>
      <c r="S62" s="82"/>
      <c r="T62" s="82"/>
      <c r="U62" s="83"/>
      <c r="V62" s="83"/>
      <c r="W62" s="82"/>
      <c r="X62" s="82"/>
      <c r="Y62" s="82"/>
      <c r="Z62" s="82"/>
      <c r="AA62" s="82"/>
      <c r="AB62" s="82"/>
      <c r="AC62" s="82"/>
      <c r="AD62" s="82"/>
      <c r="AE62" s="82"/>
      <c r="AF62" s="82"/>
      <c r="AG62" s="82"/>
      <c r="AH62" s="82"/>
      <c r="AI62" s="82"/>
      <c r="AJ62" s="82"/>
      <c r="AK62" s="82"/>
      <c r="AL62" s="83"/>
      <c r="AM62" s="83"/>
      <c r="AN62" s="35"/>
      <c r="AO62" s="35"/>
      <c r="AP62" s="35"/>
      <c r="AQ62" s="35"/>
      <c r="AR62" s="35"/>
      <c r="AS62" s="35"/>
      <c r="AT62" s="35"/>
      <c r="AU62" s="35"/>
      <c r="AV62" s="35"/>
      <c r="AW62" s="35"/>
      <c r="AX62" s="35"/>
      <c r="AY62" s="35"/>
      <c r="AZ62" s="35"/>
      <c r="BA62" s="35"/>
      <c r="BB62" s="35"/>
      <c r="BC62" s="35"/>
      <c r="BD62" s="35"/>
      <c r="BE62" s="35"/>
      <c r="BF62" s="83"/>
    </row>
  </sheetData>
  <sheetProtection sheet="1" insertRows="0"/>
  <mergeCells count="257">
    <mergeCell ref="AV5:AW5"/>
    <mergeCell ref="AZ5:BA5"/>
    <mergeCell ref="AZ11:BA11"/>
    <mergeCell ref="AM1:BA1"/>
    <mergeCell ref="U2:V2"/>
    <mergeCell ref="X2:Y2"/>
    <mergeCell ref="AB2:AC2"/>
    <mergeCell ref="AM2:BA2"/>
    <mergeCell ref="AZ4:BC4"/>
    <mergeCell ref="AZ3:BC3"/>
    <mergeCell ref="AP7:AQ7"/>
    <mergeCell ref="AU7:AV7"/>
    <mergeCell ref="AZ7:BA7"/>
    <mergeCell ref="AZ9:BA9"/>
    <mergeCell ref="AU13:AV17"/>
    <mergeCell ref="AW13:AX17"/>
    <mergeCell ref="AY13:BD17"/>
    <mergeCell ref="P14:V14"/>
    <mergeCell ref="W14:AC14"/>
    <mergeCell ref="AD14:AJ14"/>
    <mergeCell ref="AK14:AQ14"/>
    <mergeCell ref="AR14:AT14"/>
    <mergeCell ref="B13:B17"/>
    <mergeCell ref="C13:D17"/>
    <mergeCell ref="E13:F17"/>
    <mergeCell ref="G13:K17"/>
    <mergeCell ref="L13:O17"/>
    <mergeCell ref="P13:AT13"/>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I39:AJ39"/>
    <mergeCell ref="AK39:AN39"/>
    <mergeCell ref="AS39:AT39"/>
    <mergeCell ref="C40:E40"/>
    <mergeCell ref="F40:G40"/>
    <mergeCell ref="H40:I40"/>
    <mergeCell ref="J40:K40"/>
    <mergeCell ref="L40:M40"/>
    <mergeCell ref="T40:U40"/>
    <mergeCell ref="V40:W40"/>
    <mergeCell ref="Y40:Z40"/>
    <mergeCell ref="AA40:AB40"/>
    <mergeCell ref="AI40:AJ40"/>
    <mergeCell ref="AK40:AN40"/>
    <mergeCell ref="AS40:AT40"/>
    <mergeCell ref="L41:M41"/>
    <mergeCell ref="R41:S41"/>
    <mergeCell ref="T41:U41"/>
    <mergeCell ref="AA42:AB42"/>
    <mergeCell ref="AE42:AF42"/>
    <mergeCell ref="L39:M39"/>
    <mergeCell ref="R39:S40"/>
    <mergeCell ref="T39:W39"/>
    <mergeCell ref="Y39:AB39"/>
    <mergeCell ref="AI42:AJ42"/>
    <mergeCell ref="AK42:AN42"/>
    <mergeCell ref="AQ42:AR42"/>
    <mergeCell ref="AS42:AT42"/>
    <mergeCell ref="AQ41:AT41"/>
    <mergeCell ref="C42:E42"/>
    <mergeCell ref="F42:G42"/>
    <mergeCell ref="H42:I42"/>
    <mergeCell ref="J42:K42"/>
    <mergeCell ref="L42:M42"/>
    <mergeCell ref="R42:S42"/>
    <mergeCell ref="T42:U42"/>
    <mergeCell ref="V42:W42"/>
    <mergeCell ref="Y42:Z42"/>
    <mergeCell ref="V41:W41"/>
    <mergeCell ref="Y41:Z41"/>
    <mergeCell ref="AA41:AB41"/>
    <mergeCell ref="AE41:AF41"/>
    <mergeCell ref="AI41:AJ41"/>
    <mergeCell ref="AK41:AN41"/>
    <mergeCell ref="C41:E41"/>
    <mergeCell ref="F41:G41"/>
    <mergeCell ref="H41:I41"/>
    <mergeCell ref="J41:K41"/>
    <mergeCell ref="AK43:AN43"/>
    <mergeCell ref="AQ43:AR43"/>
    <mergeCell ref="AS43:AT43"/>
    <mergeCell ref="C43:E43"/>
    <mergeCell ref="F43:G43"/>
    <mergeCell ref="H43:I43"/>
    <mergeCell ref="J43:K43"/>
    <mergeCell ref="L43:M43"/>
    <mergeCell ref="N44:O44"/>
    <mergeCell ref="R44:S44"/>
    <mergeCell ref="T43:U43"/>
    <mergeCell ref="V43:W43"/>
    <mergeCell ref="Y43:Z43"/>
    <mergeCell ref="AA43:AB43"/>
    <mergeCell ref="AE43:AF43"/>
    <mergeCell ref="AI43:AJ43"/>
    <mergeCell ref="R43:S43"/>
    <mergeCell ref="AJ45:AK45"/>
    <mergeCell ref="AL45:AM45"/>
    <mergeCell ref="AJ50:AM50"/>
    <mergeCell ref="AN45:AO45"/>
    <mergeCell ref="AQ45:AR45"/>
    <mergeCell ref="AS45:AT45"/>
    <mergeCell ref="L45:M45"/>
    <mergeCell ref="AL44:AM44"/>
    <mergeCell ref="AN44:AO44"/>
    <mergeCell ref="AQ44:AR44"/>
    <mergeCell ref="AS44:AT44"/>
    <mergeCell ref="R45:S45"/>
    <mergeCell ref="T45:U45"/>
    <mergeCell ref="V45:W45"/>
    <mergeCell ref="Y45:Z45"/>
    <mergeCell ref="AA45:AB45"/>
    <mergeCell ref="AE45:AF45"/>
    <mergeCell ref="T44:U44"/>
    <mergeCell ref="V44:W44"/>
    <mergeCell ref="Y44:Z44"/>
    <mergeCell ref="AA44:AB44"/>
    <mergeCell ref="AE44:AF44"/>
    <mergeCell ref="AJ44:AK44"/>
    <mergeCell ref="AO50:AR50"/>
    <mergeCell ref="AT50:AW50"/>
    <mergeCell ref="AB54:AE54"/>
    <mergeCell ref="R55:U55"/>
    <mergeCell ref="W55:Z55"/>
    <mergeCell ref="AB55:AE55"/>
    <mergeCell ref="Y47:Z47"/>
    <mergeCell ref="AB49:AE49"/>
    <mergeCell ref="C50:D50"/>
    <mergeCell ref="F50:G50"/>
    <mergeCell ref="I50:J50"/>
    <mergeCell ref="L50:N50"/>
    <mergeCell ref="R50:U50"/>
    <mergeCell ref="W50:Z50"/>
    <mergeCell ref="AB50:AE50"/>
  </mergeCells>
  <phoneticPr fontId="1"/>
  <conditionalFormatting sqref="P18:AX35">
    <cfRule type="expression" dxfId="16" priority="4">
      <formula>INDIRECT(ADDRESS(ROW(),COLUMN()))=TRUNC(INDIRECT(ADDRESS(ROW(),COLUMN())))</formula>
    </cfRule>
  </conditionalFormatting>
  <conditionalFormatting sqref="F41:M43">
    <cfRule type="expression" dxfId="15" priority="3">
      <formula>INDIRECT(ADDRESS(ROW(),COLUMN()))=TRUNC(INDIRECT(ADDRESS(ROW(),COLUMN())))</formula>
    </cfRule>
  </conditionalFormatting>
  <conditionalFormatting sqref="T41:AF45">
    <cfRule type="expression" dxfId="14" priority="2">
      <formula>INDIRECT(ADDRESS(ROW(),COLUMN()))=TRUNC(INDIRECT(ADDRESS(ROW(),COLUMN())))</formula>
    </cfRule>
  </conditionalFormatting>
  <conditionalFormatting sqref="R50:U50">
    <cfRule type="expression" dxfId="13" priority="1">
      <formula>INDIRECT(ADDRESS(ROW(),COLUMN()))=TRUNC(INDIRECT(ADDRESS(ROW(),COLUMN())))</formula>
    </cfRule>
  </conditionalFormatting>
  <dataValidations count="11">
    <dataValidation type="list" allowBlank="1" showInputMessage="1" showErrorMessage="1" sqref="AZ3">
      <formula1>"４週,暦月"</formula1>
    </dataValidation>
    <dataValidation type="list" allowBlank="1" showInputMessage="1" showErrorMessage="1" sqref="Y47:Z47">
      <formula1>"週,暦月"</formula1>
    </dataValidation>
    <dataValidation type="decimal" allowBlank="1" showInputMessage="1" showErrorMessage="1" error="入力可能範囲　32～40" sqref="AV5 AW7">
      <formula1>32</formula1>
      <formula2>40</formula2>
    </dataValidation>
    <dataValidation type="list" allowBlank="1" showInputMessage="1" showErrorMessage="1" sqref="F50">
      <formula1>"40,50"</formula1>
    </dataValidation>
    <dataValidation type="list" allowBlank="1" showInputMessage="1" sqref="C18:D35">
      <formula1>職種</formula1>
    </dataValidation>
    <dataValidation type="list" errorStyle="warning" allowBlank="1" showInputMessage="1" error="リストにない場合のみ、入力してください。" sqref="G18:K35">
      <formula1>INDIRECT(C18)</formula1>
    </dataValidation>
    <dataValidation type="list" allowBlank="1" showInputMessage="1" sqref="E18:F35">
      <formula1>"A, B, C, D"</formula1>
    </dataValidation>
    <dataValidation type="list" allowBlank="1" showInputMessage="1" showErrorMessage="1" sqref="AZ4">
      <formula1>"予定,実績,予定・実績"</formula1>
    </dataValidation>
    <dataValidation type="list" allowBlank="1" showInputMessage="1" showErrorMessage="1" sqref="AU7">
      <formula1>"-,1か月,1年"</formula1>
    </dataValidation>
    <dataValidation type="list" allowBlank="1" showInputMessage="1" showErrorMessage="1" error="入力可能範囲　32～40" sqref="AP7">
      <formula1>"無,有"</formula1>
    </dataValidation>
    <dataValidation allowBlank="1" showInputMessage="1" showErrorMessage="1" error="入力可能範囲　32～40" sqref="AZ7"/>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62"/>
  <sheetViews>
    <sheetView showGridLines="0" view="pageBreakPreview" zoomScale="75" zoomScaleNormal="5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62" s="9" customFormat="1" ht="20.25" customHeight="1" x14ac:dyDescent="0.45">
      <c r="A1" s="36"/>
      <c r="B1" s="36"/>
      <c r="C1" s="37" t="s">
        <v>177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316" t="s">
        <v>163</v>
      </c>
      <c r="AN1" s="316"/>
      <c r="AO1" s="316"/>
      <c r="AP1" s="316"/>
      <c r="AQ1" s="316"/>
      <c r="AR1" s="316"/>
      <c r="AS1" s="316"/>
      <c r="AT1" s="316"/>
      <c r="AU1" s="316"/>
      <c r="AV1" s="316"/>
      <c r="AW1" s="316"/>
      <c r="AX1" s="316"/>
      <c r="AY1" s="316"/>
      <c r="AZ1" s="316"/>
      <c r="BA1" s="316"/>
      <c r="BB1" s="40" t="s">
        <v>0</v>
      </c>
      <c r="BC1" s="36"/>
      <c r="BD1" s="36"/>
    </row>
    <row r="2" spans="1:62" s="3" customFormat="1" ht="20.25" customHeight="1" x14ac:dyDescent="0.45">
      <c r="A2" s="41"/>
      <c r="B2" s="41"/>
      <c r="C2" s="41"/>
      <c r="D2" s="38"/>
      <c r="E2" s="41"/>
      <c r="F2" s="41"/>
      <c r="G2" s="41"/>
      <c r="H2" s="38"/>
      <c r="I2" s="39"/>
      <c r="J2" s="39"/>
      <c r="K2" s="39"/>
      <c r="L2" s="39"/>
      <c r="M2" s="39"/>
      <c r="N2" s="41"/>
      <c r="O2" s="41"/>
      <c r="P2" s="41"/>
      <c r="Q2" s="41"/>
      <c r="R2" s="41"/>
      <c r="S2" s="41"/>
      <c r="T2" s="39" t="s">
        <v>20</v>
      </c>
      <c r="U2" s="317">
        <v>4</v>
      </c>
      <c r="V2" s="317"/>
      <c r="W2" s="39" t="s">
        <v>17</v>
      </c>
      <c r="X2" s="318">
        <f>IF(U2=0,"",YEAR(DATE(2018+U2,1,1)))</f>
        <v>2022</v>
      </c>
      <c r="Y2" s="318"/>
      <c r="Z2" s="41" t="s">
        <v>21</v>
      </c>
      <c r="AA2" s="41" t="s">
        <v>22</v>
      </c>
      <c r="AB2" s="317">
        <v>4</v>
      </c>
      <c r="AC2" s="317"/>
      <c r="AD2" s="41" t="s">
        <v>23</v>
      </c>
      <c r="AE2" s="41"/>
      <c r="AF2" s="41"/>
      <c r="AG2" s="41"/>
      <c r="AH2" s="41"/>
      <c r="AI2" s="41"/>
      <c r="AJ2" s="40"/>
      <c r="AK2" s="39" t="s">
        <v>18</v>
      </c>
      <c r="AL2" s="39" t="s">
        <v>17</v>
      </c>
      <c r="AM2" s="317"/>
      <c r="AN2" s="317"/>
      <c r="AO2" s="317"/>
      <c r="AP2" s="317"/>
      <c r="AQ2" s="317"/>
      <c r="AR2" s="317"/>
      <c r="AS2" s="317"/>
      <c r="AT2" s="317"/>
      <c r="AU2" s="317"/>
      <c r="AV2" s="317"/>
      <c r="AW2" s="317"/>
      <c r="AX2" s="317"/>
      <c r="AY2" s="317"/>
      <c r="AZ2" s="317"/>
      <c r="BA2" s="317"/>
      <c r="BB2" s="40" t="s">
        <v>0</v>
      </c>
      <c r="BC2" s="39"/>
      <c r="BD2" s="39"/>
      <c r="BE2" s="4"/>
    </row>
    <row r="3" spans="1:62"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19" t="s">
        <v>175</v>
      </c>
      <c r="BA3" s="319"/>
      <c r="BB3" s="319"/>
      <c r="BC3" s="319"/>
      <c r="BD3" s="39"/>
      <c r="BE3" s="4"/>
    </row>
    <row r="4" spans="1:62"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319" t="s">
        <v>176</v>
      </c>
      <c r="BA4" s="319"/>
      <c r="BB4" s="319"/>
      <c r="BC4" s="319"/>
      <c r="BD4" s="39"/>
      <c r="BE4" s="4"/>
    </row>
    <row r="5" spans="1:62"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310"/>
      <c r="AW5" s="311"/>
      <c r="AX5" s="61" t="s">
        <v>24</v>
      </c>
      <c r="AY5" s="60"/>
      <c r="AZ5" s="310"/>
      <c r="BA5" s="311"/>
      <c r="BB5" s="61" t="s">
        <v>120</v>
      </c>
      <c r="BC5" s="60"/>
      <c r="BD5" s="41"/>
      <c r="BE5" s="4"/>
    </row>
    <row r="6" spans="1:62" s="166" customFormat="1" ht="5.25" customHeight="1" x14ac:dyDescent="0.45">
      <c r="B6" s="167"/>
      <c r="C6" s="66"/>
      <c r="D6" s="66"/>
      <c r="E6" s="66"/>
      <c r="F6" s="66"/>
      <c r="G6" s="66"/>
      <c r="H6" s="66"/>
      <c r="I6" s="66"/>
      <c r="J6" s="62"/>
      <c r="K6" s="62"/>
      <c r="L6" s="62"/>
      <c r="M6" s="54"/>
      <c r="N6" s="62"/>
      <c r="O6" s="62"/>
      <c r="P6" s="62"/>
      <c r="Q6" s="62"/>
      <c r="R6" s="168"/>
      <c r="S6" s="168"/>
      <c r="T6" s="168"/>
      <c r="U6" s="168"/>
      <c r="V6" s="168"/>
      <c r="W6" s="168"/>
      <c r="X6" s="168"/>
      <c r="Y6" s="168"/>
      <c r="Z6" s="168"/>
      <c r="AA6" s="168"/>
      <c r="AB6" s="168"/>
      <c r="AC6" s="168"/>
      <c r="AD6" s="168"/>
      <c r="AE6" s="168"/>
      <c r="AF6" s="168"/>
      <c r="AG6" s="168"/>
      <c r="AH6" s="168"/>
      <c r="AI6" s="168"/>
      <c r="AJ6" s="60"/>
      <c r="AK6" s="60"/>
      <c r="AL6" s="60"/>
      <c r="AM6" s="60"/>
      <c r="AN6" s="60"/>
      <c r="AO6" s="60"/>
      <c r="AP6" s="60"/>
      <c r="AQ6" s="60"/>
      <c r="AR6" s="60"/>
      <c r="AS6" s="60"/>
      <c r="AT6" s="60"/>
      <c r="AU6" s="60"/>
      <c r="AV6" s="60"/>
      <c r="AW6" s="60"/>
      <c r="AX6" s="60"/>
      <c r="AY6" s="60"/>
      <c r="AZ6" s="60"/>
      <c r="BA6" s="60"/>
      <c r="BB6" s="60"/>
      <c r="BC6" s="60"/>
      <c r="BD6" s="60"/>
      <c r="BE6" s="60"/>
      <c r="BF6" s="60"/>
      <c r="BG6" s="60"/>
      <c r="BH6" s="169"/>
      <c r="BI6" s="169"/>
      <c r="BJ6" s="168"/>
    </row>
    <row r="7" spans="1:62" s="166" customFormat="1" ht="21" customHeight="1" x14ac:dyDescent="0.45">
      <c r="B7" s="167"/>
      <c r="C7" s="170"/>
      <c r="D7" s="170"/>
      <c r="E7" s="170"/>
      <c r="F7" s="170"/>
      <c r="G7" s="170"/>
      <c r="H7" s="170"/>
      <c r="I7" s="62"/>
      <c r="J7" s="62"/>
      <c r="K7" s="62"/>
      <c r="L7" s="54"/>
      <c r="M7" s="62"/>
      <c r="N7" s="62"/>
      <c r="O7" s="62"/>
      <c r="P7" s="168"/>
      <c r="Q7" s="168"/>
      <c r="R7" s="168"/>
      <c r="S7" s="168"/>
      <c r="T7" s="168"/>
      <c r="U7" s="168"/>
      <c r="V7" s="168"/>
      <c r="W7" s="168"/>
      <c r="X7" s="168"/>
      <c r="Y7" s="168"/>
      <c r="Z7" s="168"/>
      <c r="AA7" s="168"/>
      <c r="AB7" s="168"/>
      <c r="AC7" s="168"/>
      <c r="AD7" s="168"/>
      <c r="AE7" s="168"/>
      <c r="AF7" s="168"/>
      <c r="AG7" s="168"/>
      <c r="AH7" s="60"/>
      <c r="AI7" s="60"/>
      <c r="AJ7" s="171" t="s">
        <v>169</v>
      </c>
      <c r="AK7" s="172"/>
      <c r="AL7" s="172"/>
      <c r="AM7" s="172"/>
      <c r="AN7" s="172"/>
      <c r="AO7" s="172"/>
      <c r="AP7" s="310"/>
      <c r="AQ7" s="311"/>
      <c r="AR7" s="173"/>
      <c r="AS7" s="174" t="s">
        <v>171</v>
      </c>
      <c r="AT7" s="175"/>
      <c r="AU7" s="310"/>
      <c r="AV7" s="311"/>
      <c r="AW7" s="176"/>
      <c r="AX7" s="177" t="s">
        <v>173</v>
      </c>
      <c r="AY7" s="177"/>
      <c r="AZ7" s="310"/>
      <c r="BA7" s="311"/>
      <c r="BB7" s="178" t="s">
        <v>26</v>
      </c>
      <c r="BC7" s="172"/>
    </row>
    <row r="8" spans="1:62" s="166" customFormat="1" ht="4.5" customHeight="1" x14ac:dyDescent="0.45">
      <c r="B8" s="167"/>
      <c r="C8" s="66"/>
      <c r="D8" s="66"/>
      <c r="E8" s="66"/>
      <c r="F8" s="66"/>
      <c r="G8" s="66"/>
      <c r="H8" s="62"/>
      <c r="I8" s="62"/>
      <c r="J8" s="62"/>
      <c r="K8" s="62"/>
      <c r="L8" s="62"/>
      <c r="M8" s="62"/>
      <c r="N8" s="62"/>
      <c r="O8" s="62"/>
      <c r="P8" s="168"/>
      <c r="Q8" s="168"/>
      <c r="R8" s="168"/>
      <c r="S8" s="168"/>
      <c r="T8" s="168"/>
      <c r="U8" s="168"/>
      <c r="V8" s="168"/>
      <c r="W8" s="168"/>
      <c r="X8" s="168"/>
      <c r="Y8" s="168"/>
      <c r="Z8" s="168"/>
      <c r="AA8" s="168"/>
      <c r="AB8" s="168"/>
      <c r="AC8" s="168"/>
      <c r="AD8" s="168"/>
      <c r="AE8" s="168"/>
      <c r="AF8" s="168"/>
      <c r="AG8" s="168"/>
      <c r="AH8" s="60"/>
      <c r="AI8" s="60"/>
      <c r="AJ8" s="60"/>
      <c r="AK8" s="60"/>
      <c r="AL8" s="60"/>
      <c r="AM8" s="60"/>
      <c r="AN8" s="60"/>
      <c r="AO8" s="60"/>
      <c r="AP8" s="60"/>
      <c r="AQ8" s="60"/>
      <c r="AR8" s="60"/>
      <c r="AS8" s="60"/>
      <c r="AT8" s="60"/>
      <c r="AU8" s="60"/>
      <c r="AV8" s="60"/>
      <c r="AW8" s="60"/>
      <c r="AX8" s="60"/>
      <c r="AY8" s="60"/>
      <c r="AZ8" s="60"/>
      <c r="BA8" s="60"/>
      <c r="BB8" s="60"/>
      <c r="BC8" s="169"/>
    </row>
    <row r="9" spans="1:62" s="166" customFormat="1" ht="20.25" customHeight="1" x14ac:dyDescent="0.45">
      <c r="B9" s="167"/>
      <c r="C9" s="66"/>
      <c r="D9" s="66"/>
      <c r="E9" s="66"/>
      <c r="F9" s="66"/>
      <c r="G9" s="66"/>
      <c r="H9" s="62"/>
      <c r="I9" s="62"/>
      <c r="J9" s="62"/>
      <c r="K9" s="62"/>
      <c r="L9" s="62"/>
      <c r="M9" s="62"/>
      <c r="N9" s="62"/>
      <c r="O9" s="62"/>
      <c r="P9" s="168"/>
      <c r="Q9" s="168"/>
      <c r="R9" s="168"/>
      <c r="S9" s="168"/>
      <c r="T9" s="168"/>
      <c r="U9" s="168"/>
      <c r="V9" s="168"/>
      <c r="W9" s="168"/>
      <c r="X9" s="168"/>
      <c r="Y9" s="168"/>
      <c r="Z9" s="168"/>
      <c r="AA9" s="168"/>
      <c r="AB9" s="168"/>
      <c r="AC9" s="168"/>
      <c r="AD9" s="168"/>
      <c r="AE9" s="168"/>
      <c r="AF9" s="168"/>
      <c r="AG9" s="168"/>
      <c r="AH9" s="60"/>
      <c r="AI9" s="60"/>
      <c r="AJ9" s="60"/>
      <c r="AK9" s="60"/>
      <c r="AL9" s="60"/>
      <c r="AM9" s="60"/>
      <c r="AN9" s="60"/>
      <c r="AO9" s="60"/>
      <c r="AP9" s="60"/>
      <c r="AQ9" s="60" t="s">
        <v>174</v>
      </c>
      <c r="AS9" s="60"/>
      <c r="AT9" s="60"/>
      <c r="AU9" s="60"/>
      <c r="AV9" s="60"/>
      <c r="AW9" s="60"/>
      <c r="AX9" s="60"/>
      <c r="AY9" s="60"/>
      <c r="AZ9" s="310"/>
      <c r="BA9" s="311"/>
      <c r="BB9" s="178" t="s">
        <v>120</v>
      </c>
      <c r="BC9" s="172"/>
    </row>
    <row r="10" spans="1:62" s="166" customFormat="1" ht="4.5" customHeight="1" x14ac:dyDescent="0.45">
      <c r="B10" s="167"/>
      <c r="C10" s="66"/>
      <c r="D10" s="66"/>
      <c r="E10" s="66"/>
      <c r="F10" s="66"/>
      <c r="G10" s="66"/>
      <c r="H10" s="62"/>
      <c r="I10" s="62"/>
      <c r="J10" s="62"/>
      <c r="K10" s="62"/>
      <c r="L10" s="62"/>
      <c r="M10" s="62"/>
      <c r="N10" s="62"/>
      <c r="O10" s="62"/>
      <c r="P10" s="168"/>
      <c r="Q10" s="168"/>
      <c r="R10" s="168"/>
      <c r="S10" s="168"/>
      <c r="T10" s="168"/>
      <c r="U10" s="168"/>
      <c r="V10" s="168"/>
      <c r="W10" s="168"/>
      <c r="X10" s="168"/>
      <c r="Y10" s="168"/>
      <c r="Z10" s="168"/>
      <c r="AA10" s="168"/>
      <c r="AB10" s="168"/>
      <c r="AC10" s="168"/>
      <c r="AD10" s="168"/>
      <c r="AE10" s="168"/>
      <c r="AF10" s="168"/>
      <c r="AG10" s="168"/>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69"/>
      <c r="BG10" s="169"/>
      <c r="BH10" s="168"/>
    </row>
    <row r="11" spans="1:62" s="3" customFormat="1" ht="20.25" customHeight="1" x14ac:dyDescent="0.45">
      <c r="A11" s="41"/>
      <c r="B11" s="54"/>
      <c r="C11" s="54"/>
      <c r="D11" s="54"/>
      <c r="E11" s="54"/>
      <c r="F11" s="54"/>
      <c r="G11" s="54"/>
      <c r="H11" s="54"/>
      <c r="I11" s="54"/>
      <c r="J11" s="54"/>
      <c r="K11" s="62"/>
      <c r="L11" s="62"/>
      <c r="M11" s="62"/>
      <c r="N11" s="54"/>
      <c r="O11" s="63"/>
      <c r="P11" s="64"/>
      <c r="Q11" s="64"/>
      <c r="R11" s="65"/>
      <c r="S11" s="66"/>
      <c r="T11" s="41"/>
      <c r="U11" s="41"/>
      <c r="V11" s="41"/>
      <c r="W11" s="41"/>
      <c r="X11" s="41"/>
      <c r="Y11" s="41"/>
      <c r="Z11" s="46"/>
      <c r="AA11" s="46"/>
      <c r="AB11" s="44"/>
      <c r="AC11" s="44"/>
      <c r="AD11" s="67"/>
      <c r="AE11" s="36"/>
      <c r="AF11" s="36"/>
      <c r="AG11" s="36"/>
      <c r="AH11" s="41"/>
      <c r="AI11" s="41"/>
      <c r="AJ11" s="41"/>
      <c r="AK11" s="41"/>
      <c r="AL11" s="36"/>
      <c r="AM11" s="36"/>
      <c r="AN11" s="68"/>
      <c r="AO11" s="69"/>
      <c r="AP11" s="69"/>
      <c r="AQ11" s="70"/>
      <c r="AR11" s="70"/>
      <c r="AS11" s="70"/>
      <c r="AT11" s="70"/>
      <c r="AU11" s="70"/>
      <c r="AV11" s="70"/>
      <c r="AW11" s="60" t="s">
        <v>25</v>
      </c>
      <c r="AX11" s="60"/>
      <c r="AY11" s="60"/>
      <c r="AZ11" s="314">
        <f>DAY(EOMONTH(DATE(X2,AB2,1),0))</f>
        <v>30</v>
      </c>
      <c r="BA11" s="315"/>
      <c r="BB11" s="61" t="s">
        <v>26</v>
      </c>
      <c r="BC11" s="41"/>
      <c r="BD11" s="41"/>
      <c r="BE11" s="4"/>
    </row>
    <row r="12" spans="1:62" ht="20.25" customHeight="1" thickBot="1" x14ac:dyDescent="0.5">
      <c r="A12" s="71"/>
      <c r="B12" s="71"/>
      <c r="C12" s="72"/>
      <c r="D12" s="72"/>
      <c r="E12" s="71"/>
      <c r="F12" s="71"/>
      <c r="G12" s="73"/>
      <c r="H12" s="71"/>
      <c r="I12" s="71"/>
      <c r="J12" s="71"/>
      <c r="K12" s="71"/>
      <c r="L12" s="71"/>
      <c r="M12" s="71"/>
      <c r="N12" s="71"/>
      <c r="O12" s="71"/>
      <c r="P12" s="71"/>
      <c r="Q12" s="71"/>
      <c r="R12" s="71"/>
      <c r="S12" s="72"/>
      <c r="T12" s="71"/>
      <c r="U12" s="71"/>
      <c r="V12" s="71"/>
      <c r="W12" s="71"/>
      <c r="X12" s="71"/>
      <c r="Y12" s="71"/>
      <c r="Z12" s="71"/>
      <c r="AA12" s="71"/>
      <c r="AB12" s="71"/>
      <c r="AC12" s="71"/>
      <c r="AD12" s="71"/>
      <c r="AE12" s="71"/>
      <c r="AF12" s="71"/>
      <c r="AG12" s="71"/>
      <c r="AH12" s="71"/>
      <c r="AI12" s="71"/>
      <c r="AJ12" s="72"/>
      <c r="AK12" s="71"/>
      <c r="AL12" s="71"/>
      <c r="AM12" s="71"/>
      <c r="AN12" s="71"/>
      <c r="AO12" s="71"/>
      <c r="AP12" s="71"/>
      <c r="AQ12" s="71"/>
      <c r="AR12" s="71"/>
      <c r="AS12" s="71"/>
      <c r="AT12" s="71"/>
      <c r="AU12" s="71"/>
      <c r="AV12" s="71"/>
      <c r="AW12" s="71"/>
      <c r="AX12" s="71"/>
      <c r="AY12" s="71"/>
      <c r="AZ12" s="71"/>
      <c r="BA12" s="71"/>
      <c r="BB12" s="71"/>
      <c r="BC12" s="74"/>
      <c r="BD12" s="74"/>
      <c r="BE12" s="6"/>
    </row>
    <row r="13" spans="1:62" ht="20.25" customHeight="1" thickBot="1" x14ac:dyDescent="0.5">
      <c r="A13" s="71"/>
      <c r="B13" s="293" t="s">
        <v>27</v>
      </c>
      <c r="C13" s="296" t="s">
        <v>85</v>
      </c>
      <c r="D13" s="297"/>
      <c r="E13" s="302" t="s">
        <v>86</v>
      </c>
      <c r="F13" s="297"/>
      <c r="G13" s="302" t="s">
        <v>87</v>
      </c>
      <c r="H13" s="296"/>
      <c r="I13" s="296"/>
      <c r="J13" s="296"/>
      <c r="K13" s="297"/>
      <c r="L13" s="302" t="s">
        <v>88</v>
      </c>
      <c r="M13" s="296"/>
      <c r="N13" s="296"/>
      <c r="O13" s="305"/>
      <c r="P13" s="308" t="s">
        <v>153</v>
      </c>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280" t="str">
        <f>IF(AZ3="４週","(9)1～4週目の勤務時間数合計","(9)1か月の勤務時間数合計")</f>
        <v>(9)1か月の勤務時間数合計</v>
      </c>
      <c r="AV13" s="281"/>
      <c r="AW13" s="280" t="s">
        <v>89</v>
      </c>
      <c r="AX13" s="281"/>
      <c r="AY13" s="288" t="s">
        <v>151</v>
      </c>
      <c r="AZ13" s="288"/>
      <c r="BA13" s="288"/>
      <c r="BB13" s="288"/>
      <c r="BC13" s="288"/>
      <c r="BD13" s="288"/>
    </row>
    <row r="14" spans="1:62" ht="20.25" customHeight="1" thickBot="1" x14ac:dyDescent="0.5">
      <c r="A14" s="71"/>
      <c r="B14" s="294"/>
      <c r="C14" s="298"/>
      <c r="D14" s="299"/>
      <c r="E14" s="303"/>
      <c r="F14" s="299"/>
      <c r="G14" s="303"/>
      <c r="H14" s="298"/>
      <c r="I14" s="298"/>
      <c r="J14" s="298"/>
      <c r="K14" s="299"/>
      <c r="L14" s="303"/>
      <c r="M14" s="298"/>
      <c r="N14" s="298"/>
      <c r="O14" s="306"/>
      <c r="P14" s="290" t="s">
        <v>11</v>
      </c>
      <c r="Q14" s="291"/>
      <c r="R14" s="291"/>
      <c r="S14" s="291"/>
      <c r="T14" s="291"/>
      <c r="U14" s="291"/>
      <c r="V14" s="292"/>
      <c r="W14" s="290" t="s">
        <v>12</v>
      </c>
      <c r="X14" s="291"/>
      <c r="Y14" s="291"/>
      <c r="Z14" s="291"/>
      <c r="AA14" s="291"/>
      <c r="AB14" s="291"/>
      <c r="AC14" s="292"/>
      <c r="AD14" s="290" t="s">
        <v>13</v>
      </c>
      <c r="AE14" s="291"/>
      <c r="AF14" s="291"/>
      <c r="AG14" s="291"/>
      <c r="AH14" s="291"/>
      <c r="AI14" s="291"/>
      <c r="AJ14" s="292"/>
      <c r="AK14" s="290" t="s">
        <v>14</v>
      </c>
      <c r="AL14" s="291"/>
      <c r="AM14" s="291"/>
      <c r="AN14" s="291"/>
      <c r="AO14" s="291"/>
      <c r="AP14" s="291"/>
      <c r="AQ14" s="292"/>
      <c r="AR14" s="290" t="s">
        <v>15</v>
      </c>
      <c r="AS14" s="291"/>
      <c r="AT14" s="292"/>
      <c r="AU14" s="282"/>
      <c r="AV14" s="283"/>
      <c r="AW14" s="282"/>
      <c r="AX14" s="283"/>
      <c r="AY14" s="288"/>
      <c r="AZ14" s="288"/>
      <c r="BA14" s="288"/>
      <c r="BB14" s="288"/>
      <c r="BC14" s="288"/>
      <c r="BD14" s="288"/>
    </row>
    <row r="15" spans="1:62" ht="20.25" customHeight="1" thickBot="1" x14ac:dyDescent="0.5">
      <c r="A15" s="71"/>
      <c r="B15" s="294"/>
      <c r="C15" s="298"/>
      <c r="D15" s="299"/>
      <c r="E15" s="303"/>
      <c r="F15" s="299"/>
      <c r="G15" s="303"/>
      <c r="H15" s="298"/>
      <c r="I15" s="298"/>
      <c r="J15" s="298"/>
      <c r="K15" s="299"/>
      <c r="L15" s="303"/>
      <c r="M15" s="298"/>
      <c r="N15" s="298"/>
      <c r="O15" s="306"/>
      <c r="P15" s="89">
        <f>DAY(DATE($X$2,$AB$2,1))</f>
        <v>1</v>
      </c>
      <c r="Q15" s="90">
        <f>DAY(DATE($X$2,$AB$2,2))</f>
        <v>2</v>
      </c>
      <c r="R15" s="90">
        <f>DAY(DATE($X$2,$AB$2,3))</f>
        <v>3</v>
      </c>
      <c r="S15" s="90">
        <f>DAY(DATE($X$2,$AB$2,4))</f>
        <v>4</v>
      </c>
      <c r="T15" s="90">
        <f>DAY(DATE($X$2,$AB$2,5))</f>
        <v>5</v>
      </c>
      <c r="U15" s="90">
        <f>DAY(DATE($X$2,$AB$2,6))</f>
        <v>6</v>
      </c>
      <c r="V15" s="91">
        <f>DAY(DATE($X$2,$AB$2,7))</f>
        <v>7</v>
      </c>
      <c r="W15" s="89">
        <f>DAY(DATE($X$2,$AB$2,8))</f>
        <v>8</v>
      </c>
      <c r="X15" s="90">
        <f>DAY(DATE($X$2,$AB$2,9))</f>
        <v>9</v>
      </c>
      <c r="Y15" s="90">
        <f>DAY(DATE($X$2,$AB$2,10))</f>
        <v>10</v>
      </c>
      <c r="Z15" s="90">
        <f>DAY(DATE($X$2,$AB$2,11))</f>
        <v>11</v>
      </c>
      <c r="AA15" s="90">
        <f>DAY(DATE($X$2,$AB$2,12))</f>
        <v>12</v>
      </c>
      <c r="AB15" s="90">
        <f>DAY(DATE($X$2,$AB$2,13))</f>
        <v>13</v>
      </c>
      <c r="AC15" s="91">
        <f>DAY(DATE($X$2,$AB$2,14))</f>
        <v>14</v>
      </c>
      <c r="AD15" s="89">
        <f>DAY(DATE($X$2,$AB$2,15))</f>
        <v>15</v>
      </c>
      <c r="AE15" s="90">
        <f>DAY(DATE($X$2,$AB$2,16))</f>
        <v>16</v>
      </c>
      <c r="AF15" s="90">
        <f>DAY(DATE($X$2,$AB$2,17))</f>
        <v>17</v>
      </c>
      <c r="AG15" s="90">
        <f>DAY(DATE($X$2,$AB$2,18))</f>
        <v>18</v>
      </c>
      <c r="AH15" s="90">
        <f>DAY(DATE($X$2,$AB$2,19))</f>
        <v>19</v>
      </c>
      <c r="AI15" s="90">
        <f>DAY(DATE($X$2,$AB$2,20))</f>
        <v>20</v>
      </c>
      <c r="AJ15" s="91">
        <f>DAY(DATE($X$2,$AB$2,21))</f>
        <v>21</v>
      </c>
      <c r="AK15" s="89">
        <f>DAY(DATE($X$2,$AB$2,22))</f>
        <v>22</v>
      </c>
      <c r="AL15" s="90">
        <f>DAY(DATE($X$2,$AB$2,23))</f>
        <v>23</v>
      </c>
      <c r="AM15" s="90">
        <f>DAY(DATE($X$2,$AB$2,24))</f>
        <v>24</v>
      </c>
      <c r="AN15" s="90">
        <f>DAY(DATE($X$2,$AB$2,25))</f>
        <v>25</v>
      </c>
      <c r="AO15" s="90">
        <f>DAY(DATE($X$2,$AB$2,26))</f>
        <v>26</v>
      </c>
      <c r="AP15" s="90">
        <f>DAY(DATE($X$2,$AB$2,27))</f>
        <v>27</v>
      </c>
      <c r="AQ15" s="91">
        <f>DAY(DATE($X$2,$AB$2,28))</f>
        <v>28</v>
      </c>
      <c r="AR15" s="89">
        <f>IF(AZ3="暦月",IF(DAY(DATE($X$2,$AB$2,29))=29,29,""),"")</f>
        <v>29</v>
      </c>
      <c r="AS15" s="90">
        <f>IF(AZ3="暦月",IF(DAY(DATE($X$2,$AB$2,30))=30,30,""),"")</f>
        <v>30</v>
      </c>
      <c r="AT15" s="95" t="str">
        <f>IF(AZ3="暦月",IF(DAY(DATE($X$2,$AB$2,31))=31,31,""),"")</f>
        <v/>
      </c>
      <c r="AU15" s="282"/>
      <c r="AV15" s="283"/>
      <c r="AW15" s="282"/>
      <c r="AX15" s="283"/>
      <c r="AY15" s="288"/>
      <c r="AZ15" s="288"/>
      <c r="BA15" s="288"/>
      <c r="BB15" s="288"/>
      <c r="BC15" s="288"/>
      <c r="BD15" s="288"/>
    </row>
    <row r="16" spans="1:62" ht="20.25" hidden="1" customHeight="1" thickBot="1" x14ac:dyDescent="0.5">
      <c r="A16" s="71"/>
      <c r="B16" s="294"/>
      <c r="C16" s="298"/>
      <c r="D16" s="299"/>
      <c r="E16" s="303"/>
      <c r="F16" s="299"/>
      <c r="G16" s="303"/>
      <c r="H16" s="298"/>
      <c r="I16" s="298"/>
      <c r="J16" s="298"/>
      <c r="K16" s="299"/>
      <c r="L16" s="303"/>
      <c r="M16" s="298"/>
      <c r="N16" s="298"/>
      <c r="O16" s="306"/>
      <c r="P16" s="89">
        <f>WEEKDAY(DATE($X$2,$AB$2,1))</f>
        <v>6</v>
      </c>
      <c r="Q16" s="90">
        <f>WEEKDAY(DATE($X$2,$AB$2,2))</f>
        <v>7</v>
      </c>
      <c r="R16" s="90">
        <f>WEEKDAY(DATE($X$2,$AB$2,3))</f>
        <v>1</v>
      </c>
      <c r="S16" s="90">
        <f>WEEKDAY(DATE($X$2,$AB$2,4))</f>
        <v>2</v>
      </c>
      <c r="T16" s="90">
        <f>WEEKDAY(DATE($X$2,$AB$2,5))</f>
        <v>3</v>
      </c>
      <c r="U16" s="90">
        <f>WEEKDAY(DATE($X$2,$AB$2,6))</f>
        <v>4</v>
      </c>
      <c r="V16" s="91">
        <f>WEEKDAY(DATE($X$2,$AB$2,7))</f>
        <v>5</v>
      </c>
      <c r="W16" s="89">
        <f>WEEKDAY(DATE($X$2,$AB$2,8))</f>
        <v>6</v>
      </c>
      <c r="X16" s="90">
        <f>WEEKDAY(DATE($X$2,$AB$2,9))</f>
        <v>7</v>
      </c>
      <c r="Y16" s="90">
        <f>WEEKDAY(DATE($X$2,$AB$2,10))</f>
        <v>1</v>
      </c>
      <c r="Z16" s="90">
        <f>WEEKDAY(DATE($X$2,$AB$2,11))</f>
        <v>2</v>
      </c>
      <c r="AA16" s="90">
        <f>WEEKDAY(DATE($X$2,$AB$2,12))</f>
        <v>3</v>
      </c>
      <c r="AB16" s="90">
        <f>WEEKDAY(DATE($X$2,$AB$2,13))</f>
        <v>4</v>
      </c>
      <c r="AC16" s="91">
        <f>WEEKDAY(DATE($X$2,$AB$2,14))</f>
        <v>5</v>
      </c>
      <c r="AD16" s="89">
        <f>WEEKDAY(DATE($X$2,$AB$2,15))</f>
        <v>6</v>
      </c>
      <c r="AE16" s="90">
        <f>WEEKDAY(DATE($X$2,$AB$2,16))</f>
        <v>7</v>
      </c>
      <c r="AF16" s="90">
        <f>WEEKDAY(DATE($X$2,$AB$2,17))</f>
        <v>1</v>
      </c>
      <c r="AG16" s="90">
        <f>WEEKDAY(DATE($X$2,$AB$2,18))</f>
        <v>2</v>
      </c>
      <c r="AH16" s="90">
        <f>WEEKDAY(DATE($X$2,$AB$2,19))</f>
        <v>3</v>
      </c>
      <c r="AI16" s="90">
        <f>WEEKDAY(DATE($X$2,$AB$2,20))</f>
        <v>4</v>
      </c>
      <c r="AJ16" s="91">
        <f>WEEKDAY(DATE($X$2,$AB$2,21))</f>
        <v>5</v>
      </c>
      <c r="AK16" s="89">
        <f>WEEKDAY(DATE($X$2,$AB$2,22))</f>
        <v>6</v>
      </c>
      <c r="AL16" s="90">
        <f>WEEKDAY(DATE($X$2,$AB$2,23))</f>
        <v>7</v>
      </c>
      <c r="AM16" s="90">
        <f>WEEKDAY(DATE($X$2,$AB$2,24))</f>
        <v>1</v>
      </c>
      <c r="AN16" s="90">
        <f>WEEKDAY(DATE($X$2,$AB$2,25))</f>
        <v>2</v>
      </c>
      <c r="AO16" s="90">
        <f>WEEKDAY(DATE($X$2,$AB$2,26))</f>
        <v>3</v>
      </c>
      <c r="AP16" s="90">
        <f>WEEKDAY(DATE($X$2,$AB$2,27))</f>
        <v>4</v>
      </c>
      <c r="AQ16" s="91">
        <f>WEEKDAY(DATE($X$2,$AB$2,28))</f>
        <v>5</v>
      </c>
      <c r="AR16" s="89">
        <f>IF(AR15=29,WEEKDAY(DATE($X$2,$AB$2,29)),0)</f>
        <v>6</v>
      </c>
      <c r="AS16" s="90">
        <f>IF(AS15=30,WEEKDAY(DATE($X$2,$AB$2,30)),0)</f>
        <v>7</v>
      </c>
      <c r="AT16" s="95">
        <f>IF(AT15=31,WEEKDAY(DATE($X$2,$AB$2,31)),0)</f>
        <v>0</v>
      </c>
      <c r="AU16" s="284"/>
      <c r="AV16" s="285"/>
      <c r="AW16" s="284"/>
      <c r="AX16" s="285"/>
      <c r="AY16" s="289"/>
      <c r="AZ16" s="289"/>
      <c r="BA16" s="289"/>
      <c r="BB16" s="289"/>
      <c r="BC16" s="289"/>
      <c r="BD16" s="289"/>
    </row>
    <row r="17" spans="1:56" ht="20.25" customHeight="1" thickBot="1" x14ac:dyDescent="0.5">
      <c r="A17" s="71"/>
      <c r="B17" s="295"/>
      <c r="C17" s="300"/>
      <c r="D17" s="301"/>
      <c r="E17" s="304"/>
      <c r="F17" s="301"/>
      <c r="G17" s="304"/>
      <c r="H17" s="300"/>
      <c r="I17" s="300"/>
      <c r="J17" s="300"/>
      <c r="K17" s="301"/>
      <c r="L17" s="304"/>
      <c r="M17" s="300"/>
      <c r="N17" s="300"/>
      <c r="O17" s="307"/>
      <c r="P17" s="92" t="str">
        <f>IF(P16=1,"日",IF(P16=2,"月",IF(P16=3,"火",IF(P16=4,"水",IF(P16=5,"木",IF(P16=6,"金","土"))))))</f>
        <v>金</v>
      </c>
      <c r="Q17" s="93" t="str">
        <f t="shared" ref="Q17:V17" si="0">IF(Q16=1,"日",IF(Q16=2,"月",IF(Q16=3,"火",IF(Q16=4,"水",IF(Q16=5,"木",IF(Q16=6,"金","土"))))))</f>
        <v>土</v>
      </c>
      <c r="R17" s="93" t="str">
        <f t="shared" si="0"/>
        <v>日</v>
      </c>
      <c r="S17" s="93" t="str">
        <f t="shared" si="0"/>
        <v>月</v>
      </c>
      <c r="T17" s="93" t="str">
        <f t="shared" si="0"/>
        <v>火</v>
      </c>
      <c r="U17" s="93" t="str">
        <f t="shared" si="0"/>
        <v>水</v>
      </c>
      <c r="V17" s="94" t="str">
        <f t="shared" si="0"/>
        <v>木</v>
      </c>
      <c r="W17" s="92" t="str">
        <f t="shared" ref="W17" si="1">IF(W16=1,"日",IF(W16=2,"月",IF(W16=3,"火",IF(W16=4,"水",IF(W16=5,"木",IF(W16=6,"金","土"))))))</f>
        <v>金</v>
      </c>
      <c r="X17" s="93" t="str">
        <f t="shared" ref="X17" si="2">IF(X16=1,"日",IF(X16=2,"月",IF(X16=3,"火",IF(X16=4,"水",IF(X16=5,"木",IF(X16=6,"金","土"))))))</f>
        <v>土</v>
      </c>
      <c r="Y17" s="93" t="str">
        <f t="shared" ref="Y17" si="3">IF(Y16=1,"日",IF(Y16=2,"月",IF(Y16=3,"火",IF(Y16=4,"水",IF(Y16=5,"木",IF(Y16=6,"金","土"))))))</f>
        <v>日</v>
      </c>
      <c r="Z17" s="93" t="str">
        <f t="shared" ref="Z17" si="4">IF(Z16=1,"日",IF(Z16=2,"月",IF(Z16=3,"火",IF(Z16=4,"水",IF(Z16=5,"木",IF(Z16=6,"金","土"))))))</f>
        <v>月</v>
      </c>
      <c r="AA17" s="93" t="str">
        <f t="shared" ref="AA17" si="5">IF(AA16=1,"日",IF(AA16=2,"月",IF(AA16=3,"火",IF(AA16=4,"水",IF(AA16=5,"木",IF(AA16=6,"金","土"))))))</f>
        <v>火</v>
      </c>
      <c r="AB17" s="93" t="str">
        <f t="shared" ref="AB17" si="6">IF(AB16=1,"日",IF(AB16=2,"月",IF(AB16=3,"火",IF(AB16=4,"水",IF(AB16=5,"木",IF(AB16=6,"金","土"))))))</f>
        <v>水</v>
      </c>
      <c r="AC17" s="94" t="str">
        <f t="shared" ref="AC17" si="7">IF(AC16=1,"日",IF(AC16=2,"月",IF(AC16=3,"火",IF(AC16=4,"水",IF(AC16=5,"木",IF(AC16=6,"金","土"))))))</f>
        <v>木</v>
      </c>
      <c r="AD17" s="92" t="str">
        <f t="shared" ref="AD17" si="8">IF(AD16=1,"日",IF(AD16=2,"月",IF(AD16=3,"火",IF(AD16=4,"水",IF(AD16=5,"木",IF(AD16=6,"金","土"))))))</f>
        <v>金</v>
      </c>
      <c r="AE17" s="93" t="str">
        <f t="shared" ref="AE17" si="9">IF(AE16=1,"日",IF(AE16=2,"月",IF(AE16=3,"火",IF(AE16=4,"水",IF(AE16=5,"木",IF(AE16=6,"金","土"))))))</f>
        <v>土</v>
      </c>
      <c r="AF17" s="93" t="str">
        <f t="shared" ref="AF17" si="10">IF(AF16=1,"日",IF(AF16=2,"月",IF(AF16=3,"火",IF(AF16=4,"水",IF(AF16=5,"木",IF(AF16=6,"金","土"))))))</f>
        <v>日</v>
      </c>
      <c r="AG17" s="93" t="str">
        <f t="shared" ref="AG17" si="11">IF(AG16=1,"日",IF(AG16=2,"月",IF(AG16=3,"火",IF(AG16=4,"水",IF(AG16=5,"木",IF(AG16=6,"金","土"))))))</f>
        <v>月</v>
      </c>
      <c r="AH17" s="93" t="str">
        <f t="shared" ref="AH17" si="12">IF(AH16=1,"日",IF(AH16=2,"月",IF(AH16=3,"火",IF(AH16=4,"水",IF(AH16=5,"木",IF(AH16=6,"金","土"))))))</f>
        <v>火</v>
      </c>
      <c r="AI17" s="93" t="str">
        <f t="shared" ref="AI17" si="13">IF(AI16=1,"日",IF(AI16=2,"月",IF(AI16=3,"火",IF(AI16=4,"水",IF(AI16=5,"木",IF(AI16=6,"金","土"))))))</f>
        <v>水</v>
      </c>
      <c r="AJ17" s="94" t="str">
        <f t="shared" ref="AJ17" si="14">IF(AJ16=1,"日",IF(AJ16=2,"月",IF(AJ16=3,"火",IF(AJ16=4,"水",IF(AJ16=5,"木",IF(AJ16=6,"金","土"))))))</f>
        <v>木</v>
      </c>
      <c r="AK17" s="92" t="str">
        <f t="shared" ref="AK17" si="15">IF(AK16=1,"日",IF(AK16=2,"月",IF(AK16=3,"火",IF(AK16=4,"水",IF(AK16=5,"木",IF(AK16=6,"金","土"))))))</f>
        <v>金</v>
      </c>
      <c r="AL17" s="93" t="str">
        <f t="shared" ref="AL17" si="16">IF(AL16=1,"日",IF(AL16=2,"月",IF(AL16=3,"火",IF(AL16=4,"水",IF(AL16=5,"木",IF(AL16=6,"金","土"))))))</f>
        <v>土</v>
      </c>
      <c r="AM17" s="93" t="str">
        <f t="shared" ref="AM17" si="17">IF(AM16=1,"日",IF(AM16=2,"月",IF(AM16=3,"火",IF(AM16=4,"水",IF(AM16=5,"木",IF(AM16=6,"金","土"))))))</f>
        <v>日</v>
      </c>
      <c r="AN17" s="93" t="str">
        <f t="shared" ref="AN17" si="18">IF(AN16=1,"日",IF(AN16=2,"月",IF(AN16=3,"火",IF(AN16=4,"水",IF(AN16=5,"木",IF(AN16=6,"金","土"))))))</f>
        <v>月</v>
      </c>
      <c r="AO17" s="93" t="str">
        <f t="shared" ref="AO17" si="19">IF(AO16=1,"日",IF(AO16=2,"月",IF(AO16=3,"火",IF(AO16=4,"水",IF(AO16=5,"木",IF(AO16=6,"金","土"))))))</f>
        <v>火</v>
      </c>
      <c r="AP17" s="93" t="str">
        <f t="shared" ref="AP17" si="20">IF(AP16=1,"日",IF(AP16=2,"月",IF(AP16=3,"火",IF(AP16=4,"水",IF(AP16=5,"木",IF(AP16=6,"金","土"))))))</f>
        <v>水</v>
      </c>
      <c r="AQ17" s="94" t="str">
        <f t="shared" ref="AQ17" si="21">IF(AQ16=1,"日",IF(AQ16=2,"月",IF(AQ16=3,"火",IF(AQ16=4,"水",IF(AQ16=5,"木",IF(AQ16=6,"金","土"))))))</f>
        <v>木</v>
      </c>
      <c r="AR17" s="93" t="str">
        <f>IF(AR16=1,"日",IF(AR16=2,"月",IF(AR16=3,"火",IF(AR16=4,"水",IF(AR16=5,"木",IF(AR16=6,"金",IF(AR16=0,"","土")))))))</f>
        <v>金</v>
      </c>
      <c r="AS17" s="93" t="str">
        <f>IF(AS16=1,"日",IF(AS16=2,"月",IF(AS16=3,"火",IF(AS16=4,"水",IF(AS16=5,"木",IF(AS16=6,"金",IF(AS16=0,"","土")))))))</f>
        <v>土</v>
      </c>
      <c r="AT17" s="96" t="str">
        <f>IF(AT16=1,"日",IF(AT16=2,"月",IF(AT16=3,"火",IF(AT16=4,"水",IF(AT16=5,"木",IF(AT16=6,"金",IF(AT16=0,"","土")))))))</f>
        <v/>
      </c>
      <c r="AU17" s="286"/>
      <c r="AV17" s="287"/>
      <c r="AW17" s="286"/>
      <c r="AX17" s="287"/>
      <c r="AY17" s="289"/>
      <c r="AZ17" s="289"/>
      <c r="BA17" s="289"/>
      <c r="BB17" s="289"/>
      <c r="BC17" s="289"/>
      <c r="BD17" s="289"/>
    </row>
    <row r="18" spans="1:56" ht="39.9" customHeight="1" x14ac:dyDescent="0.45">
      <c r="A18" s="71"/>
      <c r="B18" s="86">
        <v>1</v>
      </c>
      <c r="C18" s="266"/>
      <c r="D18" s="267"/>
      <c r="E18" s="268"/>
      <c r="F18" s="269"/>
      <c r="G18" s="270"/>
      <c r="H18" s="271"/>
      <c r="I18" s="271"/>
      <c r="J18" s="271"/>
      <c r="K18" s="272"/>
      <c r="L18" s="273"/>
      <c r="M18" s="274"/>
      <c r="N18" s="274"/>
      <c r="O18" s="275"/>
      <c r="P18" s="143"/>
      <c r="Q18" s="144"/>
      <c r="R18" s="144"/>
      <c r="S18" s="144"/>
      <c r="T18" s="144"/>
      <c r="U18" s="144"/>
      <c r="V18" s="145"/>
      <c r="W18" s="143"/>
      <c r="X18" s="144"/>
      <c r="Y18" s="144"/>
      <c r="Z18" s="144"/>
      <c r="AA18" s="144"/>
      <c r="AB18" s="144"/>
      <c r="AC18" s="145"/>
      <c r="AD18" s="143"/>
      <c r="AE18" s="144"/>
      <c r="AF18" s="144"/>
      <c r="AG18" s="144"/>
      <c r="AH18" s="144"/>
      <c r="AI18" s="144"/>
      <c r="AJ18" s="145"/>
      <c r="AK18" s="143"/>
      <c r="AL18" s="144"/>
      <c r="AM18" s="144"/>
      <c r="AN18" s="144"/>
      <c r="AO18" s="144"/>
      <c r="AP18" s="144"/>
      <c r="AQ18" s="145"/>
      <c r="AR18" s="143"/>
      <c r="AS18" s="144"/>
      <c r="AT18" s="145"/>
      <c r="AU18" s="276">
        <f>IF($AZ$3="４週",SUM(P18:AQ18),IF($AZ$3="暦月",SUM(P18:AT18),""))</f>
        <v>0</v>
      </c>
      <c r="AV18" s="277"/>
      <c r="AW18" s="278">
        <f t="shared" ref="AW18:AW35" si="22">IF($AZ$3="４週",AU18/4,IF($AZ$3="暦月",AU18/($AZ$11/7),""))</f>
        <v>0</v>
      </c>
      <c r="AX18" s="279"/>
      <c r="AY18" s="263"/>
      <c r="AZ18" s="264"/>
      <c r="BA18" s="264"/>
      <c r="BB18" s="264"/>
      <c r="BC18" s="264"/>
      <c r="BD18" s="265"/>
    </row>
    <row r="19" spans="1:56" ht="39.9" customHeight="1" x14ac:dyDescent="0.45">
      <c r="A19" s="71"/>
      <c r="B19" s="87">
        <f t="shared" ref="B19:B35" si="23">B18+1</f>
        <v>2</v>
      </c>
      <c r="C19" s="249"/>
      <c r="D19" s="250"/>
      <c r="E19" s="251"/>
      <c r="F19" s="252"/>
      <c r="G19" s="253"/>
      <c r="H19" s="254"/>
      <c r="I19" s="254"/>
      <c r="J19" s="254"/>
      <c r="K19" s="255"/>
      <c r="L19" s="256"/>
      <c r="M19" s="257"/>
      <c r="N19" s="257"/>
      <c r="O19" s="258"/>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59">
        <f>IF($AZ$3="４週",SUM(P19:AQ19),IF($AZ$3="暦月",SUM(P19:AT19),""))</f>
        <v>0</v>
      </c>
      <c r="AV19" s="260"/>
      <c r="AW19" s="261">
        <f t="shared" si="22"/>
        <v>0</v>
      </c>
      <c r="AX19" s="262"/>
      <c r="AY19" s="229"/>
      <c r="AZ19" s="230"/>
      <c r="BA19" s="230"/>
      <c r="BB19" s="230"/>
      <c r="BC19" s="230"/>
      <c r="BD19" s="231"/>
    </row>
    <row r="20" spans="1:56" ht="39.9" customHeight="1" x14ac:dyDescent="0.45">
      <c r="A20" s="71"/>
      <c r="B20" s="87">
        <f t="shared" si="23"/>
        <v>3</v>
      </c>
      <c r="C20" s="249"/>
      <c r="D20" s="250"/>
      <c r="E20" s="251"/>
      <c r="F20" s="252"/>
      <c r="G20" s="253"/>
      <c r="H20" s="254"/>
      <c r="I20" s="254"/>
      <c r="J20" s="254"/>
      <c r="K20" s="255"/>
      <c r="L20" s="256"/>
      <c r="M20" s="257"/>
      <c r="N20" s="257"/>
      <c r="O20" s="258"/>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59">
        <f>IF($AZ$3="４週",SUM(P20:AQ20),IF($AZ$3="暦月",SUM(P20:AT20),""))</f>
        <v>0</v>
      </c>
      <c r="AV20" s="260"/>
      <c r="AW20" s="261">
        <f t="shared" si="22"/>
        <v>0</v>
      </c>
      <c r="AX20" s="262"/>
      <c r="AY20" s="229"/>
      <c r="AZ20" s="230"/>
      <c r="BA20" s="230"/>
      <c r="BB20" s="230"/>
      <c r="BC20" s="230"/>
      <c r="BD20" s="231"/>
    </row>
    <row r="21" spans="1:56" ht="39.9" customHeight="1" x14ac:dyDescent="0.45">
      <c r="A21" s="71"/>
      <c r="B21" s="87">
        <f t="shared" si="23"/>
        <v>4</v>
      </c>
      <c r="C21" s="249"/>
      <c r="D21" s="250"/>
      <c r="E21" s="251"/>
      <c r="F21" s="252"/>
      <c r="G21" s="253"/>
      <c r="H21" s="254"/>
      <c r="I21" s="254"/>
      <c r="J21" s="254"/>
      <c r="K21" s="255"/>
      <c r="L21" s="256"/>
      <c r="M21" s="257"/>
      <c r="N21" s="257"/>
      <c r="O21" s="258"/>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59">
        <f>IF($AZ$3="４週",SUM(P21:AQ21),IF($AZ$3="暦月",SUM(P21:AT21),""))</f>
        <v>0</v>
      </c>
      <c r="AV21" s="260"/>
      <c r="AW21" s="261">
        <f t="shared" si="22"/>
        <v>0</v>
      </c>
      <c r="AX21" s="262"/>
      <c r="AY21" s="229"/>
      <c r="AZ21" s="230"/>
      <c r="BA21" s="230"/>
      <c r="BB21" s="230"/>
      <c r="BC21" s="230"/>
      <c r="BD21" s="231"/>
    </row>
    <row r="22" spans="1:56" ht="39.9" customHeight="1" x14ac:dyDescent="0.45">
      <c r="A22" s="71"/>
      <c r="B22" s="87">
        <f t="shared" si="23"/>
        <v>5</v>
      </c>
      <c r="C22" s="249"/>
      <c r="D22" s="250"/>
      <c r="E22" s="251"/>
      <c r="F22" s="252"/>
      <c r="G22" s="253"/>
      <c r="H22" s="254"/>
      <c r="I22" s="254"/>
      <c r="J22" s="254"/>
      <c r="K22" s="255"/>
      <c r="L22" s="256"/>
      <c r="M22" s="257"/>
      <c r="N22" s="257"/>
      <c r="O22" s="258"/>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59">
        <f t="shared" ref="AU22:AU35" si="24">IF($AZ$3="４週",SUM(P22:AQ22),IF($AZ$3="暦月",SUM(P22:AT22),""))</f>
        <v>0</v>
      </c>
      <c r="AV22" s="260"/>
      <c r="AW22" s="261">
        <f t="shared" si="22"/>
        <v>0</v>
      </c>
      <c r="AX22" s="262"/>
      <c r="AY22" s="229"/>
      <c r="AZ22" s="230"/>
      <c r="BA22" s="230"/>
      <c r="BB22" s="230"/>
      <c r="BC22" s="230"/>
      <c r="BD22" s="231"/>
    </row>
    <row r="23" spans="1:56" ht="39.9" customHeight="1" x14ac:dyDescent="0.45">
      <c r="A23" s="71"/>
      <c r="B23" s="87">
        <f t="shared" si="23"/>
        <v>6</v>
      </c>
      <c r="C23" s="249"/>
      <c r="D23" s="250"/>
      <c r="E23" s="251"/>
      <c r="F23" s="252"/>
      <c r="G23" s="253"/>
      <c r="H23" s="254"/>
      <c r="I23" s="254"/>
      <c r="J23" s="254"/>
      <c r="K23" s="255"/>
      <c r="L23" s="256"/>
      <c r="M23" s="257"/>
      <c r="N23" s="257"/>
      <c r="O23" s="258"/>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59">
        <f t="shared" si="24"/>
        <v>0</v>
      </c>
      <c r="AV23" s="260"/>
      <c r="AW23" s="261">
        <f t="shared" si="22"/>
        <v>0</v>
      </c>
      <c r="AX23" s="262"/>
      <c r="AY23" s="229"/>
      <c r="AZ23" s="230"/>
      <c r="BA23" s="230"/>
      <c r="BB23" s="230"/>
      <c r="BC23" s="230"/>
      <c r="BD23" s="231"/>
    </row>
    <row r="24" spans="1:56" ht="39.9" customHeight="1" x14ac:dyDescent="0.45">
      <c r="A24" s="71"/>
      <c r="B24" s="87">
        <f t="shared" si="23"/>
        <v>7</v>
      </c>
      <c r="C24" s="249"/>
      <c r="D24" s="250"/>
      <c r="E24" s="251"/>
      <c r="F24" s="252"/>
      <c r="G24" s="253"/>
      <c r="H24" s="254"/>
      <c r="I24" s="254"/>
      <c r="J24" s="254"/>
      <c r="K24" s="255"/>
      <c r="L24" s="256"/>
      <c r="M24" s="257"/>
      <c r="N24" s="257"/>
      <c r="O24" s="258"/>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59">
        <f>IF($AZ$3="４週",SUM(P24:AQ24),IF($AZ$3="暦月",SUM(P24:AT24),""))</f>
        <v>0</v>
      </c>
      <c r="AV24" s="260"/>
      <c r="AW24" s="261">
        <f t="shared" si="22"/>
        <v>0</v>
      </c>
      <c r="AX24" s="262"/>
      <c r="AY24" s="229"/>
      <c r="AZ24" s="230"/>
      <c r="BA24" s="230"/>
      <c r="BB24" s="230"/>
      <c r="BC24" s="230"/>
      <c r="BD24" s="231"/>
    </row>
    <row r="25" spans="1:56" ht="39.9" customHeight="1" x14ac:dyDescent="0.45">
      <c r="A25" s="71"/>
      <c r="B25" s="87">
        <f t="shared" si="23"/>
        <v>8</v>
      </c>
      <c r="C25" s="249"/>
      <c r="D25" s="250"/>
      <c r="E25" s="251"/>
      <c r="F25" s="252"/>
      <c r="G25" s="253"/>
      <c r="H25" s="254"/>
      <c r="I25" s="254"/>
      <c r="J25" s="254"/>
      <c r="K25" s="255"/>
      <c r="L25" s="256"/>
      <c r="M25" s="257"/>
      <c r="N25" s="257"/>
      <c r="O25" s="258"/>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59">
        <f t="shared" si="24"/>
        <v>0</v>
      </c>
      <c r="AV25" s="260"/>
      <c r="AW25" s="261">
        <f t="shared" si="22"/>
        <v>0</v>
      </c>
      <c r="AX25" s="262"/>
      <c r="AY25" s="229"/>
      <c r="AZ25" s="230"/>
      <c r="BA25" s="230"/>
      <c r="BB25" s="230"/>
      <c r="BC25" s="230"/>
      <c r="BD25" s="231"/>
    </row>
    <row r="26" spans="1:56" ht="39.9" customHeight="1" x14ac:dyDescent="0.45">
      <c r="A26" s="71"/>
      <c r="B26" s="87">
        <f t="shared" si="23"/>
        <v>9</v>
      </c>
      <c r="C26" s="249"/>
      <c r="D26" s="250"/>
      <c r="E26" s="251"/>
      <c r="F26" s="252"/>
      <c r="G26" s="253"/>
      <c r="H26" s="254"/>
      <c r="I26" s="254"/>
      <c r="J26" s="254"/>
      <c r="K26" s="255"/>
      <c r="L26" s="256"/>
      <c r="M26" s="257"/>
      <c r="N26" s="257"/>
      <c r="O26" s="258"/>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59">
        <f t="shared" si="24"/>
        <v>0</v>
      </c>
      <c r="AV26" s="260"/>
      <c r="AW26" s="261">
        <f t="shared" si="22"/>
        <v>0</v>
      </c>
      <c r="AX26" s="262"/>
      <c r="AY26" s="229"/>
      <c r="AZ26" s="230"/>
      <c r="BA26" s="230"/>
      <c r="BB26" s="230"/>
      <c r="BC26" s="230"/>
      <c r="BD26" s="231"/>
    </row>
    <row r="27" spans="1:56" ht="39.9" customHeight="1" x14ac:dyDescent="0.45">
      <c r="A27" s="71"/>
      <c r="B27" s="87">
        <f t="shared" si="23"/>
        <v>10</v>
      </c>
      <c r="C27" s="249"/>
      <c r="D27" s="250"/>
      <c r="E27" s="251"/>
      <c r="F27" s="252"/>
      <c r="G27" s="253"/>
      <c r="H27" s="254"/>
      <c r="I27" s="254"/>
      <c r="J27" s="254"/>
      <c r="K27" s="255"/>
      <c r="L27" s="256"/>
      <c r="M27" s="257"/>
      <c r="N27" s="257"/>
      <c r="O27" s="258"/>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59">
        <f t="shared" si="24"/>
        <v>0</v>
      </c>
      <c r="AV27" s="260"/>
      <c r="AW27" s="261">
        <f t="shared" si="22"/>
        <v>0</v>
      </c>
      <c r="AX27" s="262"/>
      <c r="AY27" s="229"/>
      <c r="AZ27" s="230"/>
      <c r="BA27" s="230"/>
      <c r="BB27" s="230"/>
      <c r="BC27" s="230"/>
      <c r="BD27" s="231"/>
    </row>
    <row r="28" spans="1:56" ht="39.9" customHeight="1" x14ac:dyDescent="0.45">
      <c r="A28" s="71"/>
      <c r="B28" s="87">
        <f t="shared" si="23"/>
        <v>11</v>
      </c>
      <c r="C28" s="249"/>
      <c r="D28" s="250"/>
      <c r="E28" s="251"/>
      <c r="F28" s="252"/>
      <c r="G28" s="253"/>
      <c r="H28" s="254"/>
      <c r="I28" s="254"/>
      <c r="J28" s="254"/>
      <c r="K28" s="255"/>
      <c r="L28" s="256"/>
      <c r="M28" s="257"/>
      <c r="N28" s="257"/>
      <c r="O28" s="258"/>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59">
        <f t="shared" si="24"/>
        <v>0</v>
      </c>
      <c r="AV28" s="260"/>
      <c r="AW28" s="261">
        <f t="shared" si="22"/>
        <v>0</v>
      </c>
      <c r="AX28" s="262"/>
      <c r="AY28" s="229"/>
      <c r="AZ28" s="230"/>
      <c r="BA28" s="230"/>
      <c r="BB28" s="230"/>
      <c r="BC28" s="230"/>
      <c r="BD28" s="231"/>
    </row>
    <row r="29" spans="1:56" ht="39.9" customHeight="1" x14ac:dyDescent="0.45">
      <c r="A29" s="71"/>
      <c r="B29" s="87">
        <f t="shared" si="23"/>
        <v>12</v>
      </c>
      <c r="C29" s="249"/>
      <c r="D29" s="250"/>
      <c r="E29" s="251"/>
      <c r="F29" s="252"/>
      <c r="G29" s="253"/>
      <c r="H29" s="254"/>
      <c r="I29" s="254"/>
      <c r="J29" s="254"/>
      <c r="K29" s="255"/>
      <c r="L29" s="256"/>
      <c r="M29" s="257"/>
      <c r="N29" s="257"/>
      <c r="O29" s="258"/>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59">
        <f t="shared" si="24"/>
        <v>0</v>
      </c>
      <c r="AV29" s="260"/>
      <c r="AW29" s="261">
        <f t="shared" si="22"/>
        <v>0</v>
      </c>
      <c r="AX29" s="262"/>
      <c r="AY29" s="229"/>
      <c r="AZ29" s="230"/>
      <c r="BA29" s="230"/>
      <c r="BB29" s="230"/>
      <c r="BC29" s="230"/>
      <c r="BD29" s="231"/>
    </row>
    <row r="30" spans="1:56" ht="39.9" customHeight="1" x14ac:dyDescent="0.45">
      <c r="A30" s="71"/>
      <c r="B30" s="87">
        <f t="shared" si="23"/>
        <v>13</v>
      </c>
      <c r="C30" s="249"/>
      <c r="D30" s="250"/>
      <c r="E30" s="251"/>
      <c r="F30" s="252"/>
      <c r="G30" s="253"/>
      <c r="H30" s="254"/>
      <c r="I30" s="254"/>
      <c r="J30" s="254"/>
      <c r="K30" s="255"/>
      <c r="L30" s="256"/>
      <c r="M30" s="257"/>
      <c r="N30" s="257"/>
      <c r="O30" s="258"/>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59">
        <f t="shared" si="24"/>
        <v>0</v>
      </c>
      <c r="AV30" s="260"/>
      <c r="AW30" s="261">
        <f t="shared" si="22"/>
        <v>0</v>
      </c>
      <c r="AX30" s="262"/>
      <c r="AY30" s="229"/>
      <c r="AZ30" s="230"/>
      <c r="BA30" s="230"/>
      <c r="BB30" s="230"/>
      <c r="BC30" s="230"/>
      <c r="BD30" s="231"/>
    </row>
    <row r="31" spans="1:56" ht="39.9" customHeight="1" x14ac:dyDescent="0.45">
      <c r="A31" s="71"/>
      <c r="B31" s="87">
        <f t="shared" si="23"/>
        <v>14</v>
      </c>
      <c r="C31" s="249"/>
      <c r="D31" s="250"/>
      <c r="E31" s="251"/>
      <c r="F31" s="252"/>
      <c r="G31" s="253"/>
      <c r="H31" s="254"/>
      <c r="I31" s="254"/>
      <c r="J31" s="254"/>
      <c r="K31" s="255"/>
      <c r="L31" s="256"/>
      <c r="M31" s="257"/>
      <c r="N31" s="257"/>
      <c r="O31" s="258"/>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59">
        <f t="shared" si="24"/>
        <v>0</v>
      </c>
      <c r="AV31" s="260"/>
      <c r="AW31" s="261">
        <f t="shared" si="22"/>
        <v>0</v>
      </c>
      <c r="AX31" s="262"/>
      <c r="AY31" s="229"/>
      <c r="AZ31" s="230"/>
      <c r="BA31" s="230"/>
      <c r="BB31" s="230"/>
      <c r="BC31" s="230"/>
      <c r="BD31" s="231"/>
    </row>
    <row r="32" spans="1:56" ht="39.9" customHeight="1" x14ac:dyDescent="0.45">
      <c r="A32" s="71"/>
      <c r="B32" s="87">
        <f t="shared" si="23"/>
        <v>15</v>
      </c>
      <c r="C32" s="249"/>
      <c r="D32" s="250"/>
      <c r="E32" s="251"/>
      <c r="F32" s="252"/>
      <c r="G32" s="253"/>
      <c r="H32" s="254"/>
      <c r="I32" s="254"/>
      <c r="J32" s="254"/>
      <c r="K32" s="255"/>
      <c r="L32" s="256"/>
      <c r="M32" s="257"/>
      <c r="N32" s="257"/>
      <c r="O32" s="258"/>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59">
        <f t="shared" si="24"/>
        <v>0</v>
      </c>
      <c r="AV32" s="260"/>
      <c r="AW32" s="261">
        <f t="shared" si="22"/>
        <v>0</v>
      </c>
      <c r="AX32" s="262"/>
      <c r="AY32" s="229"/>
      <c r="AZ32" s="230"/>
      <c r="BA32" s="230"/>
      <c r="BB32" s="230"/>
      <c r="BC32" s="230"/>
      <c r="BD32" s="231"/>
    </row>
    <row r="33" spans="1:56" ht="39.9" customHeight="1" x14ac:dyDescent="0.45">
      <c r="A33" s="71"/>
      <c r="B33" s="87">
        <f t="shared" si="23"/>
        <v>16</v>
      </c>
      <c r="C33" s="249"/>
      <c r="D33" s="250"/>
      <c r="E33" s="251"/>
      <c r="F33" s="252"/>
      <c r="G33" s="253"/>
      <c r="H33" s="254"/>
      <c r="I33" s="254"/>
      <c r="J33" s="254"/>
      <c r="K33" s="255"/>
      <c r="L33" s="256"/>
      <c r="M33" s="257"/>
      <c r="N33" s="257"/>
      <c r="O33" s="258"/>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59">
        <f t="shared" si="24"/>
        <v>0</v>
      </c>
      <c r="AV33" s="260"/>
      <c r="AW33" s="261">
        <f t="shared" si="22"/>
        <v>0</v>
      </c>
      <c r="AX33" s="262"/>
      <c r="AY33" s="229"/>
      <c r="AZ33" s="230"/>
      <c r="BA33" s="230"/>
      <c r="BB33" s="230"/>
      <c r="BC33" s="230"/>
      <c r="BD33" s="231"/>
    </row>
    <row r="34" spans="1:56" ht="39.9" customHeight="1" x14ac:dyDescent="0.45">
      <c r="A34" s="71"/>
      <c r="B34" s="87">
        <f t="shared" si="23"/>
        <v>17</v>
      </c>
      <c r="C34" s="249"/>
      <c r="D34" s="250"/>
      <c r="E34" s="251"/>
      <c r="F34" s="252"/>
      <c r="G34" s="253"/>
      <c r="H34" s="254"/>
      <c r="I34" s="254"/>
      <c r="J34" s="254"/>
      <c r="K34" s="255"/>
      <c r="L34" s="256"/>
      <c r="M34" s="257"/>
      <c r="N34" s="257"/>
      <c r="O34" s="258"/>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59">
        <f t="shared" si="24"/>
        <v>0</v>
      </c>
      <c r="AV34" s="260"/>
      <c r="AW34" s="261">
        <f t="shared" si="22"/>
        <v>0</v>
      </c>
      <c r="AX34" s="262"/>
      <c r="AY34" s="229"/>
      <c r="AZ34" s="230"/>
      <c r="BA34" s="230"/>
      <c r="BB34" s="230"/>
      <c r="BC34" s="230"/>
      <c r="BD34" s="231"/>
    </row>
    <row r="35" spans="1:56" ht="39.9" customHeight="1" thickBot="1" x14ac:dyDescent="0.5">
      <c r="A35" s="71"/>
      <c r="B35" s="88">
        <f t="shared" si="23"/>
        <v>18</v>
      </c>
      <c r="C35" s="232"/>
      <c r="D35" s="233"/>
      <c r="E35" s="234"/>
      <c r="F35" s="235"/>
      <c r="G35" s="236"/>
      <c r="H35" s="237"/>
      <c r="I35" s="237"/>
      <c r="J35" s="237"/>
      <c r="K35" s="238"/>
      <c r="L35" s="239"/>
      <c r="M35" s="240"/>
      <c r="N35" s="240"/>
      <c r="O35" s="241"/>
      <c r="P35" s="149"/>
      <c r="Q35" s="150"/>
      <c r="R35" s="150"/>
      <c r="S35" s="150"/>
      <c r="T35" s="150"/>
      <c r="U35" s="150"/>
      <c r="V35" s="151"/>
      <c r="W35" s="149"/>
      <c r="X35" s="150"/>
      <c r="Y35" s="150"/>
      <c r="Z35" s="150"/>
      <c r="AA35" s="150"/>
      <c r="AB35" s="150"/>
      <c r="AC35" s="151"/>
      <c r="AD35" s="149"/>
      <c r="AE35" s="150"/>
      <c r="AF35" s="150"/>
      <c r="AG35" s="150"/>
      <c r="AH35" s="150"/>
      <c r="AI35" s="150"/>
      <c r="AJ35" s="151"/>
      <c r="AK35" s="149"/>
      <c r="AL35" s="150"/>
      <c r="AM35" s="150"/>
      <c r="AN35" s="150"/>
      <c r="AO35" s="150"/>
      <c r="AP35" s="150"/>
      <c r="AQ35" s="151"/>
      <c r="AR35" s="149"/>
      <c r="AS35" s="150"/>
      <c r="AT35" s="151"/>
      <c r="AU35" s="242">
        <f t="shared" si="24"/>
        <v>0</v>
      </c>
      <c r="AV35" s="243"/>
      <c r="AW35" s="244">
        <f t="shared" si="22"/>
        <v>0</v>
      </c>
      <c r="AX35" s="245"/>
      <c r="AY35" s="246"/>
      <c r="AZ35" s="247"/>
      <c r="BA35" s="247"/>
      <c r="BB35" s="247"/>
      <c r="BC35" s="247"/>
      <c r="BD35" s="248"/>
    </row>
    <row r="36" spans="1:56" ht="20.25" customHeight="1" x14ac:dyDescent="0.45">
      <c r="A36" s="71"/>
      <c r="B36" s="71"/>
      <c r="C36" s="75"/>
      <c r="D36" s="76"/>
      <c r="E36" s="77"/>
      <c r="F36" s="73"/>
      <c r="G36" s="73"/>
      <c r="H36" s="73"/>
      <c r="I36" s="73"/>
      <c r="J36" s="73"/>
      <c r="K36" s="73"/>
      <c r="L36" s="73"/>
      <c r="M36" s="73"/>
      <c r="N36" s="73"/>
      <c r="O36" s="73"/>
      <c r="P36" s="73"/>
      <c r="Q36" s="73"/>
      <c r="R36" s="73"/>
      <c r="S36" s="73"/>
      <c r="T36" s="73"/>
      <c r="U36" s="73"/>
      <c r="V36" s="73"/>
      <c r="W36" s="73"/>
      <c r="X36" s="73"/>
      <c r="Y36" s="73"/>
      <c r="Z36" s="73"/>
      <c r="AA36" s="73"/>
      <c r="AB36" s="73"/>
      <c r="AC36" s="78"/>
      <c r="AD36" s="73"/>
      <c r="AE36" s="73"/>
      <c r="AF36" s="73"/>
      <c r="AG36" s="73"/>
      <c r="AH36" s="73"/>
      <c r="AI36" s="73"/>
      <c r="AJ36" s="73"/>
      <c r="AK36" s="73"/>
      <c r="AL36" s="73"/>
      <c r="AM36" s="73"/>
      <c r="AN36" s="73"/>
      <c r="AO36" s="73"/>
      <c r="AP36" s="73"/>
      <c r="AQ36" s="73"/>
      <c r="AR36" s="73"/>
      <c r="AS36" s="73"/>
      <c r="AT36" s="73"/>
      <c r="AU36" s="73"/>
      <c r="AV36" s="71"/>
      <c r="AW36" s="71"/>
      <c r="AX36" s="71"/>
      <c r="AY36" s="71"/>
      <c r="AZ36" s="71"/>
      <c r="BA36" s="71"/>
      <c r="BB36" s="71"/>
      <c r="BC36" s="71"/>
      <c r="BD36" s="71"/>
    </row>
    <row r="37" spans="1:56" ht="20.25" customHeight="1" x14ac:dyDescent="0.45">
      <c r="A37" s="71"/>
      <c r="B37" s="71"/>
      <c r="C37" s="67" t="s">
        <v>165</v>
      </c>
      <c r="D37" s="76"/>
      <c r="E37" s="77"/>
      <c r="F37" s="73"/>
      <c r="G37" s="73"/>
      <c r="H37" s="73"/>
      <c r="I37" s="73"/>
      <c r="J37" s="73"/>
      <c r="K37" s="73"/>
      <c r="L37" s="73"/>
      <c r="M37" s="73"/>
      <c r="N37" s="73"/>
      <c r="O37" s="73"/>
      <c r="P37" s="73"/>
      <c r="Q37" s="73"/>
      <c r="R37" s="73"/>
      <c r="S37" s="73"/>
      <c r="T37" s="73"/>
      <c r="U37" s="73"/>
      <c r="V37" s="73"/>
      <c r="W37" s="73"/>
      <c r="X37" s="73"/>
      <c r="Y37" s="73"/>
      <c r="Z37" s="73"/>
      <c r="AA37" s="73"/>
      <c r="AB37" s="73"/>
      <c r="AC37" s="78"/>
      <c r="AD37" s="73"/>
      <c r="AE37" s="73"/>
      <c r="AF37" s="73"/>
      <c r="AG37" s="73"/>
      <c r="AH37" s="73"/>
      <c r="AI37" s="73"/>
      <c r="AJ37" s="73"/>
      <c r="AK37" s="73"/>
      <c r="AL37" s="73"/>
      <c r="AM37" s="73"/>
      <c r="AN37" s="73"/>
      <c r="AO37" s="73"/>
      <c r="AP37" s="73"/>
      <c r="AQ37" s="73"/>
      <c r="AR37" s="73"/>
      <c r="AS37" s="73"/>
      <c r="AT37" s="73"/>
      <c r="AU37" s="73"/>
      <c r="AV37" s="71"/>
      <c r="AW37" s="71"/>
      <c r="AX37" s="71"/>
      <c r="AY37" s="71"/>
      <c r="AZ37" s="71"/>
      <c r="BA37" s="71"/>
      <c r="BB37" s="71"/>
      <c r="BC37" s="71"/>
      <c r="BD37" s="71"/>
    </row>
    <row r="38" spans="1:56" ht="20.25" customHeight="1" x14ac:dyDescent="0.45">
      <c r="A38" s="71"/>
      <c r="B38" s="71"/>
      <c r="C38" s="67" t="s">
        <v>158</v>
      </c>
      <c r="D38" s="98"/>
      <c r="E38" s="98"/>
      <c r="F38" s="99"/>
      <c r="G38" s="99"/>
      <c r="H38" s="99"/>
      <c r="I38" s="99"/>
      <c r="J38" s="99"/>
      <c r="K38" s="99"/>
      <c r="L38" s="99"/>
      <c r="M38" s="99"/>
      <c r="N38" s="99"/>
      <c r="O38" s="99"/>
      <c r="P38" s="99"/>
      <c r="Q38" s="99" t="s">
        <v>143</v>
      </c>
      <c r="R38" s="99"/>
      <c r="S38" s="99"/>
      <c r="T38" s="99"/>
      <c r="U38" s="99"/>
      <c r="V38" s="99"/>
      <c r="W38" s="99"/>
      <c r="X38" s="99"/>
      <c r="Y38" s="99"/>
      <c r="Z38" s="99"/>
      <c r="AA38" s="101"/>
      <c r="AB38" s="99"/>
      <c r="AC38" s="99"/>
      <c r="AD38" s="99"/>
      <c r="AE38" s="99"/>
      <c r="AF38" s="99"/>
      <c r="AG38" s="99"/>
      <c r="AH38" s="99"/>
      <c r="AI38" s="99" t="s">
        <v>101</v>
      </c>
      <c r="AJ38" s="99"/>
      <c r="AK38" s="99"/>
      <c r="AL38" s="99"/>
      <c r="AM38" s="99"/>
      <c r="AN38" s="99"/>
      <c r="AO38" s="106"/>
      <c r="AP38" s="106"/>
      <c r="AQ38" s="106"/>
      <c r="AR38" s="106"/>
      <c r="AS38" s="107"/>
      <c r="AT38" s="106"/>
      <c r="AU38" s="106"/>
      <c r="AV38" s="106"/>
      <c r="AW38" s="106"/>
      <c r="AX38" s="71"/>
      <c r="AY38" s="71"/>
      <c r="AZ38" s="71"/>
      <c r="BA38" s="71"/>
      <c r="BB38" s="71"/>
      <c r="BC38" s="71"/>
      <c r="BD38" s="71"/>
    </row>
    <row r="39" spans="1:56" ht="20.25" customHeight="1" x14ac:dyDescent="0.45">
      <c r="A39" s="71"/>
      <c r="B39" s="71"/>
      <c r="C39" s="67" t="s">
        <v>35</v>
      </c>
      <c r="D39" s="98"/>
      <c r="E39" s="98"/>
      <c r="F39" s="99"/>
      <c r="G39" s="99"/>
      <c r="H39" s="99"/>
      <c r="I39" s="99"/>
      <c r="J39" s="99"/>
      <c r="K39" s="99"/>
      <c r="L39" s="340" t="s">
        <v>29</v>
      </c>
      <c r="M39" s="340"/>
      <c r="N39" s="99"/>
      <c r="O39" s="99"/>
      <c r="P39" s="99"/>
      <c r="Q39" s="99"/>
      <c r="R39" s="224" t="s">
        <v>55</v>
      </c>
      <c r="S39" s="224"/>
      <c r="T39" s="224" t="s">
        <v>56</v>
      </c>
      <c r="U39" s="224"/>
      <c r="V39" s="224"/>
      <c r="W39" s="224"/>
      <c r="X39" s="99"/>
      <c r="Y39" s="225" t="s">
        <v>59</v>
      </c>
      <c r="Z39" s="225"/>
      <c r="AA39" s="225"/>
      <c r="AB39" s="225"/>
      <c r="AC39" s="67"/>
      <c r="AD39" s="67"/>
      <c r="AE39" s="105" t="s">
        <v>68</v>
      </c>
      <c r="AF39" s="105"/>
      <c r="AG39" s="99"/>
      <c r="AH39" s="99"/>
      <c r="AI39" s="181" t="s">
        <v>8</v>
      </c>
      <c r="AJ39" s="183"/>
      <c r="AK39" s="181" t="s">
        <v>9</v>
      </c>
      <c r="AL39" s="182"/>
      <c r="AM39" s="182"/>
      <c r="AN39" s="183"/>
      <c r="AO39" s="106"/>
      <c r="AP39" s="106"/>
      <c r="AQ39" s="106"/>
      <c r="AR39" s="106"/>
      <c r="AS39" s="179"/>
      <c r="AT39" s="179"/>
      <c r="AU39" s="106"/>
      <c r="AV39" s="106"/>
      <c r="AW39" s="106"/>
      <c r="AX39" s="71"/>
      <c r="AY39" s="71"/>
      <c r="AZ39" s="71"/>
      <c r="BA39" s="71"/>
      <c r="BB39" s="71"/>
      <c r="BC39" s="71"/>
      <c r="BD39" s="71"/>
    </row>
    <row r="40" spans="1:56" ht="20.25" customHeight="1" x14ac:dyDescent="0.45">
      <c r="A40" s="71"/>
      <c r="B40" s="71"/>
      <c r="C40" s="327"/>
      <c r="D40" s="328"/>
      <c r="E40" s="329"/>
      <c r="F40" s="330">
        <f>IF(AB2=1,10,IF(AB2=2,11,IF(AB2=3,12,AB2-3)))</f>
        <v>1</v>
      </c>
      <c r="G40" s="331"/>
      <c r="H40" s="330">
        <f>IF(AB2=1,11,IF(AB2=2,12,AB2-2))</f>
        <v>2</v>
      </c>
      <c r="I40" s="331"/>
      <c r="J40" s="330">
        <f>IF(AB2=1,12,AB2-1)</f>
        <v>3</v>
      </c>
      <c r="K40" s="331"/>
      <c r="L40" s="181" t="s">
        <v>28</v>
      </c>
      <c r="M40" s="183"/>
      <c r="N40" s="99"/>
      <c r="O40" s="99"/>
      <c r="P40" s="99"/>
      <c r="Q40" s="99"/>
      <c r="R40" s="180"/>
      <c r="S40" s="180"/>
      <c r="T40" s="180" t="s">
        <v>57</v>
      </c>
      <c r="U40" s="180"/>
      <c r="V40" s="180" t="s">
        <v>58</v>
      </c>
      <c r="W40" s="180"/>
      <c r="X40" s="99"/>
      <c r="Y40" s="180" t="s">
        <v>57</v>
      </c>
      <c r="Z40" s="180"/>
      <c r="AA40" s="180" t="s">
        <v>58</v>
      </c>
      <c r="AB40" s="180"/>
      <c r="AC40" s="67"/>
      <c r="AD40" s="67"/>
      <c r="AE40" s="105" t="s">
        <v>64</v>
      </c>
      <c r="AF40" s="105"/>
      <c r="AG40" s="99"/>
      <c r="AH40" s="99"/>
      <c r="AI40" s="181" t="s">
        <v>4</v>
      </c>
      <c r="AJ40" s="183"/>
      <c r="AK40" s="181" t="s">
        <v>72</v>
      </c>
      <c r="AL40" s="182"/>
      <c r="AM40" s="182"/>
      <c r="AN40" s="183"/>
      <c r="AO40" s="108"/>
      <c r="AP40" s="108"/>
      <c r="AQ40" s="106"/>
      <c r="AR40" s="109"/>
      <c r="AS40" s="228"/>
      <c r="AT40" s="228"/>
      <c r="AU40" s="106"/>
      <c r="AV40" s="106"/>
      <c r="AW40" s="106"/>
      <c r="AX40" s="71"/>
      <c r="AY40" s="71"/>
      <c r="AZ40" s="71"/>
      <c r="BA40" s="71"/>
      <c r="BB40" s="71"/>
      <c r="BC40" s="71"/>
      <c r="BD40" s="71"/>
    </row>
    <row r="41" spans="1:56" ht="20.25" customHeight="1" x14ac:dyDescent="0.45">
      <c r="A41" s="71"/>
      <c r="B41" s="71"/>
      <c r="C41" s="327" t="s">
        <v>116</v>
      </c>
      <c r="D41" s="328"/>
      <c r="E41" s="329"/>
      <c r="F41" s="221"/>
      <c r="G41" s="221"/>
      <c r="H41" s="221"/>
      <c r="I41" s="221"/>
      <c r="J41" s="221"/>
      <c r="K41" s="221"/>
      <c r="L41" s="222">
        <f>SUM(F41:K41)</f>
        <v>0</v>
      </c>
      <c r="M41" s="222"/>
      <c r="N41" s="99"/>
      <c r="O41" s="99"/>
      <c r="P41" s="99"/>
      <c r="Q41" s="99"/>
      <c r="R41" s="181" t="s">
        <v>4</v>
      </c>
      <c r="S41" s="183"/>
      <c r="T41" s="320">
        <f>SUMIFS($AU$18:$AV$35,$C$18:$D$35,"訪問介護員",$E$18:$F$35,"A")+SUMIFS($AU$18:$AV$35,$C$18:$D$35,"サービス提供責任者",$E$18:$F$35,"A")</f>
        <v>0</v>
      </c>
      <c r="U41" s="321"/>
      <c r="V41" s="324">
        <f>SUMIFS($AW$18:$AX$35,$C$18:$D$35,"訪問介護員",$E$18:$F$35,"A")+SUMIFS($AW$18:$AX$35,$C$18:$D$35,"サービス提供責任者",$E$18:$F$35,"A")</f>
        <v>0</v>
      </c>
      <c r="W41" s="325"/>
      <c r="X41" s="99"/>
      <c r="Y41" s="338">
        <v>0</v>
      </c>
      <c r="Z41" s="339"/>
      <c r="AA41" s="336">
        <v>0</v>
      </c>
      <c r="AB41" s="337"/>
      <c r="AC41" s="67"/>
      <c r="AD41" s="67"/>
      <c r="AE41" s="338">
        <v>0</v>
      </c>
      <c r="AF41" s="339"/>
      <c r="AG41" s="99"/>
      <c r="AH41" s="99"/>
      <c r="AI41" s="181" t="s">
        <v>5</v>
      </c>
      <c r="AJ41" s="183"/>
      <c r="AK41" s="181" t="s">
        <v>73</v>
      </c>
      <c r="AL41" s="182"/>
      <c r="AM41" s="182"/>
      <c r="AN41" s="183"/>
      <c r="AO41" s="109"/>
      <c r="AP41" s="106"/>
      <c r="AQ41" s="219"/>
      <c r="AR41" s="219"/>
      <c r="AS41" s="219"/>
      <c r="AT41" s="219"/>
      <c r="AU41" s="106"/>
      <c r="AV41" s="106"/>
      <c r="AW41" s="106"/>
      <c r="AX41" s="71"/>
      <c r="AY41" s="71"/>
      <c r="AZ41" s="71"/>
      <c r="BA41" s="71"/>
      <c r="BB41" s="71"/>
      <c r="BC41" s="71"/>
      <c r="BD41" s="71"/>
    </row>
    <row r="42" spans="1:56" ht="20.25" customHeight="1" x14ac:dyDescent="0.45">
      <c r="A42" s="71"/>
      <c r="B42" s="71"/>
      <c r="C42" s="327" t="s">
        <v>117</v>
      </c>
      <c r="D42" s="328"/>
      <c r="E42" s="329"/>
      <c r="F42" s="214"/>
      <c r="G42" s="215"/>
      <c r="H42" s="214"/>
      <c r="I42" s="215"/>
      <c r="J42" s="214"/>
      <c r="K42" s="215"/>
      <c r="L42" s="210">
        <f>SUM(F42:K42)</f>
        <v>0</v>
      </c>
      <c r="M42" s="211"/>
      <c r="N42" s="99"/>
      <c r="O42" s="99"/>
      <c r="P42" s="99"/>
      <c r="Q42" s="99"/>
      <c r="R42" s="181" t="s">
        <v>5</v>
      </c>
      <c r="S42" s="183"/>
      <c r="T42" s="320">
        <f>SUMIFS($AU$18:$AV$35,$C$18:$D$35,"訪問介護員",$E$18:$F$35,"B")+SUMIFS($AU$18:$AV$35,$C$18:$D$35,"サービス提供責任者",$E$18:$F$35,"B")</f>
        <v>0</v>
      </c>
      <c r="U42" s="321"/>
      <c r="V42" s="324">
        <f>SUMIFS($AW$18:$AX$35,$C$18:$D$35,"訪問介護員",$E$18:$F$35,"B")+SUMIFS($AW$18:$AX$35,$C$18:$D$35,"サービス提供責任者",$E$18:$F$35,"B")</f>
        <v>0</v>
      </c>
      <c r="W42" s="325"/>
      <c r="X42" s="99"/>
      <c r="Y42" s="338">
        <v>0</v>
      </c>
      <c r="Z42" s="339"/>
      <c r="AA42" s="336">
        <v>0</v>
      </c>
      <c r="AB42" s="337"/>
      <c r="AC42" s="67"/>
      <c r="AD42" s="67"/>
      <c r="AE42" s="338">
        <v>0</v>
      </c>
      <c r="AF42" s="339"/>
      <c r="AG42" s="99"/>
      <c r="AH42" s="99"/>
      <c r="AI42" s="181" t="s">
        <v>6</v>
      </c>
      <c r="AJ42" s="183"/>
      <c r="AK42" s="181" t="s">
        <v>74</v>
      </c>
      <c r="AL42" s="182"/>
      <c r="AM42" s="182"/>
      <c r="AN42" s="183"/>
      <c r="AO42" s="109"/>
      <c r="AP42" s="106"/>
      <c r="AQ42" s="202"/>
      <c r="AR42" s="202"/>
      <c r="AS42" s="202"/>
      <c r="AT42" s="202"/>
      <c r="AU42" s="106"/>
      <c r="AV42" s="106"/>
      <c r="AW42" s="106"/>
      <c r="AX42" s="71"/>
      <c r="AY42" s="71"/>
      <c r="AZ42" s="71"/>
      <c r="BA42" s="71"/>
      <c r="BB42" s="71"/>
      <c r="BC42" s="71"/>
      <c r="BD42" s="71"/>
    </row>
    <row r="43" spans="1:56" ht="20.25" customHeight="1" x14ac:dyDescent="0.45">
      <c r="A43" s="71"/>
      <c r="B43" s="71"/>
      <c r="C43" s="327" t="s">
        <v>28</v>
      </c>
      <c r="D43" s="328"/>
      <c r="E43" s="329"/>
      <c r="F43" s="222">
        <f>SUM(F41:G42)</f>
        <v>0</v>
      </c>
      <c r="G43" s="222"/>
      <c r="H43" s="222">
        <f>SUM(H41:I42)</f>
        <v>0</v>
      </c>
      <c r="I43" s="222"/>
      <c r="J43" s="222">
        <f>SUM(J41:K42)</f>
        <v>0</v>
      </c>
      <c r="K43" s="222"/>
      <c r="L43" s="222">
        <f>SUM(L41:M42)</f>
        <v>0</v>
      </c>
      <c r="M43" s="222"/>
      <c r="N43" s="99"/>
      <c r="O43" s="99"/>
      <c r="P43" s="99"/>
      <c r="Q43" s="99"/>
      <c r="R43" s="181" t="s">
        <v>6</v>
      </c>
      <c r="S43" s="183"/>
      <c r="T43" s="320">
        <f>SUMIFS($AU$18:$AV$35,$C$18:$D$35,"訪問介護員",$E$18:$F$35,"C")+SUMIFS($AU$18:$AV$35,$C$18:$D$35,"サービス提供責任者",$E$18:$F$35,"C")</f>
        <v>0</v>
      </c>
      <c r="U43" s="321"/>
      <c r="V43" s="324">
        <f>SUMIFS($AW$18:$AX$35,$C$18:$D$35,"訪問介護員",$E$18:$F$35,"C")+SUMIFS($AW$18:$AX$35,$C$18:$D$35,"サービス提供責任者",$E$18:$F$35,"C")</f>
        <v>0</v>
      </c>
      <c r="W43" s="325"/>
      <c r="X43" s="99"/>
      <c r="Y43" s="338">
        <v>0</v>
      </c>
      <c r="Z43" s="339"/>
      <c r="AA43" s="334">
        <v>0</v>
      </c>
      <c r="AB43" s="335"/>
      <c r="AC43" s="67"/>
      <c r="AD43" s="67"/>
      <c r="AE43" s="320" t="s">
        <v>37</v>
      </c>
      <c r="AF43" s="321"/>
      <c r="AG43" s="99"/>
      <c r="AH43" s="99"/>
      <c r="AI43" s="181" t="s">
        <v>7</v>
      </c>
      <c r="AJ43" s="183"/>
      <c r="AK43" s="181" t="s">
        <v>100</v>
      </c>
      <c r="AL43" s="182"/>
      <c r="AM43" s="182"/>
      <c r="AN43" s="183"/>
      <c r="AO43" s="110"/>
      <c r="AP43" s="106"/>
      <c r="AQ43" s="203"/>
      <c r="AR43" s="203"/>
      <c r="AS43" s="206"/>
      <c r="AT43" s="206"/>
      <c r="AU43" s="106"/>
      <c r="AV43" s="106"/>
      <c r="AW43" s="106"/>
      <c r="AX43" s="71"/>
      <c r="AY43" s="71"/>
      <c r="AZ43" s="71"/>
      <c r="BA43" s="71"/>
      <c r="BB43" s="71"/>
      <c r="BC43" s="71"/>
      <c r="BD43" s="71"/>
    </row>
    <row r="44" spans="1:56" ht="20.25" customHeight="1" x14ac:dyDescent="0.45">
      <c r="A44" s="71"/>
      <c r="B44" s="71"/>
      <c r="L44" s="105" t="s">
        <v>30</v>
      </c>
      <c r="M44" s="155"/>
      <c r="N44" s="224"/>
      <c r="O44" s="224"/>
      <c r="P44" s="99"/>
      <c r="Q44" s="99"/>
      <c r="R44" s="181" t="s">
        <v>7</v>
      </c>
      <c r="S44" s="183"/>
      <c r="T44" s="320">
        <f>SUMIFS($AU$18:$AV$35,$C$18:$D$35,"訪問介護員",$E$18:$F$35,"D")+SUMIFS($AU$18:$AV$35,$C$18:$D$35,"サービス提供責任者",$E$18:$F$35,"D")</f>
        <v>0</v>
      </c>
      <c r="U44" s="321"/>
      <c r="V44" s="324">
        <f>SUMIFS($AW$18:$AX$35,$C$18:$D$35,"訪問介護員",$E$18:$F$35,"D")+SUMIFS($AW$18:$AX$35,$C$18:$D$35,"サービス提供責任者",$E$18:$F$35,"D")</f>
        <v>0</v>
      </c>
      <c r="W44" s="325"/>
      <c r="X44" s="99"/>
      <c r="Y44" s="338">
        <v>0</v>
      </c>
      <c r="Z44" s="339"/>
      <c r="AA44" s="334">
        <v>0</v>
      </c>
      <c r="AB44" s="335"/>
      <c r="AC44" s="67"/>
      <c r="AD44" s="67"/>
      <c r="AE44" s="320" t="s">
        <v>37</v>
      </c>
      <c r="AF44" s="321"/>
      <c r="AG44" s="99"/>
      <c r="AH44" s="99"/>
      <c r="AI44" s="99"/>
      <c r="AJ44" s="202"/>
      <c r="AK44" s="202"/>
      <c r="AL44" s="203"/>
      <c r="AM44" s="203"/>
      <c r="AN44" s="206"/>
      <c r="AO44" s="206"/>
      <c r="AP44" s="106"/>
      <c r="AQ44" s="203"/>
      <c r="AR44" s="203"/>
      <c r="AS44" s="206"/>
      <c r="AT44" s="206"/>
      <c r="AU44" s="106"/>
      <c r="AV44" s="106"/>
      <c r="AW44" s="106"/>
      <c r="AX44" s="73"/>
      <c r="AY44" s="73"/>
      <c r="AZ44" s="71"/>
      <c r="BA44" s="71"/>
      <c r="BB44" s="71"/>
      <c r="BC44" s="71"/>
      <c r="BD44" s="71"/>
    </row>
    <row r="45" spans="1:56" ht="20.25" customHeight="1" x14ac:dyDescent="0.45">
      <c r="A45" s="71"/>
      <c r="B45" s="71"/>
      <c r="C45" s="67"/>
      <c r="D45" s="67"/>
      <c r="E45" s="67"/>
      <c r="F45" s="67"/>
      <c r="G45" s="67"/>
      <c r="H45" s="67"/>
      <c r="I45" s="67"/>
      <c r="J45" s="67"/>
      <c r="K45" s="67"/>
      <c r="L45" s="326">
        <f>L43/3</f>
        <v>0</v>
      </c>
      <c r="M45" s="326"/>
      <c r="N45" s="67"/>
      <c r="O45" s="67"/>
      <c r="P45" s="99"/>
      <c r="Q45" s="99"/>
      <c r="R45" s="181" t="s">
        <v>28</v>
      </c>
      <c r="S45" s="183"/>
      <c r="T45" s="320">
        <f>SUM(T41:U44)</f>
        <v>0</v>
      </c>
      <c r="U45" s="321"/>
      <c r="V45" s="324">
        <f>SUM(V41:W44)</f>
        <v>0</v>
      </c>
      <c r="W45" s="325"/>
      <c r="X45" s="99"/>
      <c r="Y45" s="320">
        <f>SUM(Y41:Z44)</f>
        <v>0</v>
      </c>
      <c r="Z45" s="321"/>
      <c r="AA45" s="332">
        <f>SUM(AA41:AB44)</f>
        <v>0</v>
      </c>
      <c r="AB45" s="333"/>
      <c r="AC45" s="67"/>
      <c r="AD45" s="67"/>
      <c r="AE45" s="320">
        <f>SUM(AE41:AF42)</f>
        <v>0</v>
      </c>
      <c r="AF45" s="321"/>
      <c r="AG45" s="99"/>
      <c r="AH45" s="99"/>
      <c r="AI45" s="99"/>
      <c r="AJ45" s="202"/>
      <c r="AK45" s="202"/>
      <c r="AL45" s="203"/>
      <c r="AM45" s="203"/>
      <c r="AN45" s="205"/>
      <c r="AO45" s="205"/>
      <c r="AP45" s="106"/>
      <c r="AQ45" s="203"/>
      <c r="AR45" s="203"/>
      <c r="AS45" s="206"/>
      <c r="AT45" s="206"/>
      <c r="AU45" s="106"/>
      <c r="AV45" s="106"/>
      <c r="AW45" s="106"/>
      <c r="AX45" s="73"/>
      <c r="AY45" s="73"/>
      <c r="AZ45" s="71"/>
      <c r="BA45" s="71"/>
      <c r="BB45" s="71"/>
      <c r="BC45" s="71"/>
      <c r="BD45" s="71"/>
    </row>
    <row r="46" spans="1:56" ht="20.25" customHeight="1" x14ac:dyDescent="0.45">
      <c r="A46" s="71"/>
      <c r="B46" s="71"/>
      <c r="C46" s="67"/>
      <c r="D46" s="67"/>
      <c r="E46" s="67"/>
      <c r="F46" s="67"/>
      <c r="G46" s="67"/>
      <c r="H46" s="67"/>
      <c r="I46" s="67"/>
      <c r="J46" s="67"/>
      <c r="K46" s="67"/>
      <c r="N46" s="67"/>
      <c r="O46" s="67"/>
      <c r="P46" s="99"/>
      <c r="Q46" s="99"/>
      <c r="R46" s="99"/>
      <c r="S46" s="99"/>
      <c r="T46" s="99"/>
      <c r="U46" s="99"/>
      <c r="V46" s="99"/>
      <c r="W46" s="99"/>
      <c r="X46" s="99"/>
      <c r="Y46" s="99"/>
      <c r="Z46" s="99"/>
      <c r="AA46" s="101"/>
      <c r="AB46" s="99"/>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c r="D47" s="67"/>
      <c r="E47" s="67"/>
      <c r="F47" s="67"/>
      <c r="G47" s="67"/>
      <c r="H47" s="67"/>
      <c r="I47" s="67"/>
      <c r="J47" s="67"/>
      <c r="K47" s="67"/>
      <c r="L47" s="67"/>
      <c r="M47" s="67"/>
      <c r="N47" s="67"/>
      <c r="O47" s="67"/>
      <c r="P47" s="99"/>
      <c r="Q47" s="99"/>
      <c r="R47" s="101" t="s">
        <v>66</v>
      </c>
      <c r="S47" s="99"/>
      <c r="T47" s="99"/>
      <c r="U47" s="99"/>
      <c r="V47" s="99"/>
      <c r="W47" s="99"/>
      <c r="X47" s="111" t="s">
        <v>126</v>
      </c>
      <c r="Y47" s="190" t="s">
        <v>127</v>
      </c>
      <c r="Z47" s="191"/>
      <c r="AA47" s="112"/>
      <c r="AB47" s="111"/>
      <c r="AC47" s="99"/>
      <c r="AD47" s="99"/>
      <c r="AE47" s="99"/>
      <c r="AF47" s="99"/>
      <c r="AG47" s="99"/>
      <c r="AH47" s="99"/>
      <c r="AI47" s="99"/>
      <c r="AJ47" s="107"/>
      <c r="AK47" s="106"/>
      <c r="AL47" s="106"/>
      <c r="AM47" s="106"/>
      <c r="AN47" s="106"/>
      <c r="AO47" s="106"/>
      <c r="AP47" s="106"/>
      <c r="AQ47" s="106"/>
      <c r="AR47" s="106"/>
      <c r="AS47" s="113"/>
      <c r="AT47" s="113"/>
      <c r="AU47" s="106"/>
      <c r="AV47" s="106"/>
      <c r="AW47" s="106"/>
      <c r="AX47" s="73"/>
      <c r="AY47" s="73"/>
      <c r="AZ47" s="71"/>
      <c r="BA47" s="71"/>
      <c r="BB47" s="71"/>
      <c r="BC47" s="71"/>
      <c r="BD47" s="71"/>
    </row>
    <row r="48" spans="1:56" ht="20.25" customHeight="1" x14ac:dyDescent="0.2">
      <c r="A48" s="71"/>
      <c r="B48" s="71"/>
      <c r="C48" s="43"/>
      <c r="D48" s="98"/>
      <c r="E48" s="98"/>
      <c r="F48" s="99"/>
      <c r="G48" s="99"/>
      <c r="H48" s="99"/>
      <c r="I48" s="99"/>
      <c r="J48" s="99"/>
      <c r="K48" s="99"/>
      <c r="L48" s="100" t="s">
        <v>124</v>
      </c>
      <c r="M48" s="101"/>
      <c r="N48" s="101"/>
      <c r="O48" s="122"/>
      <c r="P48" s="99"/>
      <c r="Q48" s="99"/>
      <c r="R48" s="99" t="s">
        <v>60</v>
      </c>
      <c r="S48" s="99"/>
      <c r="T48" s="99"/>
      <c r="U48" s="99"/>
      <c r="V48" s="99"/>
      <c r="W48" s="99" t="s">
        <v>61</v>
      </c>
      <c r="X48" s="99"/>
      <c r="Y48" s="99"/>
      <c r="Z48" s="99"/>
      <c r="AA48" s="101"/>
      <c r="AB48" s="99"/>
      <c r="AC48" s="99"/>
      <c r="AD48" s="99"/>
      <c r="AE48" s="99"/>
      <c r="AF48" s="99"/>
      <c r="AG48" s="99"/>
      <c r="AH48" s="99"/>
      <c r="AI48" s="99"/>
      <c r="AJ48" s="106"/>
      <c r="AK48" s="106"/>
      <c r="AL48" s="106"/>
      <c r="AM48" s="106"/>
      <c r="AN48" s="106"/>
      <c r="AO48" s="106"/>
      <c r="AP48" s="106"/>
      <c r="AQ48" s="106"/>
      <c r="AR48" s="106"/>
      <c r="AS48" s="107"/>
      <c r="AT48" s="106"/>
      <c r="AU48" s="106"/>
      <c r="AV48" s="106"/>
      <c r="AW48" s="106"/>
      <c r="AX48" s="73"/>
      <c r="AY48" s="73"/>
      <c r="AZ48" s="71"/>
      <c r="BA48" s="71"/>
      <c r="BB48" s="71"/>
      <c r="BC48" s="71"/>
      <c r="BD48" s="71"/>
    </row>
    <row r="49" spans="1:58" ht="20.25" customHeight="1" x14ac:dyDescent="0.45">
      <c r="A49" s="71"/>
      <c r="B49" s="71"/>
      <c r="C49" s="121" t="s">
        <v>34</v>
      </c>
      <c r="D49" s="121"/>
      <c r="E49" s="99"/>
      <c r="F49" s="121" t="s">
        <v>36</v>
      </c>
      <c r="G49" s="121"/>
      <c r="H49" s="99"/>
      <c r="I49" s="104"/>
      <c r="J49" s="104"/>
      <c r="K49" s="99"/>
      <c r="L49" s="105" t="s">
        <v>69</v>
      </c>
      <c r="M49" s="105"/>
      <c r="N49" s="105"/>
      <c r="O49" s="99"/>
      <c r="P49" s="99"/>
      <c r="Q49" s="99"/>
      <c r="R49" s="99" t="str">
        <f>IF($Y$47="週","対象時間数（週平均）","対象時間数（当月合計）")</f>
        <v>対象時間数（週平均）</v>
      </c>
      <c r="S49" s="99"/>
      <c r="T49" s="99"/>
      <c r="U49" s="99"/>
      <c r="V49" s="99"/>
      <c r="W49" s="99" t="str">
        <f>IF($Y$47="週","週に勤務すべき時間数","当月に勤務すべき時間数")</f>
        <v>週に勤務すべき時間数</v>
      </c>
      <c r="X49" s="99"/>
      <c r="Y49" s="99"/>
      <c r="Z49" s="99"/>
      <c r="AA49" s="101"/>
      <c r="AB49" s="180" t="s">
        <v>62</v>
      </c>
      <c r="AC49" s="180"/>
      <c r="AD49" s="180"/>
      <c r="AE49" s="180"/>
      <c r="AF49" s="99"/>
      <c r="AG49" s="99"/>
      <c r="AH49" s="99"/>
      <c r="AI49" s="99"/>
      <c r="AJ49" s="106"/>
      <c r="AK49" s="106"/>
      <c r="AL49" s="106"/>
      <c r="AM49" s="106"/>
      <c r="AN49" s="106"/>
      <c r="AO49" s="106"/>
      <c r="AP49" s="106"/>
      <c r="AQ49" s="106"/>
      <c r="AR49" s="106"/>
      <c r="AS49" s="107"/>
      <c r="AT49" s="106"/>
      <c r="AU49" s="106"/>
      <c r="AV49" s="106"/>
      <c r="AW49" s="106"/>
      <c r="AX49" s="73"/>
      <c r="AY49" s="73"/>
      <c r="AZ49" s="71"/>
      <c r="BA49" s="71"/>
      <c r="BB49" s="71"/>
      <c r="BC49" s="71"/>
      <c r="BD49" s="71"/>
    </row>
    <row r="50" spans="1:58" ht="20.25" customHeight="1" x14ac:dyDescent="0.45">
      <c r="A50" s="71"/>
      <c r="B50" s="71"/>
      <c r="C50" s="322">
        <f>L45</f>
        <v>0</v>
      </c>
      <c r="D50" s="323"/>
      <c r="E50" s="105" t="s">
        <v>31</v>
      </c>
      <c r="F50" s="194">
        <v>40</v>
      </c>
      <c r="G50" s="195"/>
      <c r="H50" s="105" t="s">
        <v>32</v>
      </c>
      <c r="I50" s="192">
        <f>C50/F50</f>
        <v>0</v>
      </c>
      <c r="J50" s="193"/>
      <c r="K50" s="105" t="s">
        <v>33</v>
      </c>
      <c r="L50" s="196">
        <f>IF(C50&lt;40,1,ROUNDUP(I50,1))</f>
        <v>1</v>
      </c>
      <c r="M50" s="197"/>
      <c r="N50" s="198"/>
      <c r="O50" s="99"/>
      <c r="P50" s="99"/>
      <c r="Q50" s="99"/>
      <c r="R50" s="199">
        <f>IF($Y$47="週",AA45,Y45)</f>
        <v>0</v>
      </c>
      <c r="S50" s="200"/>
      <c r="T50" s="200"/>
      <c r="U50" s="201"/>
      <c r="V50" s="105" t="s">
        <v>31</v>
      </c>
      <c r="W50" s="181">
        <f>IF($Y$47="週",$AV$5,$AZ$5)</f>
        <v>0</v>
      </c>
      <c r="X50" s="182"/>
      <c r="Y50" s="182"/>
      <c r="Z50" s="183"/>
      <c r="AA50" s="105" t="s">
        <v>32</v>
      </c>
      <c r="AB50" s="184" t="e">
        <f>ROUNDDOWN(R50/W50,1)</f>
        <v>#DIV/0!</v>
      </c>
      <c r="AC50" s="185"/>
      <c r="AD50" s="185"/>
      <c r="AE50" s="186"/>
      <c r="AF50" s="99"/>
      <c r="AG50" s="99"/>
      <c r="AH50" s="99"/>
      <c r="AI50" s="99"/>
      <c r="AJ50" s="204"/>
      <c r="AK50" s="204"/>
      <c r="AL50" s="204"/>
      <c r="AM50" s="204"/>
      <c r="AN50" s="109"/>
      <c r="AO50" s="202"/>
      <c r="AP50" s="202"/>
      <c r="AQ50" s="202"/>
      <c r="AR50" s="202"/>
      <c r="AS50" s="109"/>
      <c r="AT50" s="179"/>
      <c r="AU50" s="179"/>
      <c r="AV50" s="179"/>
      <c r="AW50" s="179"/>
      <c r="AX50" s="73"/>
      <c r="AY50" s="73"/>
      <c r="AZ50" s="71"/>
      <c r="BA50" s="71"/>
      <c r="BB50" s="71"/>
      <c r="BC50" s="71"/>
      <c r="BD50" s="71"/>
    </row>
    <row r="51" spans="1:58" ht="20.25" customHeight="1" x14ac:dyDescent="0.45">
      <c r="A51" s="71"/>
      <c r="B51" s="71"/>
      <c r="C51" s="67"/>
      <c r="D51" s="99"/>
      <c r="E51" s="99"/>
      <c r="F51" s="99"/>
      <c r="G51" s="99"/>
      <c r="H51" s="99"/>
      <c r="I51" s="99"/>
      <c r="J51" s="99"/>
      <c r="K51" s="99"/>
      <c r="L51" s="99" t="s">
        <v>103</v>
      </c>
      <c r="M51" s="99"/>
      <c r="N51" s="99"/>
      <c r="O51" s="99"/>
      <c r="P51" s="99"/>
      <c r="Q51" s="99"/>
      <c r="R51" s="99"/>
      <c r="S51" s="99"/>
      <c r="T51" s="99"/>
      <c r="U51" s="99"/>
      <c r="V51" s="99"/>
      <c r="W51" s="99"/>
      <c r="X51" s="99"/>
      <c r="Y51" s="99"/>
      <c r="Z51" s="99"/>
      <c r="AA51" s="101"/>
      <c r="AB51" s="99" t="s">
        <v>102</v>
      </c>
      <c r="AC51" s="99"/>
      <c r="AD51" s="99"/>
      <c r="AE51" s="99"/>
      <c r="AF51" s="99"/>
      <c r="AG51" s="99"/>
      <c r="AH51" s="99"/>
      <c r="AI51" s="99"/>
      <c r="AJ51" s="106"/>
      <c r="AK51" s="106"/>
      <c r="AL51" s="106"/>
      <c r="AM51" s="106"/>
      <c r="AN51" s="106"/>
      <c r="AO51" s="106"/>
      <c r="AP51" s="106"/>
      <c r="AQ51" s="106"/>
      <c r="AR51" s="106"/>
      <c r="AS51" s="107"/>
      <c r="AT51" s="106"/>
      <c r="AU51" s="106"/>
      <c r="AV51" s="106"/>
      <c r="AW51" s="106"/>
      <c r="AX51" s="73"/>
      <c r="AY51" s="73"/>
      <c r="AZ51" s="71"/>
      <c r="BA51" s="71"/>
      <c r="BB51" s="71"/>
      <c r="BC51" s="71"/>
      <c r="BD51" s="71"/>
    </row>
    <row r="52" spans="1:58" ht="20.25" customHeight="1" x14ac:dyDescent="0.45">
      <c r="A52" s="71"/>
      <c r="B52" s="71"/>
      <c r="C52" s="67" t="s">
        <v>134</v>
      </c>
      <c r="D52" s="99"/>
      <c r="E52" s="99"/>
      <c r="F52" s="99"/>
      <c r="G52" s="99"/>
      <c r="H52" s="99"/>
      <c r="I52" s="99"/>
      <c r="J52" s="99"/>
      <c r="K52" s="99"/>
      <c r="L52" s="99"/>
      <c r="M52" s="99"/>
      <c r="N52" s="99"/>
      <c r="O52" s="99"/>
      <c r="P52" s="99"/>
      <c r="Q52" s="99"/>
      <c r="R52" s="99" t="s">
        <v>65</v>
      </c>
      <c r="S52" s="99"/>
      <c r="T52" s="99"/>
      <c r="U52" s="99"/>
      <c r="V52" s="99"/>
      <c r="W52" s="99"/>
      <c r="X52" s="99"/>
      <c r="Y52" s="99"/>
      <c r="Z52" s="99"/>
      <c r="AA52" s="101"/>
      <c r="AB52" s="99"/>
      <c r="AC52" s="99"/>
      <c r="AD52" s="99"/>
      <c r="AE52" s="99"/>
      <c r="AF52" s="99"/>
      <c r="AG52" s="99"/>
      <c r="AH52" s="99"/>
      <c r="AI52" s="99"/>
      <c r="AJ52" s="99"/>
      <c r="AK52" s="114"/>
      <c r="AL52" s="115"/>
      <c r="AM52" s="115"/>
      <c r="AN52" s="99"/>
      <c r="AO52" s="99"/>
      <c r="AP52" s="99"/>
      <c r="AQ52" s="99"/>
      <c r="AR52" s="99"/>
      <c r="AS52" s="99"/>
      <c r="AT52" s="99"/>
      <c r="AU52" s="99"/>
      <c r="AV52" s="67"/>
      <c r="AW52" s="67"/>
      <c r="AX52" s="73"/>
      <c r="AY52" s="73"/>
      <c r="AZ52" s="71"/>
      <c r="BA52" s="71"/>
      <c r="BB52" s="71"/>
      <c r="BC52" s="71"/>
      <c r="BD52" s="71"/>
    </row>
    <row r="53" spans="1:58" ht="20.25" customHeight="1" x14ac:dyDescent="0.45">
      <c r="A53" s="71"/>
      <c r="B53" s="71"/>
      <c r="C53" s="67"/>
      <c r="D53" s="99" t="s">
        <v>135</v>
      </c>
      <c r="E53" s="99"/>
      <c r="F53" s="99"/>
      <c r="G53" s="99"/>
      <c r="H53" s="99"/>
      <c r="I53" s="99"/>
      <c r="J53" s="99"/>
      <c r="K53" s="99"/>
      <c r="L53" s="99"/>
      <c r="M53" s="99"/>
      <c r="N53" s="99"/>
      <c r="O53" s="99"/>
      <c r="P53" s="99"/>
      <c r="Q53" s="99"/>
      <c r="R53" s="99" t="s">
        <v>68</v>
      </c>
      <c r="S53" s="99"/>
      <c r="T53" s="99"/>
      <c r="U53" s="99"/>
      <c r="V53" s="99"/>
      <c r="W53" s="99"/>
      <c r="X53" s="99"/>
      <c r="Y53" s="99"/>
      <c r="Z53" s="99"/>
      <c r="AA53" s="101"/>
      <c r="AB53" s="105"/>
      <c r="AC53" s="105"/>
      <c r="AD53" s="105"/>
      <c r="AE53" s="105"/>
      <c r="AF53" s="99"/>
      <c r="AG53" s="99"/>
      <c r="AH53" s="99"/>
      <c r="AI53" s="99"/>
      <c r="AJ53" s="99"/>
      <c r="AK53" s="114"/>
      <c r="AL53" s="115"/>
      <c r="AM53" s="115"/>
      <c r="AN53" s="99"/>
      <c r="AO53" s="99"/>
      <c r="AP53" s="99"/>
      <c r="AQ53" s="99"/>
      <c r="AR53" s="99"/>
      <c r="AS53" s="99"/>
      <c r="AT53" s="99"/>
      <c r="AU53" s="99"/>
      <c r="AV53" s="67"/>
      <c r="AW53" s="67"/>
      <c r="AX53" s="73"/>
      <c r="AY53" s="73"/>
      <c r="AZ53" s="71"/>
      <c r="BA53" s="71"/>
      <c r="BB53" s="71"/>
      <c r="BC53" s="71"/>
      <c r="BD53" s="71"/>
    </row>
    <row r="54" spans="1:58" ht="20.25" customHeight="1" x14ac:dyDescent="0.45">
      <c r="A54" s="71"/>
      <c r="B54" s="71"/>
      <c r="C54" s="67" t="s">
        <v>38</v>
      </c>
      <c r="D54" s="99"/>
      <c r="E54" s="99"/>
      <c r="F54" s="99"/>
      <c r="G54" s="99"/>
      <c r="H54" s="99"/>
      <c r="I54" s="99"/>
      <c r="J54" s="99"/>
      <c r="K54" s="99"/>
      <c r="L54" s="99"/>
      <c r="M54" s="99"/>
      <c r="N54" s="99"/>
      <c r="O54" s="99"/>
      <c r="P54" s="99"/>
      <c r="Q54" s="99"/>
      <c r="R54" s="67" t="s">
        <v>63</v>
      </c>
      <c r="S54" s="67"/>
      <c r="T54" s="67"/>
      <c r="U54" s="67"/>
      <c r="V54" s="67"/>
      <c r="W54" s="99" t="s">
        <v>67</v>
      </c>
      <c r="X54" s="67"/>
      <c r="Y54" s="67"/>
      <c r="Z54" s="67"/>
      <c r="AA54" s="67"/>
      <c r="AB54" s="180" t="s">
        <v>28</v>
      </c>
      <c r="AC54" s="180"/>
      <c r="AD54" s="180"/>
      <c r="AE54" s="180"/>
      <c r="AF54" s="99"/>
      <c r="AG54" s="99"/>
      <c r="AH54" s="99"/>
      <c r="AI54" s="99"/>
      <c r="AJ54" s="99"/>
      <c r="AK54" s="114"/>
      <c r="AL54" s="115"/>
      <c r="AM54" s="115"/>
      <c r="AN54" s="99"/>
      <c r="AO54" s="99"/>
      <c r="AP54" s="99"/>
      <c r="AQ54" s="99"/>
      <c r="AR54" s="99"/>
      <c r="AS54" s="99"/>
      <c r="AT54" s="99"/>
      <c r="AU54" s="99"/>
      <c r="AV54" s="67"/>
      <c r="AW54" s="67"/>
      <c r="AX54" s="73"/>
      <c r="AY54" s="73"/>
      <c r="AZ54" s="71"/>
      <c r="BA54" s="71"/>
      <c r="BB54" s="71"/>
      <c r="BC54" s="71"/>
      <c r="BD54" s="71"/>
    </row>
    <row r="55" spans="1:58" ht="20.25" customHeight="1" x14ac:dyDescent="0.45">
      <c r="A55" s="71"/>
      <c r="B55" s="71"/>
      <c r="C55" s="67" t="s">
        <v>39</v>
      </c>
      <c r="D55" s="99"/>
      <c r="E55" s="99"/>
      <c r="F55" s="99"/>
      <c r="G55" s="99"/>
      <c r="H55" s="99"/>
      <c r="I55" s="99"/>
      <c r="J55" s="99"/>
      <c r="K55" s="99"/>
      <c r="L55" s="99"/>
      <c r="M55" s="99"/>
      <c r="N55" s="99"/>
      <c r="O55" s="99"/>
      <c r="P55" s="99"/>
      <c r="Q55" s="99"/>
      <c r="R55" s="199">
        <f>AE45</f>
        <v>0</v>
      </c>
      <c r="S55" s="200"/>
      <c r="T55" s="200"/>
      <c r="U55" s="201"/>
      <c r="V55" s="105" t="s">
        <v>115</v>
      </c>
      <c r="W55" s="184" t="e">
        <f>AB50</f>
        <v>#DIV/0!</v>
      </c>
      <c r="X55" s="185"/>
      <c r="Y55" s="185"/>
      <c r="Z55" s="186"/>
      <c r="AA55" s="105" t="s">
        <v>32</v>
      </c>
      <c r="AB55" s="187" t="e">
        <f>ROUNDDOWN(R55+W55,1)</f>
        <v>#DIV/0!</v>
      </c>
      <c r="AC55" s="188"/>
      <c r="AD55" s="188"/>
      <c r="AE55" s="189"/>
      <c r="AF55" s="99"/>
      <c r="AG55" s="99"/>
      <c r="AH55" s="99"/>
      <c r="AI55" s="99"/>
      <c r="AJ55" s="99"/>
      <c r="AK55" s="114"/>
      <c r="AL55" s="115"/>
      <c r="AM55" s="115"/>
      <c r="AN55" s="99"/>
      <c r="AO55" s="99"/>
      <c r="AP55" s="99"/>
      <c r="AQ55" s="99"/>
      <c r="AR55" s="99"/>
      <c r="AS55" s="99"/>
      <c r="AT55" s="99"/>
      <c r="AU55" s="99"/>
      <c r="AV55" s="67"/>
      <c r="AW55" s="67"/>
      <c r="AX55" s="73"/>
      <c r="AY55" s="73"/>
      <c r="AZ55" s="71"/>
      <c r="BA55" s="71"/>
      <c r="BB55" s="71"/>
      <c r="BC55" s="71"/>
      <c r="BD55" s="71"/>
    </row>
    <row r="56" spans="1:58" ht="20.25" customHeight="1" x14ac:dyDescent="0.45">
      <c r="A56" s="71"/>
      <c r="B56" s="71"/>
      <c r="C56" s="67" t="s">
        <v>40</v>
      </c>
      <c r="D56" s="98"/>
      <c r="E56" s="98"/>
      <c r="F56" s="67"/>
      <c r="G56" s="99"/>
      <c r="H56" s="99"/>
      <c r="I56" s="99"/>
      <c r="J56" s="99"/>
      <c r="K56" s="99"/>
      <c r="L56" s="99"/>
      <c r="M56" s="99"/>
      <c r="N56" s="99"/>
      <c r="O56" s="99"/>
      <c r="P56" s="99"/>
      <c r="Q56" s="99"/>
      <c r="R56" s="99"/>
      <c r="S56" s="99"/>
      <c r="T56" s="99"/>
      <c r="U56" s="99"/>
      <c r="V56" s="99"/>
      <c r="W56" s="99"/>
      <c r="X56" s="99"/>
      <c r="Y56" s="99"/>
      <c r="Z56" s="99"/>
      <c r="AA56" s="99"/>
      <c r="AB56" s="99"/>
      <c r="AC56" s="101"/>
      <c r="AD56" s="99"/>
      <c r="AE56" s="99"/>
      <c r="AF56" s="99"/>
      <c r="AG56" s="99"/>
      <c r="AH56" s="99"/>
      <c r="AI56" s="99"/>
      <c r="AJ56" s="99"/>
      <c r="AK56" s="114"/>
      <c r="AL56" s="115"/>
      <c r="AM56" s="115"/>
      <c r="AN56" s="99"/>
      <c r="AO56" s="99"/>
      <c r="AP56" s="99"/>
      <c r="AQ56" s="99"/>
      <c r="AR56" s="99"/>
      <c r="AS56" s="99"/>
      <c r="AT56" s="99"/>
      <c r="AU56" s="99"/>
      <c r="AV56" s="67"/>
      <c r="AW56" s="67"/>
      <c r="AX56" s="71"/>
      <c r="AY56" s="71"/>
      <c r="AZ56" s="71"/>
      <c r="BA56" s="71"/>
      <c r="BB56" s="71"/>
      <c r="BC56" s="71"/>
      <c r="BD56" s="71"/>
    </row>
    <row r="57" spans="1:58" ht="20.25" customHeight="1" x14ac:dyDescent="0.45">
      <c r="C57" s="2"/>
      <c r="D57" s="2"/>
      <c r="E57" s="1"/>
      <c r="F57" s="1"/>
      <c r="G57" s="1"/>
      <c r="H57" s="1"/>
      <c r="I57" s="1"/>
      <c r="J57" s="1"/>
      <c r="K57" s="1"/>
      <c r="L57" s="1"/>
      <c r="M57" s="1"/>
      <c r="N57" s="1"/>
      <c r="O57" s="1"/>
      <c r="P57" s="1"/>
      <c r="Q57" s="1"/>
      <c r="R57" s="1"/>
      <c r="S57" s="1"/>
      <c r="T57" s="2"/>
      <c r="U57" s="1"/>
      <c r="V57" s="1"/>
      <c r="W57" s="1"/>
      <c r="X57" s="1"/>
      <c r="Y57" s="1"/>
      <c r="Z57" s="1"/>
      <c r="AA57" s="1"/>
      <c r="AB57" s="1"/>
      <c r="AC57" s="1"/>
      <c r="AD57" s="1"/>
      <c r="AE57" s="1"/>
      <c r="AF57" s="1"/>
      <c r="AJ57" s="7"/>
      <c r="AK57" s="8"/>
      <c r="AL57" s="8"/>
      <c r="AM57" s="1"/>
      <c r="AN57" s="1"/>
      <c r="AO57" s="1"/>
      <c r="AP57" s="1"/>
      <c r="AQ57" s="1"/>
      <c r="AR57" s="1"/>
      <c r="AS57" s="1"/>
      <c r="AT57" s="1"/>
      <c r="AU57" s="1"/>
      <c r="AV57" s="1"/>
      <c r="AW57" s="1"/>
      <c r="AX57" s="1"/>
      <c r="AY57" s="1"/>
      <c r="AZ57" s="1"/>
      <c r="BA57" s="1"/>
      <c r="BB57" s="1"/>
      <c r="BC57" s="1"/>
      <c r="BD57" s="1"/>
      <c r="BE57" s="8"/>
    </row>
    <row r="58" spans="1:58" ht="20.25" customHeight="1" x14ac:dyDescent="0.45">
      <c r="A58" s="1"/>
      <c r="B58" s="1"/>
      <c r="C58" s="2"/>
      <c r="D58" s="2"/>
      <c r="E58" s="1"/>
      <c r="F58" s="1"/>
      <c r="G58" s="1"/>
      <c r="H58" s="1"/>
      <c r="I58" s="1"/>
      <c r="J58" s="1"/>
      <c r="K58" s="1"/>
      <c r="L58" s="1"/>
      <c r="M58" s="1"/>
      <c r="N58" s="1"/>
      <c r="O58" s="1"/>
      <c r="P58" s="1"/>
      <c r="Q58" s="1"/>
      <c r="R58" s="1"/>
      <c r="S58" s="1"/>
      <c r="T58" s="1"/>
      <c r="U58" s="2"/>
      <c r="V58" s="1"/>
      <c r="W58" s="1"/>
      <c r="X58" s="1"/>
      <c r="Y58" s="1"/>
      <c r="Z58" s="1"/>
      <c r="AA58" s="1"/>
      <c r="AB58" s="1"/>
      <c r="AC58" s="1"/>
      <c r="AD58" s="1"/>
      <c r="AE58" s="1"/>
      <c r="AF58" s="1"/>
      <c r="AG58" s="1"/>
      <c r="AK58" s="7"/>
      <c r="AL58" s="8"/>
      <c r="AM58" s="8"/>
      <c r="AN58" s="1"/>
      <c r="AO58" s="1"/>
      <c r="AP58" s="1"/>
      <c r="AQ58" s="1"/>
      <c r="AR58" s="1"/>
      <c r="AS58" s="1"/>
      <c r="AT58" s="1"/>
      <c r="AU58" s="1"/>
      <c r="AV58" s="1"/>
      <c r="AW58" s="1"/>
      <c r="AX58" s="1"/>
      <c r="AY58" s="1"/>
      <c r="AZ58" s="1"/>
      <c r="BA58" s="1"/>
      <c r="BB58" s="1"/>
      <c r="BC58" s="1"/>
      <c r="BD58" s="1"/>
      <c r="BE58" s="1"/>
      <c r="BF58" s="8"/>
    </row>
    <row r="59" spans="1:58" ht="20.25" customHeight="1" x14ac:dyDescent="0.45">
      <c r="A59" s="1"/>
      <c r="B59" s="1"/>
      <c r="C59" s="1"/>
      <c r="D59" s="2"/>
      <c r="E59" s="1"/>
      <c r="F59" s="1"/>
      <c r="G59" s="1"/>
      <c r="H59" s="1"/>
      <c r="I59" s="1"/>
      <c r="J59" s="1"/>
      <c r="K59" s="1"/>
      <c r="L59" s="1"/>
      <c r="M59" s="1"/>
      <c r="N59" s="1"/>
      <c r="O59" s="1"/>
      <c r="P59" s="1"/>
      <c r="Q59" s="1"/>
      <c r="R59" s="1"/>
      <c r="S59" s="1"/>
      <c r="T59" s="1"/>
      <c r="U59" s="2"/>
      <c r="V59" s="1"/>
      <c r="W59" s="1"/>
      <c r="X59" s="1"/>
      <c r="Y59" s="1"/>
      <c r="Z59" s="1"/>
      <c r="AA59" s="1"/>
      <c r="AB59" s="1"/>
      <c r="AC59" s="1"/>
      <c r="AD59" s="1"/>
      <c r="AE59" s="1"/>
      <c r="AF59" s="1"/>
      <c r="AG59" s="1"/>
      <c r="AK59" s="7"/>
      <c r="AL59" s="8"/>
      <c r="AM59" s="8"/>
      <c r="AN59" s="1"/>
      <c r="AO59" s="1"/>
      <c r="AP59" s="1"/>
      <c r="AQ59" s="1"/>
      <c r="AR59" s="1"/>
      <c r="AS59" s="1"/>
      <c r="AT59" s="1"/>
      <c r="AU59" s="1"/>
      <c r="AV59" s="1"/>
      <c r="AW59" s="1"/>
      <c r="AX59" s="1"/>
      <c r="AY59" s="1"/>
      <c r="AZ59" s="1"/>
      <c r="BA59" s="1"/>
      <c r="BB59" s="1"/>
      <c r="BC59" s="1"/>
      <c r="BD59" s="1"/>
      <c r="BE59" s="1"/>
      <c r="BF59" s="8"/>
    </row>
    <row r="60" spans="1:58" ht="20.25" customHeight="1" x14ac:dyDescent="0.45">
      <c r="A60" s="1"/>
      <c r="B60" s="1"/>
      <c r="C60" s="2"/>
      <c r="D60" s="2"/>
      <c r="E60" s="1"/>
      <c r="F60" s="1"/>
      <c r="G60" s="1"/>
      <c r="H60" s="1"/>
      <c r="I60" s="1"/>
      <c r="J60" s="1"/>
      <c r="K60" s="1"/>
      <c r="L60" s="1"/>
      <c r="M60" s="1"/>
      <c r="N60" s="1"/>
      <c r="O60" s="1"/>
      <c r="P60" s="1"/>
      <c r="Q60" s="1"/>
      <c r="R60" s="1"/>
      <c r="S60" s="1"/>
      <c r="T60" s="1"/>
      <c r="U60" s="2"/>
      <c r="V60" s="1"/>
      <c r="W60" s="1"/>
      <c r="X60" s="1"/>
      <c r="Y60" s="1"/>
      <c r="Z60" s="1"/>
      <c r="AA60" s="1"/>
      <c r="AB60" s="1"/>
      <c r="AC60" s="1"/>
      <c r="AD60" s="1"/>
      <c r="AE60" s="1"/>
      <c r="AF60" s="1"/>
      <c r="AG60" s="1"/>
      <c r="AK60" s="7"/>
      <c r="AL60" s="8"/>
      <c r="AM60" s="8"/>
      <c r="AN60" s="1"/>
      <c r="AO60" s="1"/>
      <c r="AP60" s="1"/>
      <c r="AQ60" s="1"/>
      <c r="AR60" s="1"/>
      <c r="AS60" s="1"/>
      <c r="AT60" s="1"/>
      <c r="AU60" s="1"/>
      <c r="AV60" s="1"/>
      <c r="AW60" s="1"/>
      <c r="AX60" s="1"/>
      <c r="AY60" s="1"/>
      <c r="AZ60" s="1"/>
      <c r="BA60" s="1"/>
      <c r="BB60" s="1"/>
      <c r="BC60" s="1"/>
      <c r="BD60" s="1"/>
      <c r="BE60" s="1"/>
      <c r="BF60" s="8"/>
    </row>
    <row r="61" spans="1:58" ht="20.25" customHeight="1" x14ac:dyDescent="0.45">
      <c r="C61" s="7"/>
      <c r="D61" s="7"/>
      <c r="E61" s="7"/>
      <c r="F61" s="7"/>
      <c r="G61" s="7"/>
      <c r="H61" s="7"/>
      <c r="I61" s="7"/>
      <c r="J61" s="7"/>
      <c r="K61" s="7"/>
      <c r="L61" s="7"/>
      <c r="M61" s="7"/>
      <c r="N61" s="7"/>
      <c r="O61" s="7"/>
      <c r="P61" s="7"/>
      <c r="Q61" s="7"/>
      <c r="R61" s="7"/>
      <c r="S61" s="7"/>
      <c r="T61" s="7"/>
      <c r="U61" s="8"/>
      <c r="V61" s="8"/>
      <c r="W61" s="7"/>
      <c r="X61" s="7"/>
      <c r="Y61" s="7"/>
      <c r="Z61" s="7"/>
      <c r="AA61" s="7"/>
      <c r="AB61" s="7"/>
      <c r="AC61" s="7"/>
      <c r="AD61" s="7"/>
      <c r="AE61" s="7"/>
      <c r="AF61" s="7"/>
      <c r="AG61" s="7"/>
      <c r="AH61" s="7"/>
      <c r="AI61" s="7"/>
      <c r="AJ61" s="7"/>
      <c r="AK61" s="7"/>
      <c r="AL61" s="8"/>
      <c r="AM61" s="8"/>
      <c r="AN61" s="1"/>
      <c r="AO61" s="1"/>
      <c r="AP61" s="1"/>
      <c r="AQ61" s="1"/>
      <c r="AR61" s="1"/>
      <c r="AS61" s="1"/>
      <c r="AT61" s="1"/>
      <c r="AU61" s="1"/>
      <c r="AV61" s="1"/>
      <c r="AW61" s="1"/>
      <c r="AX61" s="1"/>
      <c r="AY61" s="1"/>
      <c r="AZ61" s="1"/>
      <c r="BA61" s="1"/>
      <c r="BB61" s="1"/>
      <c r="BC61" s="1"/>
      <c r="BD61" s="1"/>
      <c r="BE61" s="1"/>
      <c r="BF61" s="8"/>
    </row>
    <row r="62" spans="1:58" ht="20.25" customHeight="1" x14ac:dyDescent="0.45">
      <c r="C62" s="7"/>
      <c r="D62" s="7"/>
      <c r="E62" s="7"/>
      <c r="F62" s="7"/>
      <c r="G62" s="7"/>
      <c r="H62" s="7"/>
      <c r="I62" s="7"/>
      <c r="J62" s="7"/>
      <c r="K62" s="7"/>
      <c r="L62" s="7"/>
      <c r="M62" s="7"/>
      <c r="N62" s="7"/>
      <c r="O62" s="7"/>
      <c r="P62" s="7"/>
      <c r="Q62" s="7"/>
      <c r="R62" s="7"/>
      <c r="S62" s="7"/>
      <c r="T62" s="7"/>
      <c r="U62" s="8"/>
      <c r="V62" s="8"/>
      <c r="W62" s="7"/>
      <c r="X62" s="7"/>
      <c r="Y62" s="7"/>
      <c r="Z62" s="7"/>
      <c r="AA62" s="7"/>
      <c r="AB62" s="7"/>
      <c r="AC62" s="7"/>
      <c r="AD62" s="7"/>
      <c r="AE62" s="7"/>
      <c r="AF62" s="7"/>
      <c r="AG62" s="7"/>
      <c r="AH62" s="7"/>
      <c r="AI62" s="7"/>
      <c r="AJ62" s="7"/>
      <c r="AK62" s="7"/>
      <c r="AL62" s="8"/>
      <c r="AM62" s="8"/>
      <c r="AN62" s="1"/>
      <c r="AO62" s="1"/>
      <c r="AP62" s="1"/>
      <c r="AQ62" s="1"/>
      <c r="AR62" s="1"/>
      <c r="AS62" s="1"/>
      <c r="AT62" s="1"/>
      <c r="AU62" s="1"/>
      <c r="AV62" s="1"/>
      <c r="AW62" s="1"/>
      <c r="AX62" s="1"/>
      <c r="AY62" s="1"/>
      <c r="AZ62" s="1"/>
      <c r="BA62" s="1"/>
      <c r="BB62" s="1"/>
      <c r="BC62" s="1"/>
      <c r="BD62" s="1"/>
      <c r="BE62" s="1"/>
      <c r="BF62" s="8"/>
    </row>
  </sheetData>
  <sheetProtection sheet="1" insertRows="0"/>
  <mergeCells count="257">
    <mergeCell ref="AY18:BD18"/>
    <mergeCell ref="AY19:BD19"/>
    <mergeCell ref="AY20:BD20"/>
    <mergeCell ref="AY21:BD21"/>
    <mergeCell ref="AY22:BD22"/>
    <mergeCell ref="AY23:BD23"/>
    <mergeCell ref="AY24:BD24"/>
    <mergeCell ref="AY25:BD25"/>
    <mergeCell ref="AY26:BD26"/>
    <mergeCell ref="AY33:BD33"/>
    <mergeCell ref="AY34:BD34"/>
    <mergeCell ref="AY35:BD35"/>
    <mergeCell ref="C33:D33"/>
    <mergeCell ref="E33:F33"/>
    <mergeCell ref="G33:K33"/>
    <mergeCell ref="L33:O33"/>
    <mergeCell ref="AY27:BD27"/>
    <mergeCell ref="AY28:BD28"/>
    <mergeCell ref="AY29:BD29"/>
    <mergeCell ref="AY30:BD30"/>
    <mergeCell ref="AY31:BD31"/>
    <mergeCell ref="AY32:BD32"/>
    <mergeCell ref="C32:D32"/>
    <mergeCell ref="E32:F32"/>
    <mergeCell ref="C31:D31"/>
    <mergeCell ref="E31:F31"/>
    <mergeCell ref="G31:K31"/>
    <mergeCell ref="L31:O31"/>
    <mergeCell ref="G32:K32"/>
    <mergeCell ref="L32:O32"/>
    <mergeCell ref="C28:D28"/>
    <mergeCell ref="C30:D30"/>
    <mergeCell ref="E30:F30"/>
    <mergeCell ref="G30:K30"/>
    <mergeCell ref="L30:O30"/>
    <mergeCell ref="C34:D34"/>
    <mergeCell ref="E34:F34"/>
    <mergeCell ref="G34:K34"/>
    <mergeCell ref="L34:O34"/>
    <mergeCell ref="C35:D35"/>
    <mergeCell ref="E35:F35"/>
    <mergeCell ref="G35:K35"/>
    <mergeCell ref="L35:O35"/>
    <mergeCell ref="C27:D27"/>
    <mergeCell ref="E27:F27"/>
    <mergeCell ref="G27:K27"/>
    <mergeCell ref="L27:O27"/>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2:D22"/>
    <mergeCell ref="L22:O22"/>
    <mergeCell ref="C23:D23"/>
    <mergeCell ref="L23:O23"/>
    <mergeCell ref="E19:F19"/>
    <mergeCell ref="G19:K19"/>
    <mergeCell ref="E20:F20"/>
    <mergeCell ref="G20:K20"/>
    <mergeCell ref="E21:F21"/>
    <mergeCell ref="G21:K21"/>
    <mergeCell ref="E22:F22"/>
    <mergeCell ref="G22:K22"/>
    <mergeCell ref="E23:F23"/>
    <mergeCell ref="G23:K23"/>
    <mergeCell ref="AW21:AX21"/>
    <mergeCell ref="AU22:AV22"/>
    <mergeCell ref="AW22:AX22"/>
    <mergeCell ref="AU23:AV23"/>
    <mergeCell ref="AW23:AX23"/>
    <mergeCell ref="AU24:AV24"/>
    <mergeCell ref="AW24:AX24"/>
    <mergeCell ref="AU25:AV25"/>
    <mergeCell ref="AW25:AX25"/>
    <mergeCell ref="N44:O44"/>
    <mergeCell ref="AQ43:AR43"/>
    <mergeCell ref="AS43:AT43"/>
    <mergeCell ref="AI43:AJ43"/>
    <mergeCell ref="AQ44:AR44"/>
    <mergeCell ref="AS44:AT44"/>
    <mergeCell ref="T44:U44"/>
    <mergeCell ref="V44:W44"/>
    <mergeCell ref="B13:B17"/>
    <mergeCell ref="L13:O17"/>
    <mergeCell ref="C13:D17"/>
    <mergeCell ref="E13:F17"/>
    <mergeCell ref="P14:V14"/>
    <mergeCell ref="G13:K17"/>
    <mergeCell ref="C18:D18"/>
    <mergeCell ref="E18:F18"/>
    <mergeCell ref="G18:K18"/>
    <mergeCell ref="C19:D19"/>
    <mergeCell ref="L18:O18"/>
    <mergeCell ref="L19:O19"/>
    <mergeCell ref="C20:D20"/>
    <mergeCell ref="L20:O20"/>
    <mergeCell ref="C21:D21"/>
    <mergeCell ref="L21:O21"/>
    <mergeCell ref="R44:S44"/>
    <mergeCell ref="T39:W39"/>
    <mergeCell ref="AK39:AN39"/>
    <mergeCell ref="T40:U40"/>
    <mergeCell ref="AK40:AN40"/>
    <mergeCell ref="Y43:Z43"/>
    <mergeCell ref="AE43:AF43"/>
    <mergeCell ref="R42:S42"/>
    <mergeCell ref="AJ44:AK44"/>
    <mergeCell ref="AL44:AM44"/>
    <mergeCell ref="AN44:AO44"/>
    <mergeCell ref="Y44:Z44"/>
    <mergeCell ref="AE44:AF44"/>
    <mergeCell ref="L39:M39"/>
    <mergeCell ref="AU26:AV26"/>
    <mergeCell ref="AW26:AX26"/>
    <mergeCell ref="AU27:AV27"/>
    <mergeCell ref="AW27:AX27"/>
    <mergeCell ref="AW31:AX31"/>
    <mergeCell ref="AU32:AV32"/>
    <mergeCell ref="AW32:AX32"/>
    <mergeCell ref="AU33:AV33"/>
    <mergeCell ref="AW33:AX33"/>
    <mergeCell ref="AU29:AV29"/>
    <mergeCell ref="AW29:AX29"/>
    <mergeCell ref="AU30:AV30"/>
    <mergeCell ref="AU28:AV28"/>
    <mergeCell ref="AW28:AX28"/>
    <mergeCell ref="AW30:AX30"/>
    <mergeCell ref="AU31:AV31"/>
    <mergeCell ref="AW34:AX34"/>
    <mergeCell ref="AU35:AV35"/>
    <mergeCell ref="AW35:AX35"/>
    <mergeCell ref="AK42:AN42"/>
    <mergeCell ref="AK43:AN43"/>
    <mergeCell ref="AY13:BD17"/>
    <mergeCell ref="AM2:BA2"/>
    <mergeCell ref="AV5:AW5"/>
    <mergeCell ref="AZ5:BA5"/>
    <mergeCell ref="W14:AC14"/>
    <mergeCell ref="AD14:AJ14"/>
    <mergeCell ref="P13:AT13"/>
    <mergeCell ref="AZ11:BA11"/>
    <mergeCell ref="U2:V2"/>
    <mergeCell ref="AU34:AV34"/>
    <mergeCell ref="AQ41:AT41"/>
    <mergeCell ref="Y42:Z42"/>
    <mergeCell ref="AE42:AF42"/>
    <mergeCell ref="AA42:AB42"/>
    <mergeCell ref="AA43:AB43"/>
    <mergeCell ref="AU18:AV18"/>
    <mergeCell ref="AW18:AX18"/>
    <mergeCell ref="AU19:AV19"/>
    <mergeCell ref="AW19:AX19"/>
    <mergeCell ref="AU20:AV20"/>
    <mergeCell ref="AW20:AX20"/>
    <mergeCell ref="AU21:AV21"/>
    <mergeCell ref="V40:W40"/>
    <mergeCell ref="V42:W42"/>
    <mergeCell ref="V43:W43"/>
    <mergeCell ref="R39:S40"/>
    <mergeCell ref="AM1:BA1"/>
    <mergeCell ref="X2:Y2"/>
    <mergeCell ref="AB2:AC2"/>
    <mergeCell ref="AA45:AB45"/>
    <mergeCell ref="AA40:AB40"/>
    <mergeCell ref="Y39:AB39"/>
    <mergeCell ref="AS39:AT39"/>
    <mergeCell ref="AI39:AJ39"/>
    <mergeCell ref="Y40:Z40"/>
    <mergeCell ref="AS40:AT40"/>
    <mergeCell ref="AI40:AJ40"/>
    <mergeCell ref="AA44:AB44"/>
    <mergeCell ref="AA41:AB41"/>
    <mergeCell ref="Y41:Z41"/>
    <mergeCell ref="AE41:AF41"/>
    <mergeCell ref="AI41:AJ41"/>
    <mergeCell ref="AK41:AN41"/>
    <mergeCell ref="AQ42:AR42"/>
    <mergeCell ref="AS42:AT42"/>
    <mergeCell ref="AI42:AJ42"/>
    <mergeCell ref="J41:K41"/>
    <mergeCell ref="F42:G42"/>
    <mergeCell ref="H42:I42"/>
    <mergeCell ref="J42:K42"/>
    <mergeCell ref="T41:U41"/>
    <mergeCell ref="R43:S43"/>
    <mergeCell ref="C40:E40"/>
    <mergeCell ref="C42:E42"/>
    <mergeCell ref="L40:M40"/>
    <mergeCell ref="C41:E41"/>
    <mergeCell ref="F40:G40"/>
    <mergeCell ref="F43:G43"/>
    <mergeCell ref="H43:I43"/>
    <mergeCell ref="J43:K43"/>
    <mergeCell ref="L43:M43"/>
    <mergeCell ref="AK14:AQ14"/>
    <mergeCell ref="AR14:AT14"/>
    <mergeCell ref="AU13:AV17"/>
    <mergeCell ref="AW13:AX17"/>
    <mergeCell ref="C50:D50"/>
    <mergeCell ref="L50:N50"/>
    <mergeCell ref="T45:U45"/>
    <mergeCell ref="V45:W45"/>
    <mergeCell ref="I50:J50"/>
    <mergeCell ref="F50:G50"/>
    <mergeCell ref="Y47:Z47"/>
    <mergeCell ref="AT50:AW50"/>
    <mergeCell ref="L45:M45"/>
    <mergeCell ref="L41:M41"/>
    <mergeCell ref="L42:M42"/>
    <mergeCell ref="V41:W41"/>
    <mergeCell ref="T42:U42"/>
    <mergeCell ref="T43:U43"/>
    <mergeCell ref="R41:S41"/>
    <mergeCell ref="C43:E43"/>
    <mergeCell ref="H40:I40"/>
    <mergeCell ref="J40:K40"/>
    <mergeCell ref="F41:G41"/>
    <mergeCell ref="H41:I41"/>
    <mergeCell ref="AU7:AV7"/>
    <mergeCell ref="AZ7:BA7"/>
    <mergeCell ref="AZ9:BA9"/>
    <mergeCell ref="AP7:AQ7"/>
    <mergeCell ref="AZ3:BC3"/>
    <mergeCell ref="AZ4:BC4"/>
    <mergeCell ref="R55:U55"/>
    <mergeCell ref="W55:Z55"/>
    <mergeCell ref="AB55:AE55"/>
    <mergeCell ref="AB49:AE49"/>
    <mergeCell ref="R50:U50"/>
    <mergeCell ref="W50:Z50"/>
    <mergeCell ref="AB50:AE50"/>
    <mergeCell ref="AJ50:AM50"/>
    <mergeCell ref="AO50:AR50"/>
    <mergeCell ref="AB54:AE54"/>
    <mergeCell ref="R45:S45"/>
    <mergeCell ref="Y45:Z45"/>
    <mergeCell ref="AE45:AF45"/>
    <mergeCell ref="AJ45:AK45"/>
    <mergeCell ref="AL45:AM45"/>
    <mergeCell ref="AN45:AO45"/>
    <mergeCell ref="AQ45:AR45"/>
    <mergeCell ref="AS45:AT45"/>
  </mergeCells>
  <phoneticPr fontId="1"/>
  <conditionalFormatting sqref="F41:M43">
    <cfRule type="expression" dxfId="12" priority="7">
      <formula>INDIRECT(ADDRESS(ROW(),COLUMN()))=TRUNC(INDIRECT(ADDRESS(ROW(),COLUMN())))</formula>
    </cfRule>
  </conditionalFormatting>
  <conditionalFormatting sqref="L45:M45">
    <cfRule type="expression" dxfId="11" priority="6">
      <formula>INDIRECT(ADDRESS(ROW(),COLUMN()))=TRUNC(INDIRECT(ADDRESS(ROW(),COLUMN())))</formula>
    </cfRule>
  </conditionalFormatting>
  <conditionalFormatting sqref="C50:D50">
    <cfRule type="expression" dxfId="10" priority="5">
      <formula>INDIRECT(ADDRESS(ROW(),COLUMN()))=TRUNC(INDIRECT(ADDRESS(ROW(),COLUMN())))</formula>
    </cfRule>
  </conditionalFormatting>
  <conditionalFormatting sqref="R50:U50">
    <cfRule type="expression" dxfId="9" priority="4">
      <formula>INDIRECT(ADDRESS(ROW(),COLUMN()))=TRUNC(INDIRECT(ADDRESS(ROW(),COLUMN())))</formula>
    </cfRule>
  </conditionalFormatting>
  <conditionalFormatting sqref="R55:U55">
    <cfRule type="expression" dxfId="8" priority="3">
      <formula>INDIRECT(ADDRESS(ROW(),COLUMN()))=TRUNC(INDIRECT(ADDRESS(ROW(),COLUMN())))</formula>
    </cfRule>
  </conditionalFormatting>
  <conditionalFormatting sqref="AU18:AX35">
    <cfRule type="expression" dxfId="7" priority="2">
      <formula>INDIRECT(ADDRESS(ROW(),COLUMN()))=TRUNC(INDIRECT(ADDRESS(ROW(),COLUMN())))</formula>
    </cfRule>
  </conditionalFormatting>
  <dataValidations count="11">
    <dataValidation type="list" allowBlank="1" showInputMessage="1" showErrorMessage="1" sqref="F50">
      <formula1>"40,50"</formula1>
    </dataValidation>
    <dataValidation type="decimal" allowBlank="1" showInputMessage="1" showErrorMessage="1" error="入力可能範囲　32～40" sqref="AV5 AW7">
      <formula1>32</formula1>
      <formula2>40</formula2>
    </dataValidation>
    <dataValidation type="list" allowBlank="1" showInputMessage="1" showErrorMessage="1" sqref="Y47:Z47">
      <formula1>"週,暦月"</formula1>
    </dataValidation>
    <dataValidation type="list" allowBlank="1" showInputMessage="1" showErrorMessage="1" sqref="AZ3">
      <formula1>"４週,暦月"</formula1>
    </dataValidation>
    <dataValidation type="list" allowBlank="1" showInputMessage="1" sqref="C18:D35">
      <formula1>職種</formula1>
    </dataValidation>
    <dataValidation type="list" allowBlank="1" showInputMessage="1" sqref="E18:F35">
      <formula1>"A, B, C, D"</formula1>
    </dataValidation>
    <dataValidation type="list" errorStyle="warning" allowBlank="1" showInputMessage="1" error="リストにない場合のみ、入力してください。" sqref="G18:K35">
      <formula1>INDIRECT(C18)</formula1>
    </dataValidation>
    <dataValidation type="list" allowBlank="1" showInputMessage="1" showErrorMessage="1" sqref="AZ4">
      <formula1>"予定,実績,予定・実績"</formula1>
    </dataValidation>
    <dataValidation allowBlank="1" showInputMessage="1" showErrorMessage="1" error="入力可能範囲　32～40" sqref="AZ7"/>
    <dataValidation type="list" allowBlank="1" showInputMessage="1" showErrorMessage="1" error="入力可能範囲　32～40" sqref="AP7">
      <formula1>"無,有"</formula1>
    </dataValidation>
    <dataValidation type="list" allowBlank="1" showInputMessage="1" showErrorMessage="1" sqref="AU7">
      <formula1>"-,1か月,1年"</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7"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J144"/>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62" s="9" customFormat="1" ht="20.25" customHeight="1" x14ac:dyDescent="0.45">
      <c r="A1" s="36"/>
      <c r="B1" s="36"/>
      <c r="C1" s="37" t="s">
        <v>177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316" t="s">
        <v>163</v>
      </c>
      <c r="AN1" s="316"/>
      <c r="AO1" s="316"/>
      <c r="AP1" s="316"/>
      <c r="AQ1" s="316"/>
      <c r="AR1" s="316"/>
      <c r="AS1" s="316"/>
      <c r="AT1" s="316"/>
      <c r="AU1" s="316"/>
      <c r="AV1" s="316"/>
      <c r="AW1" s="316"/>
      <c r="AX1" s="316"/>
      <c r="AY1" s="316"/>
      <c r="AZ1" s="316"/>
      <c r="BA1" s="316"/>
      <c r="BB1" s="40" t="s">
        <v>0</v>
      </c>
      <c r="BC1" s="36"/>
      <c r="BD1" s="36"/>
    </row>
    <row r="2" spans="1:62" s="3" customFormat="1" ht="20.25" customHeight="1" x14ac:dyDescent="0.45">
      <c r="A2" s="41"/>
      <c r="B2" s="41"/>
      <c r="C2" s="41"/>
      <c r="D2" s="38"/>
      <c r="E2" s="41"/>
      <c r="F2" s="41"/>
      <c r="G2" s="41"/>
      <c r="H2" s="38"/>
      <c r="I2" s="39"/>
      <c r="J2" s="39"/>
      <c r="K2" s="39"/>
      <c r="L2" s="39"/>
      <c r="M2" s="39"/>
      <c r="N2" s="41"/>
      <c r="O2" s="41"/>
      <c r="P2" s="41"/>
      <c r="Q2" s="41"/>
      <c r="R2" s="41"/>
      <c r="S2" s="41"/>
      <c r="T2" s="39" t="s">
        <v>20</v>
      </c>
      <c r="U2" s="317">
        <v>4</v>
      </c>
      <c r="V2" s="317"/>
      <c r="W2" s="39" t="s">
        <v>17</v>
      </c>
      <c r="X2" s="318">
        <f>IF(U2=0,"",YEAR(DATE(2018+U2,1,1)))</f>
        <v>2022</v>
      </c>
      <c r="Y2" s="318"/>
      <c r="Z2" s="41" t="s">
        <v>21</v>
      </c>
      <c r="AA2" s="41" t="s">
        <v>22</v>
      </c>
      <c r="AB2" s="317">
        <v>4</v>
      </c>
      <c r="AC2" s="317"/>
      <c r="AD2" s="41" t="s">
        <v>23</v>
      </c>
      <c r="AE2" s="41"/>
      <c r="AF2" s="41"/>
      <c r="AG2" s="41"/>
      <c r="AH2" s="41"/>
      <c r="AI2" s="41"/>
      <c r="AJ2" s="40"/>
      <c r="AK2" s="39" t="s">
        <v>18</v>
      </c>
      <c r="AL2" s="39" t="s">
        <v>17</v>
      </c>
      <c r="AM2" s="317"/>
      <c r="AN2" s="317"/>
      <c r="AO2" s="317"/>
      <c r="AP2" s="317"/>
      <c r="AQ2" s="317"/>
      <c r="AR2" s="317"/>
      <c r="AS2" s="317"/>
      <c r="AT2" s="317"/>
      <c r="AU2" s="317"/>
      <c r="AV2" s="317"/>
      <c r="AW2" s="317"/>
      <c r="AX2" s="317"/>
      <c r="AY2" s="317"/>
      <c r="AZ2" s="317"/>
      <c r="BA2" s="317"/>
      <c r="BB2" s="40" t="s">
        <v>0</v>
      </c>
      <c r="BC2" s="39"/>
      <c r="BD2" s="39"/>
      <c r="BE2" s="4"/>
    </row>
    <row r="3" spans="1:62"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319" t="s">
        <v>175</v>
      </c>
      <c r="BA3" s="319"/>
      <c r="BB3" s="319"/>
      <c r="BC3" s="319"/>
      <c r="BD3" s="39"/>
      <c r="BE3" s="4"/>
    </row>
    <row r="4" spans="1:62"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319" t="s">
        <v>176</v>
      </c>
      <c r="BA4" s="319"/>
      <c r="BB4" s="319"/>
      <c r="BC4" s="319"/>
      <c r="BD4" s="39"/>
      <c r="BE4" s="4"/>
    </row>
    <row r="5" spans="1:62"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310"/>
      <c r="AW5" s="311"/>
      <c r="AX5" s="61" t="s">
        <v>24</v>
      </c>
      <c r="AY5" s="60"/>
      <c r="AZ5" s="310"/>
      <c r="BA5" s="311"/>
      <c r="BB5" s="61" t="s">
        <v>120</v>
      </c>
      <c r="BC5" s="60"/>
      <c r="BD5" s="41"/>
      <c r="BE5" s="4"/>
    </row>
    <row r="6" spans="1:62" s="166" customFormat="1" ht="5.25" customHeight="1" x14ac:dyDescent="0.45">
      <c r="B6" s="167"/>
      <c r="C6" s="66"/>
      <c r="D6" s="66"/>
      <c r="E6" s="66"/>
      <c r="F6" s="66"/>
      <c r="G6" s="66"/>
      <c r="H6" s="66"/>
      <c r="I6" s="66"/>
      <c r="J6" s="62"/>
      <c r="K6" s="62"/>
      <c r="L6" s="62"/>
      <c r="M6" s="54"/>
      <c r="N6" s="62"/>
      <c r="O6" s="62"/>
      <c r="P6" s="62"/>
      <c r="Q6" s="62"/>
      <c r="R6" s="168"/>
      <c r="S6" s="168"/>
      <c r="T6" s="168"/>
      <c r="U6" s="168"/>
      <c r="V6" s="168"/>
      <c r="W6" s="168"/>
      <c r="X6" s="168"/>
      <c r="Y6" s="168"/>
      <c r="Z6" s="168"/>
      <c r="AA6" s="168"/>
      <c r="AB6" s="168"/>
      <c r="AC6" s="168"/>
      <c r="AD6" s="168"/>
      <c r="AE6" s="168"/>
      <c r="AF6" s="168"/>
      <c r="AG6" s="168"/>
      <c r="AH6" s="168"/>
      <c r="AI6" s="168"/>
      <c r="AJ6" s="60"/>
      <c r="AK6" s="60"/>
      <c r="AL6" s="60"/>
      <c r="AM6" s="60"/>
      <c r="AN6" s="60"/>
      <c r="AO6" s="60"/>
      <c r="AP6" s="60"/>
      <c r="AQ6" s="60"/>
      <c r="AR6" s="60"/>
      <c r="AS6" s="60"/>
      <c r="AT6" s="60"/>
      <c r="AU6" s="60"/>
      <c r="AV6" s="60"/>
      <c r="AW6" s="60"/>
      <c r="AX6" s="60"/>
      <c r="AY6" s="60"/>
      <c r="AZ6" s="60"/>
      <c r="BA6" s="60"/>
      <c r="BB6" s="60"/>
      <c r="BC6" s="60"/>
      <c r="BD6" s="60"/>
      <c r="BE6" s="60"/>
      <c r="BF6" s="60"/>
      <c r="BG6" s="60"/>
      <c r="BH6" s="169"/>
      <c r="BI6" s="169"/>
      <c r="BJ6" s="168"/>
    </row>
    <row r="7" spans="1:62" s="166" customFormat="1" ht="21" customHeight="1" x14ac:dyDescent="0.45">
      <c r="B7" s="167"/>
      <c r="C7" s="170"/>
      <c r="D7" s="170"/>
      <c r="E7" s="170"/>
      <c r="F7" s="170"/>
      <c r="G7" s="170"/>
      <c r="H7" s="170"/>
      <c r="I7" s="62"/>
      <c r="J7" s="62"/>
      <c r="K7" s="62"/>
      <c r="L7" s="54"/>
      <c r="M7" s="62"/>
      <c r="N7" s="62"/>
      <c r="O7" s="62"/>
      <c r="P7" s="168"/>
      <c r="Q7" s="168"/>
      <c r="R7" s="168"/>
      <c r="S7" s="168"/>
      <c r="T7" s="168"/>
      <c r="U7" s="168"/>
      <c r="V7" s="168"/>
      <c r="W7" s="168"/>
      <c r="X7" s="168"/>
      <c r="Y7" s="168"/>
      <c r="Z7" s="168"/>
      <c r="AA7" s="168"/>
      <c r="AB7" s="168"/>
      <c r="AC7" s="168"/>
      <c r="AD7" s="168"/>
      <c r="AE7" s="168"/>
      <c r="AF7" s="168"/>
      <c r="AG7" s="168"/>
      <c r="AH7" s="60"/>
      <c r="AI7" s="60"/>
      <c r="AJ7" s="171" t="s">
        <v>169</v>
      </c>
      <c r="AK7" s="172"/>
      <c r="AL7" s="172"/>
      <c r="AM7" s="172"/>
      <c r="AN7" s="172"/>
      <c r="AO7" s="172"/>
      <c r="AP7" s="310"/>
      <c r="AQ7" s="311"/>
      <c r="AR7" s="173"/>
      <c r="AS7" s="174" t="s">
        <v>171</v>
      </c>
      <c r="AT7" s="175"/>
      <c r="AU7" s="310"/>
      <c r="AV7" s="311"/>
      <c r="AW7" s="176"/>
      <c r="AX7" s="177" t="s">
        <v>173</v>
      </c>
      <c r="AY7" s="177"/>
      <c r="AZ7" s="310"/>
      <c r="BA7" s="311"/>
      <c r="BB7" s="178" t="s">
        <v>26</v>
      </c>
      <c r="BC7" s="172"/>
    </row>
    <row r="8" spans="1:62" s="166" customFormat="1" ht="4.5" customHeight="1" x14ac:dyDescent="0.45">
      <c r="B8" s="167"/>
      <c r="C8" s="66"/>
      <c r="D8" s="66"/>
      <c r="E8" s="66"/>
      <c r="F8" s="66"/>
      <c r="G8" s="66"/>
      <c r="H8" s="62"/>
      <c r="I8" s="62"/>
      <c r="J8" s="62"/>
      <c r="K8" s="62"/>
      <c r="L8" s="62"/>
      <c r="M8" s="62"/>
      <c r="N8" s="62"/>
      <c r="O8" s="62"/>
      <c r="P8" s="168"/>
      <c r="Q8" s="168"/>
      <c r="R8" s="168"/>
      <c r="S8" s="168"/>
      <c r="T8" s="168"/>
      <c r="U8" s="168"/>
      <c r="V8" s="168"/>
      <c r="W8" s="168"/>
      <c r="X8" s="168"/>
      <c r="Y8" s="168"/>
      <c r="Z8" s="168"/>
      <c r="AA8" s="168"/>
      <c r="AB8" s="168"/>
      <c r="AC8" s="168"/>
      <c r="AD8" s="168"/>
      <c r="AE8" s="168"/>
      <c r="AF8" s="168"/>
      <c r="AG8" s="168"/>
      <c r="AH8" s="60"/>
      <c r="AI8" s="60"/>
      <c r="AJ8" s="60"/>
      <c r="AK8" s="60"/>
      <c r="AL8" s="60"/>
      <c r="AM8" s="60"/>
      <c r="AN8" s="60"/>
      <c r="AO8" s="60"/>
      <c r="AP8" s="60"/>
      <c r="AQ8" s="60"/>
      <c r="AR8" s="60"/>
      <c r="AS8" s="60"/>
      <c r="AT8" s="60"/>
      <c r="AU8" s="60"/>
      <c r="AV8" s="60"/>
      <c r="AW8" s="60"/>
      <c r="AX8" s="60"/>
      <c r="AY8" s="60"/>
      <c r="AZ8" s="60"/>
      <c r="BA8" s="60"/>
      <c r="BB8" s="60"/>
      <c r="BC8" s="169"/>
    </row>
    <row r="9" spans="1:62" s="166" customFormat="1" ht="20.25" customHeight="1" x14ac:dyDescent="0.45">
      <c r="B9" s="167"/>
      <c r="C9" s="66"/>
      <c r="D9" s="66"/>
      <c r="E9" s="66"/>
      <c r="F9" s="66"/>
      <c r="G9" s="66"/>
      <c r="H9" s="62"/>
      <c r="I9" s="62"/>
      <c r="J9" s="62"/>
      <c r="K9" s="62"/>
      <c r="L9" s="62"/>
      <c r="M9" s="62"/>
      <c r="N9" s="62"/>
      <c r="O9" s="62"/>
      <c r="P9" s="168"/>
      <c r="Q9" s="168"/>
      <c r="R9" s="168"/>
      <c r="S9" s="168"/>
      <c r="T9" s="168"/>
      <c r="U9" s="168"/>
      <c r="V9" s="168"/>
      <c r="W9" s="168"/>
      <c r="X9" s="168"/>
      <c r="Y9" s="168"/>
      <c r="Z9" s="168"/>
      <c r="AA9" s="168"/>
      <c r="AB9" s="168"/>
      <c r="AC9" s="168"/>
      <c r="AD9" s="168"/>
      <c r="AE9" s="168"/>
      <c r="AF9" s="168"/>
      <c r="AG9" s="168"/>
      <c r="AH9" s="60"/>
      <c r="AI9" s="60"/>
      <c r="AJ9" s="60"/>
      <c r="AK9" s="60"/>
      <c r="AL9" s="60"/>
      <c r="AM9" s="60"/>
      <c r="AN9" s="60"/>
      <c r="AO9" s="60"/>
      <c r="AP9" s="60"/>
      <c r="AQ9" s="60" t="s">
        <v>174</v>
      </c>
      <c r="AS9" s="60"/>
      <c r="AT9" s="60"/>
      <c r="AU9" s="60"/>
      <c r="AV9" s="60"/>
      <c r="AW9" s="60"/>
      <c r="AX9" s="60"/>
      <c r="AY9" s="60"/>
      <c r="AZ9" s="310"/>
      <c r="BA9" s="311"/>
      <c r="BB9" s="178" t="s">
        <v>120</v>
      </c>
      <c r="BC9" s="172"/>
    </row>
    <row r="10" spans="1:62" s="166" customFormat="1" ht="4.5" customHeight="1" x14ac:dyDescent="0.45">
      <c r="B10" s="167"/>
      <c r="C10" s="66"/>
      <c r="D10" s="66"/>
      <c r="E10" s="66"/>
      <c r="F10" s="66"/>
      <c r="G10" s="66"/>
      <c r="H10" s="62"/>
      <c r="I10" s="62"/>
      <c r="J10" s="62"/>
      <c r="K10" s="62"/>
      <c r="L10" s="62"/>
      <c r="M10" s="62"/>
      <c r="N10" s="62"/>
      <c r="O10" s="62"/>
      <c r="P10" s="168"/>
      <c r="Q10" s="168"/>
      <c r="R10" s="168"/>
      <c r="S10" s="168"/>
      <c r="T10" s="168"/>
      <c r="U10" s="168"/>
      <c r="V10" s="168"/>
      <c r="W10" s="168"/>
      <c r="X10" s="168"/>
      <c r="Y10" s="168"/>
      <c r="Z10" s="168"/>
      <c r="AA10" s="168"/>
      <c r="AB10" s="168"/>
      <c r="AC10" s="168"/>
      <c r="AD10" s="168"/>
      <c r="AE10" s="168"/>
      <c r="AF10" s="168"/>
      <c r="AG10" s="168"/>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169"/>
      <c r="BG10" s="169"/>
      <c r="BH10" s="168"/>
    </row>
    <row r="11" spans="1:62" s="3" customFormat="1" ht="20.25" customHeight="1" x14ac:dyDescent="0.45">
      <c r="A11" s="41"/>
      <c r="B11" s="54"/>
      <c r="C11" s="54"/>
      <c r="D11" s="54"/>
      <c r="E11" s="54"/>
      <c r="F11" s="54"/>
      <c r="G11" s="54"/>
      <c r="H11" s="54"/>
      <c r="I11" s="54"/>
      <c r="J11" s="54"/>
      <c r="K11" s="62"/>
      <c r="L11" s="62"/>
      <c r="M11" s="62"/>
      <c r="N11" s="54"/>
      <c r="O11" s="63"/>
      <c r="P11" s="64"/>
      <c r="Q11" s="64"/>
      <c r="R11" s="65"/>
      <c r="S11" s="66"/>
      <c r="T11" s="41"/>
      <c r="U11" s="41"/>
      <c r="V11" s="41"/>
      <c r="W11" s="41"/>
      <c r="X11" s="41"/>
      <c r="Y11" s="41"/>
      <c r="Z11" s="46"/>
      <c r="AA11" s="46"/>
      <c r="AB11" s="44"/>
      <c r="AC11" s="44"/>
      <c r="AD11" s="67"/>
      <c r="AE11" s="36"/>
      <c r="AF11" s="36"/>
      <c r="AG11" s="36"/>
      <c r="AH11" s="41"/>
      <c r="AI11" s="41"/>
      <c r="AJ11" s="41"/>
      <c r="AK11" s="41"/>
      <c r="AL11" s="36"/>
      <c r="AM11" s="36"/>
      <c r="AN11" s="68"/>
      <c r="AO11" s="69"/>
      <c r="AP11" s="69"/>
      <c r="AQ11" s="70"/>
      <c r="AR11" s="70"/>
      <c r="AS11" s="70"/>
      <c r="AT11" s="70"/>
      <c r="AU11" s="70"/>
      <c r="AV11" s="70"/>
      <c r="AW11" s="60" t="s">
        <v>25</v>
      </c>
      <c r="AX11" s="60"/>
      <c r="AY11" s="60"/>
      <c r="AZ11" s="314">
        <f>DAY(EOMONTH(DATE(X2,AB2,1),0))</f>
        <v>30</v>
      </c>
      <c r="BA11" s="315"/>
      <c r="BB11" s="61" t="s">
        <v>26</v>
      </c>
      <c r="BC11" s="41"/>
      <c r="BD11" s="41"/>
      <c r="BE11" s="4"/>
    </row>
    <row r="12" spans="1:62" ht="20.25" customHeight="1" thickBot="1" x14ac:dyDescent="0.5">
      <c r="A12" s="71"/>
      <c r="B12" s="71"/>
      <c r="C12" s="72"/>
      <c r="D12" s="72"/>
      <c r="E12" s="71"/>
      <c r="F12" s="71"/>
      <c r="G12" s="73"/>
      <c r="H12" s="71"/>
      <c r="I12" s="71"/>
      <c r="J12" s="71"/>
      <c r="K12" s="71"/>
      <c r="L12" s="71"/>
      <c r="M12" s="71"/>
      <c r="N12" s="71"/>
      <c r="O12" s="71"/>
      <c r="P12" s="71"/>
      <c r="Q12" s="71"/>
      <c r="R12" s="71"/>
      <c r="S12" s="72"/>
      <c r="T12" s="71"/>
      <c r="U12" s="71"/>
      <c r="V12" s="71"/>
      <c r="W12" s="71"/>
      <c r="X12" s="71"/>
      <c r="Y12" s="71"/>
      <c r="Z12" s="71"/>
      <c r="AA12" s="71"/>
      <c r="AB12" s="71"/>
      <c r="AC12" s="71"/>
      <c r="AD12" s="71"/>
      <c r="AE12" s="71"/>
      <c r="AF12" s="71"/>
      <c r="AG12" s="71"/>
      <c r="AH12" s="71"/>
      <c r="AI12" s="71"/>
      <c r="AJ12" s="72"/>
      <c r="AK12" s="71"/>
      <c r="AL12" s="71"/>
      <c r="AM12" s="71"/>
      <c r="AN12" s="71"/>
      <c r="AO12" s="71"/>
      <c r="AP12" s="71"/>
      <c r="AQ12" s="71"/>
      <c r="AR12" s="71"/>
      <c r="AS12" s="71"/>
      <c r="AT12" s="71"/>
      <c r="AU12" s="71"/>
      <c r="AV12" s="71"/>
      <c r="AW12" s="71"/>
      <c r="AX12" s="71"/>
      <c r="AY12" s="71"/>
      <c r="AZ12" s="71"/>
      <c r="BA12" s="71"/>
      <c r="BB12" s="71"/>
      <c r="BC12" s="74"/>
      <c r="BD12" s="74"/>
      <c r="BE12" s="6"/>
    </row>
    <row r="13" spans="1:62" ht="20.25" customHeight="1" thickBot="1" x14ac:dyDescent="0.5">
      <c r="A13" s="71"/>
      <c r="B13" s="293" t="s">
        <v>27</v>
      </c>
      <c r="C13" s="296" t="s">
        <v>85</v>
      </c>
      <c r="D13" s="297"/>
      <c r="E13" s="302" t="s">
        <v>86</v>
      </c>
      <c r="F13" s="297"/>
      <c r="G13" s="302" t="s">
        <v>87</v>
      </c>
      <c r="H13" s="296"/>
      <c r="I13" s="296"/>
      <c r="J13" s="296"/>
      <c r="K13" s="297"/>
      <c r="L13" s="302" t="s">
        <v>88</v>
      </c>
      <c r="M13" s="296"/>
      <c r="N13" s="296"/>
      <c r="O13" s="305"/>
      <c r="P13" s="308" t="s">
        <v>153</v>
      </c>
      <c r="Q13" s="309"/>
      <c r="R13" s="309"/>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280" t="str">
        <f>IF(AZ3="４週","(9)1～4週目の勤務時間数合計","(9)1か月の勤務時間数合計")</f>
        <v>(9)1か月の勤務時間数合計</v>
      </c>
      <c r="AV13" s="281"/>
      <c r="AW13" s="280" t="s">
        <v>89</v>
      </c>
      <c r="AX13" s="281"/>
      <c r="AY13" s="288" t="s">
        <v>151</v>
      </c>
      <c r="AZ13" s="288"/>
      <c r="BA13" s="288"/>
      <c r="BB13" s="288"/>
      <c r="BC13" s="288"/>
      <c r="BD13" s="288"/>
    </row>
    <row r="14" spans="1:62" ht="20.25" customHeight="1" thickBot="1" x14ac:dyDescent="0.5">
      <c r="A14" s="71"/>
      <c r="B14" s="294"/>
      <c r="C14" s="298"/>
      <c r="D14" s="299"/>
      <c r="E14" s="303"/>
      <c r="F14" s="299"/>
      <c r="G14" s="303"/>
      <c r="H14" s="298"/>
      <c r="I14" s="298"/>
      <c r="J14" s="298"/>
      <c r="K14" s="299"/>
      <c r="L14" s="303"/>
      <c r="M14" s="298"/>
      <c r="N14" s="298"/>
      <c r="O14" s="306"/>
      <c r="P14" s="290" t="s">
        <v>11</v>
      </c>
      <c r="Q14" s="291"/>
      <c r="R14" s="291"/>
      <c r="S14" s="291"/>
      <c r="T14" s="291"/>
      <c r="U14" s="291"/>
      <c r="V14" s="292"/>
      <c r="W14" s="290" t="s">
        <v>12</v>
      </c>
      <c r="X14" s="291"/>
      <c r="Y14" s="291"/>
      <c r="Z14" s="291"/>
      <c r="AA14" s="291"/>
      <c r="AB14" s="291"/>
      <c r="AC14" s="292"/>
      <c r="AD14" s="290" t="s">
        <v>13</v>
      </c>
      <c r="AE14" s="291"/>
      <c r="AF14" s="291"/>
      <c r="AG14" s="291"/>
      <c r="AH14" s="291"/>
      <c r="AI14" s="291"/>
      <c r="AJ14" s="292"/>
      <c r="AK14" s="290" t="s">
        <v>14</v>
      </c>
      <c r="AL14" s="291"/>
      <c r="AM14" s="291"/>
      <c r="AN14" s="291"/>
      <c r="AO14" s="291"/>
      <c r="AP14" s="291"/>
      <c r="AQ14" s="292"/>
      <c r="AR14" s="290" t="s">
        <v>15</v>
      </c>
      <c r="AS14" s="291"/>
      <c r="AT14" s="292"/>
      <c r="AU14" s="282"/>
      <c r="AV14" s="283"/>
      <c r="AW14" s="282"/>
      <c r="AX14" s="283"/>
      <c r="AY14" s="288"/>
      <c r="AZ14" s="288"/>
      <c r="BA14" s="288"/>
      <c r="BB14" s="288"/>
      <c r="BC14" s="288"/>
      <c r="BD14" s="288"/>
    </row>
    <row r="15" spans="1:62" ht="20.25" customHeight="1" thickBot="1" x14ac:dyDescent="0.5">
      <c r="A15" s="71"/>
      <c r="B15" s="294"/>
      <c r="C15" s="298"/>
      <c r="D15" s="299"/>
      <c r="E15" s="303"/>
      <c r="F15" s="299"/>
      <c r="G15" s="303"/>
      <c r="H15" s="298"/>
      <c r="I15" s="298"/>
      <c r="J15" s="298"/>
      <c r="K15" s="299"/>
      <c r="L15" s="303"/>
      <c r="M15" s="298"/>
      <c r="N15" s="298"/>
      <c r="O15" s="306"/>
      <c r="P15" s="89">
        <f>DAY(DATE($X$2,$AB$2,1))</f>
        <v>1</v>
      </c>
      <c r="Q15" s="90">
        <f>DAY(DATE($X$2,$AB$2,2))</f>
        <v>2</v>
      </c>
      <c r="R15" s="90">
        <f>DAY(DATE($X$2,$AB$2,3))</f>
        <v>3</v>
      </c>
      <c r="S15" s="90">
        <f>DAY(DATE($X$2,$AB$2,4))</f>
        <v>4</v>
      </c>
      <c r="T15" s="90">
        <f>DAY(DATE($X$2,$AB$2,5))</f>
        <v>5</v>
      </c>
      <c r="U15" s="90">
        <f>DAY(DATE($X$2,$AB$2,6))</f>
        <v>6</v>
      </c>
      <c r="V15" s="91">
        <f>DAY(DATE($X$2,$AB$2,7))</f>
        <v>7</v>
      </c>
      <c r="W15" s="89">
        <f>DAY(DATE($X$2,$AB$2,8))</f>
        <v>8</v>
      </c>
      <c r="X15" s="90">
        <f>DAY(DATE($X$2,$AB$2,9))</f>
        <v>9</v>
      </c>
      <c r="Y15" s="90">
        <f>DAY(DATE($X$2,$AB$2,10))</f>
        <v>10</v>
      </c>
      <c r="Z15" s="90">
        <f>DAY(DATE($X$2,$AB$2,11))</f>
        <v>11</v>
      </c>
      <c r="AA15" s="90">
        <f>DAY(DATE($X$2,$AB$2,12))</f>
        <v>12</v>
      </c>
      <c r="AB15" s="90">
        <f>DAY(DATE($X$2,$AB$2,13))</f>
        <v>13</v>
      </c>
      <c r="AC15" s="91">
        <f>DAY(DATE($X$2,$AB$2,14))</f>
        <v>14</v>
      </c>
      <c r="AD15" s="89">
        <f>DAY(DATE($X$2,$AB$2,15))</f>
        <v>15</v>
      </c>
      <c r="AE15" s="90">
        <f>DAY(DATE($X$2,$AB$2,16))</f>
        <v>16</v>
      </c>
      <c r="AF15" s="90">
        <f>DAY(DATE($X$2,$AB$2,17))</f>
        <v>17</v>
      </c>
      <c r="AG15" s="90">
        <f>DAY(DATE($X$2,$AB$2,18))</f>
        <v>18</v>
      </c>
      <c r="AH15" s="90">
        <f>DAY(DATE($X$2,$AB$2,19))</f>
        <v>19</v>
      </c>
      <c r="AI15" s="90">
        <f>DAY(DATE($X$2,$AB$2,20))</f>
        <v>20</v>
      </c>
      <c r="AJ15" s="91">
        <f>DAY(DATE($X$2,$AB$2,21))</f>
        <v>21</v>
      </c>
      <c r="AK15" s="89">
        <f>DAY(DATE($X$2,$AB$2,22))</f>
        <v>22</v>
      </c>
      <c r="AL15" s="90">
        <f>DAY(DATE($X$2,$AB$2,23))</f>
        <v>23</v>
      </c>
      <c r="AM15" s="90">
        <f>DAY(DATE($X$2,$AB$2,24))</f>
        <v>24</v>
      </c>
      <c r="AN15" s="90">
        <f>DAY(DATE($X$2,$AB$2,25))</f>
        <v>25</v>
      </c>
      <c r="AO15" s="90">
        <f>DAY(DATE($X$2,$AB$2,26))</f>
        <v>26</v>
      </c>
      <c r="AP15" s="90">
        <f>DAY(DATE($X$2,$AB$2,27))</f>
        <v>27</v>
      </c>
      <c r="AQ15" s="91">
        <f>DAY(DATE($X$2,$AB$2,28))</f>
        <v>28</v>
      </c>
      <c r="AR15" s="89">
        <f>IF(AZ3="暦月",IF(DAY(DATE($X$2,$AB$2,29))=29,29,""),"")</f>
        <v>29</v>
      </c>
      <c r="AS15" s="90">
        <f>IF(AZ3="暦月",IF(DAY(DATE($X$2,$AB$2,30))=30,30,""),"")</f>
        <v>30</v>
      </c>
      <c r="AT15" s="91" t="str">
        <f>IF(AZ3="暦月",IF(DAY(DATE($X$2,$AB$2,31))=31,31,""),"")</f>
        <v/>
      </c>
      <c r="AU15" s="282"/>
      <c r="AV15" s="283"/>
      <c r="AW15" s="282"/>
      <c r="AX15" s="283"/>
      <c r="AY15" s="288"/>
      <c r="AZ15" s="288"/>
      <c r="BA15" s="288"/>
      <c r="BB15" s="288"/>
      <c r="BC15" s="288"/>
      <c r="BD15" s="288"/>
    </row>
    <row r="16" spans="1:62" ht="20.25" hidden="1" customHeight="1" thickBot="1" x14ac:dyDescent="0.5">
      <c r="A16" s="71"/>
      <c r="B16" s="294"/>
      <c r="C16" s="298"/>
      <c r="D16" s="299"/>
      <c r="E16" s="303"/>
      <c r="F16" s="299"/>
      <c r="G16" s="303"/>
      <c r="H16" s="298"/>
      <c r="I16" s="298"/>
      <c r="J16" s="298"/>
      <c r="K16" s="299"/>
      <c r="L16" s="303"/>
      <c r="M16" s="298"/>
      <c r="N16" s="298"/>
      <c r="O16" s="306"/>
      <c r="P16" s="89">
        <f>WEEKDAY(DATE($X$2,$AB$2,1))</f>
        <v>6</v>
      </c>
      <c r="Q16" s="90">
        <f>WEEKDAY(DATE($X$2,$AB$2,2))</f>
        <v>7</v>
      </c>
      <c r="R16" s="90">
        <f>WEEKDAY(DATE($X$2,$AB$2,3))</f>
        <v>1</v>
      </c>
      <c r="S16" s="90">
        <f>WEEKDAY(DATE($X$2,$AB$2,4))</f>
        <v>2</v>
      </c>
      <c r="T16" s="90">
        <f>WEEKDAY(DATE($X$2,$AB$2,5))</f>
        <v>3</v>
      </c>
      <c r="U16" s="90">
        <f>WEEKDAY(DATE($X$2,$AB$2,6))</f>
        <v>4</v>
      </c>
      <c r="V16" s="91">
        <f>WEEKDAY(DATE($X$2,$AB$2,7))</f>
        <v>5</v>
      </c>
      <c r="W16" s="89">
        <f>WEEKDAY(DATE($X$2,$AB$2,8))</f>
        <v>6</v>
      </c>
      <c r="X16" s="90">
        <f>WEEKDAY(DATE($X$2,$AB$2,9))</f>
        <v>7</v>
      </c>
      <c r="Y16" s="90">
        <f>WEEKDAY(DATE($X$2,$AB$2,10))</f>
        <v>1</v>
      </c>
      <c r="Z16" s="90">
        <f>WEEKDAY(DATE($X$2,$AB$2,11))</f>
        <v>2</v>
      </c>
      <c r="AA16" s="90">
        <f>WEEKDAY(DATE($X$2,$AB$2,12))</f>
        <v>3</v>
      </c>
      <c r="AB16" s="90">
        <f>WEEKDAY(DATE($X$2,$AB$2,13))</f>
        <v>4</v>
      </c>
      <c r="AC16" s="91">
        <f>WEEKDAY(DATE($X$2,$AB$2,14))</f>
        <v>5</v>
      </c>
      <c r="AD16" s="89">
        <f>WEEKDAY(DATE($X$2,$AB$2,15))</f>
        <v>6</v>
      </c>
      <c r="AE16" s="90">
        <f>WEEKDAY(DATE($X$2,$AB$2,16))</f>
        <v>7</v>
      </c>
      <c r="AF16" s="90">
        <f>WEEKDAY(DATE($X$2,$AB$2,17))</f>
        <v>1</v>
      </c>
      <c r="AG16" s="90">
        <f>WEEKDAY(DATE($X$2,$AB$2,18))</f>
        <v>2</v>
      </c>
      <c r="AH16" s="90">
        <f>WEEKDAY(DATE($X$2,$AB$2,19))</f>
        <v>3</v>
      </c>
      <c r="AI16" s="90">
        <f>WEEKDAY(DATE($X$2,$AB$2,20))</f>
        <v>4</v>
      </c>
      <c r="AJ16" s="91">
        <f>WEEKDAY(DATE($X$2,$AB$2,21))</f>
        <v>5</v>
      </c>
      <c r="AK16" s="89">
        <f>WEEKDAY(DATE($X$2,$AB$2,22))</f>
        <v>6</v>
      </c>
      <c r="AL16" s="90">
        <f>WEEKDAY(DATE($X$2,$AB$2,23))</f>
        <v>7</v>
      </c>
      <c r="AM16" s="90">
        <f>WEEKDAY(DATE($X$2,$AB$2,24))</f>
        <v>1</v>
      </c>
      <c r="AN16" s="90">
        <f>WEEKDAY(DATE($X$2,$AB$2,25))</f>
        <v>2</v>
      </c>
      <c r="AO16" s="90">
        <f>WEEKDAY(DATE($X$2,$AB$2,26))</f>
        <v>3</v>
      </c>
      <c r="AP16" s="90">
        <f>WEEKDAY(DATE($X$2,$AB$2,27))</f>
        <v>4</v>
      </c>
      <c r="AQ16" s="91">
        <f>WEEKDAY(DATE($X$2,$AB$2,28))</f>
        <v>5</v>
      </c>
      <c r="AR16" s="89">
        <f>IF(AR15=29,WEEKDAY(DATE($X$2,$AB$2,29)),0)</f>
        <v>6</v>
      </c>
      <c r="AS16" s="90">
        <f>IF(AS15=30,WEEKDAY(DATE($X$2,$AB$2,30)),0)</f>
        <v>7</v>
      </c>
      <c r="AT16" s="91">
        <f>IF(AT15=31,WEEKDAY(DATE($X$2,$AB$2,31)),0)</f>
        <v>0</v>
      </c>
      <c r="AU16" s="284"/>
      <c r="AV16" s="285"/>
      <c r="AW16" s="284"/>
      <c r="AX16" s="285"/>
      <c r="AY16" s="289"/>
      <c r="AZ16" s="289"/>
      <c r="BA16" s="289"/>
      <c r="BB16" s="289"/>
      <c r="BC16" s="289"/>
      <c r="BD16" s="289"/>
    </row>
    <row r="17" spans="1:56" ht="20.25" customHeight="1" thickBot="1" x14ac:dyDescent="0.5">
      <c r="A17" s="71"/>
      <c r="B17" s="295"/>
      <c r="C17" s="300"/>
      <c r="D17" s="301"/>
      <c r="E17" s="304"/>
      <c r="F17" s="301"/>
      <c r="G17" s="304"/>
      <c r="H17" s="300"/>
      <c r="I17" s="300"/>
      <c r="J17" s="300"/>
      <c r="K17" s="301"/>
      <c r="L17" s="304"/>
      <c r="M17" s="300"/>
      <c r="N17" s="300"/>
      <c r="O17" s="307"/>
      <c r="P17" s="92" t="str">
        <f>IF(P16=1,"日",IF(P16=2,"月",IF(P16=3,"火",IF(P16=4,"水",IF(P16=5,"木",IF(P16=6,"金","土"))))))</f>
        <v>金</v>
      </c>
      <c r="Q17" s="93" t="str">
        <f t="shared" ref="Q17:AQ17" si="0">IF(Q16=1,"日",IF(Q16=2,"月",IF(Q16=3,"火",IF(Q16=4,"水",IF(Q16=5,"木",IF(Q16=6,"金","土"))))))</f>
        <v>土</v>
      </c>
      <c r="R17" s="93" t="str">
        <f t="shared" si="0"/>
        <v>日</v>
      </c>
      <c r="S17" s="93" t="str">
        <f t="shared" si="0"/>
        <v>月</v>
      </c>
      <c r="T17" s="93" t="str">
        <f t="shared" si="0"/>
        <v>火</v>
      </c>
      <c r="U17" s="93" t="str">
        <f t="shared" si="0"/>
        <v>水</v>
      </c>
      <c r="V17" s="94" t="str">
        <f t="shared" si="0"/>
        <v>木</v>
      </c>
      <c r="W17" s="92" t="str">
        <f t="shared" si="0"/>
        <v>金</v>
      </c>
      <c r="X17" s="93" t="str">
        <f t="shared" si="0"/>
        <v>土</v>
      </c>
      <c r="Y17" s="93" t="str">
        <f t="shared" si="0"/>
        <v>日</v>
      </c>
      <c r="Z17" s="93" t="str">
        <f t="shared" si="0"/>
        <v>月</v>
      </c>
      <c r="AA17" s="93" t="str">
        <f t="shared" si="0"/>
        <v>火</v>
      </c>
      <c r="AB17" s="93" t="str">
        <f t="shared" si="0"/>
        <v>水</v>
      </c>
      <c r="AC17" s="94" t="str">
        <f t="shared" si="0"/>
        <v>木</v>
      </c>
      <c r="AD17" s="92" t="str">
        <f t="shared" si="0"/>
        <v>金</v>
      </c>
      <c r="AE17" s="93" t="str">
        <f t="shared" si="0"/>
        <v>土</v>
      </c>
      <c r="AF17" s="93" t="str">
        <f t="shared" si="0"/>
        <v>日</v>
      </c>
      <c r="AG17" s="93" t="str">
        <f t="shared" si="0"/>
        <v>月</v>
      </c>
      <c r="AH17" s="93" t="str">
        <f t="shared" si="0"/>
        <v>火</v>
      </c>
      <c r="AI17" s="93" t="str">
        <f t="shared" si="0"/>
        <v>水</v>
      </c>
      <c r="AJ17" s="94" t="str">
        <f t="shared" si="0"/>
        <v>木</v>
      </c>
      <c r="AK17" s="92" t="str">
        <f t="shared" si="0"/>
        <v>金</v>
      </c>
      <c r="AL17" s="93" t="str">
        <f t="shared" si="0"/>
        <v>土</v>
      </c>
      <c r="AM17" s="93" t="str">
        <f t="shared" si="0"/>
        <v>日</v>
      </c>
      <c r="AN17" s="93" t="str">
        <f t="shared" si="0"/>
        <v>月</v>
      </c>
      <c r="AO17" s="93" t="str">
        <f t="shared" si="0"/>
        <v>火</v>
      </c>
      <c r="AP17" s="93" t="str">
        <f t="shared" si="0"/>
        <v>水</v>
      </c>
      <c r="AQ17" s="94" t="str">
        <f t="shared" si="0"/>
        <v>木</v>
      </c>
      <c r="AR17" s="93" t="str">
        <f>IF(AR16=1,"日",IF(AR16=2,"月",IF(AR16=3,"火",IF(AR16=4,"水",IF(AR16=5,"木",IF(AR16=6,"金",IF(AR16=0,"","土")))))))</f>
        <v>金</v>
      </c>
      <c r="AS17" s="93" t="str">
        <f>IF(AS16=1,"日",IF(AS16=2,"月",IF(AS16=3,"火",IF(AS16=4,"水",IF(AS16=5,"木",IF(AS16=6,"金",IF(AS16=0,"","土")))))))</f>
        <v>土</v>
      </c>
      <c r="AT17" s="93" t="str">
        <f>IF(AT16=1,"日",IF(AT16=2,"月",IF(AT16=3,"火",IF(AT16=4,"水",IF(AT16=5,"木",IF(AT16=6,"金",IF(AT16=0,"","土")))))))</f>
        <v/>
      </c>
      <c r="AU17" s="286"/>
      <c r="AV17" s="287"/>
      <c r="AW17" s="286"/>
      <c r="AX17" s="287"/>
      <c r="AY17" s="288"/>
      <c r="AZ17" s="288"/>
      <c r="BA17" s="288"/>
      <c r="BB17" s="288"/>
      <c r="BC17" s="288"/>
      <c r="BD17" s="288"/>
    </row>
    <row r="18" spans="1:56" ht="39.9" customHeight="1" x14ac:dyDescent="0.45">
      <c r="A18" s="71"/>
      <c r="B18" s="116">
        <v>1</v>
      </c>
      <c r="C18" s="266"/>
      <c r="D18" s="267"/>
      <c r="E18" s="268"/>
      <c r="F18" s="269"/>
      <c r="G18" s="270"/>
      <c r="H18" s="271"/>
      <c r="I18" s="271"/>
      <c r="J18" s="271"/>
      <c r="K18" s="272"/>
      <c r="L18" s="273"/>
      <c r="M18" s="274"/>
      <c r="N18" s="274"/>
      <c r="O18" s="275"/>
      <c r="P18" s="143"/>
      <c r="Q18" s="144"/>
      <c r="R18" s="144"/>
      <c r="S18" s="144"/>
      <c r="T18" s="144"/>
      <c r="U18" s="144"/>
      <c r="V18" s="145"/>
      <c r="W18" s="143"/>
      <c r="X18" s="144"/>
      <c r="Y18" s="144"/>
      <c r="Z18" s="144"/>
      <c r="AA18" s="144"/>
      <c r="AB18" s="144"/>
      <c r="AC18" s="145"/>
      <c r="AD18" s="143"/>
      <c r="AE18" s="144"/>
      <c r="AF18" s="144"/>
      <c r="AG18" s="144"/>
      <c r="AH18" s="144"/>
      <c r="AI18" s="144"/>
      <c r="AJ18" s="145"/>
      <c r="AK18" s="143"/>
      <c r="AL18" s="144"/>
      <c r="AM18" s="144"/>
      <c r="AN18" s="144"/>
      <c r="AO18" s="144"/>
      <c r="AP18" s="144"/>
      <c r="AQ18" s="145"/>
      <c r="AR18" s="143"/>
      <c r="AS18" s="144"/>
      <c r="AT18" s="145"/>
      <c r="AU18" s="276">
        <f>IF($AZ$3="４週",SUM(P18:AQ18),IF($AZ$3="暦月",SUM(P18:AT18),""))</f>
        <v>0</v>
      </c>
      <c r="AV18" s="277"/>
      <c r="AW18" s="278">
        <f t="shared" ref="AW18:AW49" si="1">IF($AZ$3="４週",AU18/4,IF($AZ$3="暦月",AU18/($AZ$11/7),""))</f>
        <v>0</v>
      </c>
      <c r="AX18" s="279"/>
      <c r="AY18" s="263"/>
      <c r="AZ18" s="264"/>
      <c r="BA18" s="264"/>
      <c r="BB18" s="264"/>
      <c r="BC18" s="264"/>
      <c r="BD18" s="265"/>
    </row>
    <row r="19" spans="1:56" ht="39.9" customHeight="1" x14ac:dyDescent="0.45">
      <c r="A19" s="71"/>
      <c r="B19" s="87">
        <f t="shared" ref="B19:B34" si="2">B18+1</f>
        <v>2</v>
      </c>
      <c r="C19" s="249"/>
      <c r="D19" s="250"/>
      <c r="E19" s="251"/>
      <c r="F19" s="252"/>
      <c r="G19" s="253"/>
      <c r="H19" s="254"/>
      <c r="I19" s="254"/>
      <c r="J19" s="254"/>
      <c r="K19" s="255"/>
      <c r="L19" s="256"/>
      <c r="M19" s="257"/>
      <c r="N19" s="257"/>
      <c r="O19" s="258"/>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59">
        <f>IF($AZ$3="４週",SUM(P19:AQ19),IF($AZ$3="暦月",SUM(P19:AT19),""))</f>
        <v>0</v>
      </c>
      <c r="AV19" s="260"/>
      <c r="AW19" s="261">
        <f t="shared" si="1"/>
        <v>0</v>
      </c>
      <c r="AX19" s="262"/>
      <c r="AY19" s="229"/>
      <c r="AZ19" s="230"/>
      <c r="BA19" s="230"/>
      <c r="BB19" s="230"/>
      <c r="BC19" s="230"/>
      <c r="BD19" s="231"/>
    </row>
    <row r="20" spans="1:56" ht="39.9" customHeight="1" x14ac:dyDescent="0.45">
      <c r="A20" s="71"/>
      <c r="B20" s="87">
        <f t="shared" si="2"/>
        <v>3</v>
      </c>
      <c r="C20" s="249"/>
      <c r="D20" s="250"/>
      <c r="E20" s="251"/>
      <c r="F20" s="252"/>
      <c r="G20" s="253"/>
      <c r="H20" s="254"/>
      <c r="I20" s="254"/>
      <c r="J20" s="254"/>
      <c r="K20" s="255"/>
      <c r="L20" s="256"/>
      <c r="M20" s="257"/>
      <c r="N20" s="257"/>
      <c r="O20" s="258"/>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59">
        <f>IF($AZ$3="４週",SUM(P20:AQ20),IF($AZ$3="暦月",SUM(P20:AT20),""))</f>
        <v>0</v>
      </c>
      <c r="AV20" s="260"/>
      <c r="AW20" s="261">
        <f t="shared" si="1"/>
        <v>0</v>
      </c>
      <c r="AX20" s="262"/>
      <c r="AY20" s="229"/>
      <c r="AZ20" s="230"/>
      <c r="BA20" s="230"/>
      <c r="BB20" s="230"/>
      <c r="BC20" s="230"/>
      <c r="BD20" s="231"/>
    </row>
    <row r="21" spans="1:56" ht="39.9" customHeight="1" x14ac:dyDescent="0.45">
      <c r="A21" s="71"/>
      <c r="B21" s="87">
        <f t="shared" si="2"/>
        <v>4</v>
      </c>
      <c r="C21" s="249"/>
      <c r="D21" s="250"/>
      <c r="E21" s="251"/>
      <c r="F21" s="252"/>
      <c r="G21" s="253"/>
      <c r="H21" s="254"/>
      <c r="I21" s="254"/>
      <c r="J21" s="254"/>
      <c r="K21" s="255"/>
      <c r="L21" s="256"/>
      <c r="M21" s="257"/>
      <c r="N21" s="257"/>
      <c r="O21" s="258"/>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59">
        <f>IF($AZ$3="４週",SUM(P21:AQ21),IF($AZ$3="暦月",SUM(P21:AT21),""))</f>
        <v>0</v>
      </c>
      <c r="AV21" s="260"/>
      <c r="AW21" s="261">
        <f t="shared" si="1"/>
        <v>0</v>
      </c>
      <c r="AX21" s="262"/>
      <c r="AY21" s="229"/>
      <c r="AZ21" s="230"/>
      <c r="BA21" s="230"/>
      <c r="BB21" s="230"/>
      <c r="BC21" s="230"/>
      <c r="BD21" s="231"/>
    </row>
    <row r="22" spans="1:56" ht="39.9" customHeight="1" x14ac:dyDescent="0.45">
      <c r="A22" s="71"/>
      <c r="B22" s="87">
        <f t="shared" si="2"/>
        <v>5</v>
      </c>
      <c r="C22" s="249"/>
      <c r="D22" s="250"/>
      <c r="E22" s="251"/>
      <c r="F22" s="252"/>
      <c r="G22" s="253"/>
      <c r="H22" s="254"/>
      <c r="I22" s="254"/>
      <c r="J22" s="254"/>
      <c r="K22" s="255"/>
      <c r="L22" s="256"/>
      <c r="M22" s="257"/>
      <c r="N22" s="257"/>
      <c r="O22" s="258"/>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59">
        <f t="shared" ref="AU22:AU117" si="3">IF($AZ$3="４週",SUM(P22:AQ22),IF($AZ$3="暦月",SUM(P22:AT22),""))</f>
        <v>0</v>
      </c>
      <c r="AV22" s="260"/>
      <c r="AW22" s="261">
        <f t="shared" si="1"/>
        <v>0</v>
      </c>
      <c r="AX22" s="262"/>
      <c r="AY22" s="229"/>
      <c r="AZ22" s="230"/>
      <c r="BA22" s="230"/>
      <c r="BB22" s="230"/>
      <c r="BC22" s="230"/>
      <c r="BD22" s="231"/>
    </row>
    <row r="23" spans="1:56" ht="39.9" customHeight="1" x14ac:dyDescent="0.45">
      <c r="A23" s="71"/>
      <c r="B23" s="87">
        <f t="shared" si="2"/>
        <v>6</v>
      </c>
      <c r="C23" s="249"/>
      <c r="D23" s="250"/>
      <c r="E23" s="251"/>
      <c r="F23" s="252"/>
      <c r="G23" s="253"/>
      <c r="H23" s="254"/>
      <c r="I23" s="254"/>
      <c r="J23" s="254"/>
      <c r="K23" s="255"/>
      <c r="L23" s="256"/>
      <c r="M23" s="257"/>
      <c r="N23" s="257"/>
      <c r="O23" s="258"/>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59">
        <f t="shared" si="3"/>
        <v>0</v>
      </c>
      <c r="AV23" s="260"/>
      <c r="AW23" s="261">
        <f t="shared" si="1"/>
        <v>0</v>
      </c>
      <c r="AX23" s="262"/>
      <c r="AY23" s="229"/>
      <c r="AZ23" s="230"/>
      <c r="BA23" s="230"/>
      <c r="BB23" s="230"/>
      <c r="BC23" s="230"/>
      <c r="BD23" s="231"/>
    </row>
    <row r="24" spans="1:56" ht="39.9" customHeight="1" x14ac:dyDescent="0.45">
      <c r="A24" s="71"/>
      <c r="B24" s="87">
        <f t="shared" si="2"/>
        <v>7</v>
      </c>
      <c r="C24" s="249"/>
      <c r="D24" s="250"/>
      <c r="E24" s="251"/>
      <c r="F24" s="252"/>
      <c r="G24" s="253"/>
      <c r="H24" s="254"/>
      <c r="I24" s="254"/>
      <c r="J24" s="254"/>
      <c r="K24" s="255"/>
      <c r="L24" s="256"/>
      <c r="M24" s="257"/>
      <c r="N24" s="257"/>
      <c r="O24" s="258"/>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59">
        <f>IF($AZ$3="４週",SUM(P24:AQ24),IF($AZ$3="暦月",SUM(P24:AT24),""))</f>
        <v>0</v>
      </c>
      <c r="AV24" s="260"/>
      <c r="AW24" s="261">
        <f t="shared" si="1"/>
        <v>0</v>
      </c>
      <c r="AX24" s="262"/>
      <c r="AY24" s="229"/>
      <c r="AZ24" s="230"/>
      <c r="BA24" s="230"/>
      <c r="BB24" s="230"/>
      <c r="BC24" s="230"/>
      <c r="BD24" s="231"/>
    </row>
    <row r="25" spans="1:56" ht="39.9" customHeight="1" x14ac:dyDescent="0.45">
      <c r="A25" s="71"/>
      <c r="B25" s="87">
        <f t="shared" si="2"/>
        <v>8</v>
      </c>
      <c r="C25" s="249"/>
      <c r="D25" s="250"/>
      <c r="E25" s="251"/>
      <c r="F25" s="252"/>
      <c r="G25" s="253"/>
      <c r="H25" s="254"/>
      <c r="I25" s="254"/>
      <c r="J25" s="254"/>
      <c r="K25" s="255"/>
      <c r="L25" s="256"/>
      <c r="M25" s="257"/>
      <c r="N25" s="257"/>
      <c r="O25" s="258"/>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59">
        <f t="shared" si="3"/>
        <v>0</v>
      </c>
      <c r="AV25" s="260"/>
      <c r="AW25" s="261">
        <f t="shared" si="1"/>
        <v>0</v>
      </c>
      <c r="AX25" s="262"/>
      <c r="AY25" s="229"/>
      <c r="AZ25" s="230"/>
      <c r="BA25" s="230"/>
      <c r="BB25" s="230"/>
      <c r="BC25" s="230"/>
      <c r="BD25" s="231"/>
    </row>
    <row r="26" spans="1:56" ht="39.9" customHeight="1" x14ac:dyDescent="0.45">
      <c r="A26" s="71"/>
      <c r="B26" s="87">
        <f t="shared" si="2"/>
        <v>9</v>
      </c>
      <c r="C26" s="249"/>
      <c r="D26" s="250"/>
      <c r="E26" s="251"/>
      <c r="F26" s="252"/>
      <c r="G26" s="253"/>
      <c r="H26" s="254"/>
      <c r="I26" s="254"/>
      <c r="J26" s="254"/>
      <c r="K26" s="255"/>
      <c r="L26" s="256"/>
      <c r="M26" s="257"/>
      <c r="N26" s="257"/>
      <c r="O26" s="258"/>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59">
        <f t="shared" si="3"/>
        <v>0</v>
      </c>
      <c r="AV26" s="260"/>
      <c r="AW26" s="261">
        <f t="shared" si="1"/>
        <v>0</v>
      </c>
      <c r="AX26" s="262"/>
      <c r="AY26" s="229"/>
      <c r="AZ26" s="230"/>
      <c r="BA26" s="230"/>
      <c r="BB26" s="230"/>
      <c r="BC26" s="230"/>
      <c r="BD26" s="231"/>
    </row>
    <row r="27" spans="1:56" ht="39.9" customHeight="1" x14ac:dyDescent="0.45">
      <c r="A27" s="71"/>
      <c r="B27" s="87">
        <f t="shared" si="2"/>
        <v>10</v>
      </c>
      <c r="C27" s="249"/>
      <c r="D27" s="250"/>
      <c r="E27" s="251"/>
      <c r="F27" s="252"/>
      <c r="G27" s="253"/>
      <c r="H27" s="254"/>
      <c r="I27" s="254"/>
      <c r="J27" s="254"/>
      <c r="K27" s="255"/>
      <c r="L27" s="256"/>
      <c r="M27" s="257"/>
      <c r="N27" s="257"/>
      <c r="O27" s="258"/>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59">
        <f t="shared" si="3"/>
        <v>0</v>
      </c>
      <c r="AV27" s="260"/>
      <c r="AW27" s="261">
        <f t="shared" si="1"/>
        <v>0</v>
      </c>
      <c r="AX27" s="262"/>
      <c r="AY27" s="229"/>
      <c r="AZ27" s="230"/>
      <c r="BA27" s="230"/>
      <c r="BB27" s="230"/>
      <c r="BC27" s="230"/>
      <c r="BD27" s="231"/>
    </row>
    <row r="28" spans="1:56" ht="39.9" customHeight="1" x14ac:dyDescent="0.45">
      <c r="A28" s="71"/>
      <c r="B28" s="87">
        <f t="shared" si="2"/>
        <v>11</v>
      </c>
      <c r="C28" s="249"/>
      <c r="D28" s="250"/>
      <c r="E28" s="251"/>
      <c r="F28" s="252"/>
      <c r="G28" s="253"/>
      <c r="H28" s="254"/>
      <c r="I28" s="254"/>
      <c r="J28" s="254"/>
      <c r="K28" s="255"/>
      <c r="L28" s="256"/>
      <c r="M28" s="257"/>
      <c r="N28" s="257"/>
      <c r="O28" s="258"/>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59">
        <f t="shared" si="3"/>
        <v>0</v>
      </c>
      <c r="AV28" s="260"/>
      <c r="AW28" s="261">
        <f t="shared" si="1"/>
        <v>0</v>
      </c>
      <c r="AX28" s="262"/>
      <c r="AY28" s="229"/>
      <c r="AZ28" s="230"/>
      <c r="BA28" s="230"/>
      <c r="BB28" s="230"/>
      <c r="BC28" s="230"/>
      <c r="BD28" s="231"/>
    </row>
    <row r="29" spans="1:56" ht="39.9" customHeight="1" x14ac:dyDescent="0.45">
      <c r="A29" s="71"/>
      <c r="B29" s="87">
        <f t="shared" si="2"/>
        <v>12</v>
      </c>
      <c r="C29" s="249"/>
      <c r="D29" s="250"/>
      <c r="E29" s="251"/>
      <c r="F29" s="252"/>
      <c r="G29" s="253"/>
      <c r="H29" s="254"/>
      <c r="I29" s="254"/>
      <c r="J29" s="254"/>
      <c r="K29" s="255"/>
      <c r="L29" s="256"/>
      <c r="M29" s="257"/>
      <c r="N29" s="257"/>
      <c r="O29" s="258"/>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59">
        <f t="shared" si="3"/>
        <v>0</v>
      </c>
      <c r="AV29" s="260"/>
      <c r="AW29" s="261">
        <f t="shared" si="1"/>
        <v>0</v>
      </c>
      <c r="AX29" s="262"/>
      <c r="AY29" s="229"/>
      <c r="AZ29" s="230"/>
      <c r="BA29" s="230"/>
      <c r="BB29" s="230"/>
      <c r="BC29" s="230"/>
      <c r="BD29" s="231"/>
    </row>
    <row r="30" spans="1:56" ht="39.9" customHeight="1" x14ac:dyDescent="0.45">
      <c r="A30" s="71"/>
      <c r="B30" s="87">
        <f t="shared" si="2"/>
        <v>13</v>
      </c>
      <c r="C30" s="249"/>
      <c r="D30" s="250"/>
      <c r="E30" s="251"/>
      <c r="F30" s="252"/>
      <c r="G30" s="253"/>
      <c r="H30" s="254"/>
      <c r="I30" s="254"/>
      <c r="J30" s="254"/>
      <c r="K30" s="255"/>
      <c r="L30" s="256"/>
      <c r="M30" s="257"/>
      <c r="N30" s="257"/>
      <c r="O30" s="258"/>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59">
        <f t="shared" si="3"/>
        <v>0</v>
      </c>
      <c r="AV30" s="260"/>
      <c r="AW30" s="261">
        <f t="shared" si="1"/>
        <v>0</v>
      </c>
      <c r="AX30" s="262"/>
      <c r="AY30" s="229"/>
      <c r="AZ30" s="230"/>
      <c r="BA30" s="230"/>
      <c r="BB30" s="230"/>
      <c r="BC30" s="230"/>
      <c r="BD30" s="231"/>
    </row>
    <row r="31" spans="1:56" ht="39.9" customHeight="1" x14ac:dyDescent="0.45">
      <c r="A31" s="71"/>
      <c r="B31" s="87">
        <f t="shared" si="2"/>
        <v>14</v>
      </c>
      <c r="C31" s="249"/>
      <c r="D31" s="250"/>
      <c r="E31" s="251"/>
      <c r="F31" s="252"/>
      <c r="G31" s="253"/>
      <c r="H31" s="254"/>
      <c r="I31" s="254"/>
      <c r="J31" s="254"/>
      <c r="K31" s="255"/>
      <c r="L31" s="256"/>
      <c r="M31" s="257"/>
      <c r="N31" s="257"/>
      <c r="O31" s="258"/>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59">
        <f t="shared" si="3"/>
        <v>0</v>
      </c>
      <c r="AV31" s="260"/>
      <c r="AW31" s="261">
        <f t="shared" si="1"/>
        <v>0</v>
      </c>
      <c r="AX31" s="262"/>
      <c r="AY31" s="229"/>
      <c r="AZ31" s="230"/>
      <c r="BA31" s="230"/>
      <c r="BB31" s="230"/>
      <c r="BC31" s="230"/>
      <c r="BD31" s="231"/>
    </row>
    <row r="32" spans="1:56" ht="39.9" customHeight="1" x14ac:dyDescent="0.45">
      <c r="A32" s="71"/>
      <c r="B32" s="87">
        <f t="shared" si="2"/>
        <v>15</v>
      </c>
      <c r="C32" s="249"/>
      <c r="D32" s="250"/>
      <c r="E32" s="251"/>
      <c r="F32" s="252"/>
      <c r="G32" s="253"/>
      <c r="H32" s="254"/>
      <c r="I32" s="254"/>
      <c r="J32" s="254"/>
      <c r="K32" s="255"/>
      <c r="L32" s="256"/>
      <c r="M32" s="257"/>
      <c r="N32" s="257"/>
      <c r="O32" s="258"/>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59">
        <f t="shared" si="3"/>
        <v>0</v>
      </c>
      <c r="AV32" s="260"/>
      <c r="AW32" s="261">
        <f t="shared" si="1"/>
        <v>0</v>
      </c>
      <c r="AX32" s="262"/>
      <c r="AY32" s="229"/>
      <c r="AZ32" s="230"/>
      <c r="BA32" s="230"/>
      <c r="BB32" s="230"/>
      <c r="BC32" s="230"/>
      <c r="BD32" s="231"/>
    </row>
    <row r="33" spans="1:56" ht="39.9" customHeight="1" x14ac:dyDescent="0.45">
      <c r="A33" s="71"/>
      <c r="B33" s="87">
        <f t="shared" si="2"/>
        <v>16</v>
      </c>
      <c r="C33" s="249"/>
      <c r="D33" s="250"/>
      <c r="E33" s="251"/>
      <c r="F33" s="252"/>
      <c r="G33" s="253"/>
      <c r="H33" s="254"/>
      <c r="I33" s="254"/>
      <c r="J33" s="254"/>
      <c r="K33" s="255"/>
      <c r="L33" s="256"/>
      <c r="M33" s="257"/>
      <c r="N33" s="257"/>
      <c r="O33" s="258"/>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59">
        <f t="shared" si="3"/>
        <v>0</v>
      </c>
      <c r="AV33" s="260"/>
      <c r="AW33" s="261">
        <f t="shared" si="1"/>
        <v>0</v>
      </c>
      <c r="AX33" s="262"/>
      <c r="AY33" s="229"/>
      <c r="AZ33" s="230"/>
      <c r="BA33" s="230"/>
      <c r="BB33" s="230"/>
      <c r="BC33" s="230"/>
      <c r="BD33" s="231"/>
    </row>
    <row r="34" spans="1:56" ht="39.9" customHeight="1" x14ac:dyDescent="0.45">
      <c r="A34" s="71"/>
      <c r="B34" s="87">
        <f t="shared" si="2"/>
        <v>17</v>
      </c>
      <c r="C34" s="249"/>
      <c r="D34" s="250"/>
      <c r="E34" s="251"/>
      <c r="F34" s="252"/>
      <c r="G34" s="253"/>
      <c r="H34" s="254"/>
      <c r="I34" s="254"/>
      <c r="J34" s="254"/>
      <c r="K34" s="255"/>
      <c r="L34" s="256"/>
      <c r="M34" s="257"/>
      <c r="N34" s="257"/>
      <c r="O34" s="258"/>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59">
        <f t="shared" si="3"/>
        <v>0</v>
      </c>
      <c r="AV34" s="260"/>
      <c r="AW34" s="261">
        <f t="shared" si="1"/>
        <v>0</v>
      </c>
      <c r="AX34" s="262"/>
      <c r="AY34" s="229"/>
      <c r="AZ34" s="230"/>
      <c r="BA34" s="230"/>
      <c r="BB34" s="230"/>
      <c r="BC34" s="230"/>
      <c r="BD34" s="231"/>
    </row>
    <row r="35" spans="1:56" ht="39.9" customHeight="1" x14ac:dyDescent="0.45">
      <c r="A35" s="71"/>
      <c r="B35" s="87">
        <f t="shared" ref="B35:B98" si="4">B34+1</f>
        <v>18</v>
      </c>
      <c r="C35" s="249"/>
      <c r="D35" s="250"/>
      <c r="E35" s="251"/>
      <c r="F35" s="252"/>
      <c r="G35" s="253"/>
      <c r="H35" s="254"/>
      <c r="I35" s="254"/>
      <c r="J35" s="254"/>
      <c r="K35" s="255"/>
      <c r="L35" s="256"/>
      <c r="M35" s="257"/>
      <c r="N35" s="257"/>
      <c r="O35" s="258"/>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59">
        <f t="shared" ref="AU35" si="5">IF($AZ$3="４週",SUM(P35:AQ35),IF($AZ$3="暦月",SUM(P35:AT35),""))</f>
        <v>0</v>
      </c>
      <c r="AV35" s="260"/>
      <c r="AW35" s="261">
        <f t="shared" si="1"/>
        <v>0</v>
      </c>
      <c r="AX35" s="262"/>
      <c r="AY35" s="229"/>
      <c r="AZ35" s="230"/>
      <c r="BA35" s="230"/>
      <c r="BB35" s="230"/>
      <c r="BC35" s="230"/>
      <c r="BD35" s="231"/>
    </row>
    <row r="36" spans="1:56" ht="39.9" customHeight="1" x14ac:dyDescent="0.45">
      <c r="A36" s="71"/>
      <c r="B36" s="87">
        <f t="shared" si="4"/>
        <v>19</v>
      </c>
      <c r="C36" s="249"/>
      <c r="D36" s="250"/>
      <c r="E36" s="251"/>
      <c r="F36" s="252"/>
      <c r="G36" s="253"/>
      <c r="H36" s="254"/>
      <c r="I36" s="254"/>
      <c r="J36" s="254"/>
      <c r="K36" s="255"/>
      <c r="L36" s="256"/>
      <c r="M36" s="257"/>
      <c r="N36" s="257"/>
      <c r="O36" s="258"/>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59">
        <f t="shared" ref="AU36:AU99" si="6">IF($AZ$3="４週",SUM(P36:AQ36),IF($AZ$3="暦月",SUM(P36:AT36),""))</f>
        <v>0</v>
      </c>
      <c r="AV36" s="260"/>
      <c r="AW36" s="261">
        <f t="shared" si="1"/>
        <v>0</v>
      </c>
      <c r="AX36" s="262"/>
      <c r="AY36" s="229"/>
      <c r="AZ36" s="230"/>
      <c r="BA36" s="230"/>
      <c r="BB36" s="230"/>
      <c r="BC36" s="230"/>
      <c r="BD36" s="231"/>
    </row>
    <row r="37" spans="1:56" ht="39.9" customHeight="1" x14ac:dyDescent="0.45">
      <c r="A37" s="71"/>
      <c r="B37" s="87">
        <f t="shared" si="4"/>
        <v>20</v>
      </c>
      <c r="C37" s="249"/>
      <c r="D37" s="250"/>
      <c r="E37" s="251"/>
      <c r="F37" s="252"/>
      <c r="G37" s="253"/>
      <c r="H37" s="254"/>
      <c r="I37" s="254"/>
      <c r="J37" s="254"/>
      <c r="K37" s="255"/>
      <c r="L37" s="256"/>
      <c r="M37" s="257"/>
      <c r="N37" s="257"/>
      <c r="O37" s="258"/>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59">
        <f t="shared" si="6"/>
        <v>0</v>
      </c>
      <c r="AV37" s="260"/>
      <c r="AW37" s="261">
        <f t="shared" si="1"/>
        <v>0</v>
      </c>
      <c r="AX37" s="262"/>
      <c r="AY37" s="229"/>
      <c r="AZ37" s="230"/>
      <c r="BA37" s="230"/>
      <c r="BB37" s="230"/>
      <c r="BC37" s="230"/>
      <c r="BD37" s="231"/>
    </row>
    <row r="38" spans="1:56" ht="39.9" customHeight="1" x14ac:dyDescent="0.45">
      <c r="A38" s="71"/>
      <c r="B38" s="87">
        <f t="shared" si="4"/>
        <v>21</v>
      </c>
      <c r="C38" s="249"/>
      <c r="D38" s="250"/>
      <c r="E38" s="251"/>
      <c r="F38" s="252"/>
      <c r="G38" s="253"/>
      <c r="H38" s="254"/>
      <c r="I38" s="254"/>
      <c r="J38" s="254"/>
      <c r="K38" s="255"/>
      <c r="L38" s="256"/>
      <c r="M38" s="257"/>
      <c r="N38" s="257"/>
      <c r="O38" s="258"/>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59">
        <f t="shared" si="6"/>
        <v>0</v>
      </c>
      <c r="AV38" s="260"/>
      <c r="AW38" s="261">
        <f t="shared" si="1"/>
        <v>0</v>
      </c>
      <c r="AX38" s="262"/>
      <c r="AY38" s="229"/>
      <c r="AZ38" s="230"/>
      <c r="BA38" s="230"/>
      <c r="BB38" s="230"/>
      <c r="BC38" s="230"/>
      <c r="BD38" s="231"/>
    </row>
    <row r="39" spans="1:56" ht="39.9" customHeight="1" x14ac:dyDescent="0.45">
      <c r="A39" s="71"/>
      <c r="B39" s="87">
        <f t="shared" si="4"/>
        <v>22</v>
      </c>
      <c r="C39" s="249"/>
      <c r="D39" s="250"/>
      <c r="E39" s="251"/>
      <c r="F39" s="252"/>
      <c r="G39" s="253"/>
      <c r="H39" s="254"/>
      <c r="I39" s="254"/>
      <c r="J39" s="254"/>
      <c r="K39" s="255"/>
      <c r="L39" s="256"/>
      <c r="M39" s="257"/>
      <c r="N39" s="257"/>
      <c r="O39" s="258"/>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59">
        <f t="shared" si="6"/>
        <v>0</v>
      </c>
      <c r="AV39" s="260"/>
      <c r="AW39" s="261">
        <f t="shared" si="1"/>
        <v>0</v>
      </c>
      <c r="AX39" s="262"/>
      <c r="AY39" s="229"/>
      <c r="AZ39" s="230"/>
      <c r="BA39" s="230"/>
      <c r="BB39" s="230"/>
      <c r="BC39" s="230"/>
      <c r="BD39" s="231"/>
    </row>
    <row r="40" spans="1:56" ht="39.9" customHeight="1" x14ac:dyDescent="0.45">
      <c r="A40" s="71"/>
      <c r="B40" s="87">
        <f t="shared" si="4"/>
        <v>23</v>
      </c>
      <c r="C40" s="249"/>
      <c r="D40" s="250"/>
      <c r="E40" s="251"/>
      <c r="F40" s="252"/>
      <c r="G40" s="253"/>
      <c r="H40" s="254"/>
      <c r="I40" s="254"/>
      <c r="J40" s="254"/>
      <c r="K40" s="255"/>
      <c r="L40" s="256"/>
      <c r="M40" s="257"/>
      <c r="N40" s="257"/>
      <c r="O40" s="258"/>
      <c r="P40" s="146"/>
      <c r="Q40" s="147"/>
      <c r="R40" s="147"/>
      <c r="S40" s="147"/>
      <c r="T40" s="147"/>
      <c r="U40" s="147"/>
      <c r="V40" s="148"/>
      <c r="W40" s="146"/>
      <c r="X40" s="147"/>
      <c r="Y40" s="147"/>
      <c r="Z40" s="147"/>
      <c r="AA40" s="147"/>
      <c r="AB40" s="147"/>
      <c r="AC40" s="148"/>
      <c r="AD40" s="146"/>
      <c r="AE40" s="147"/>
      <c r="AF40" s="147"/>
      <c r="AG40" s="147"/>
      <c r="AH40" s="147"/>
      <c r="AI40" s="147"/>
      <c r="AJ40" s="148"/>
      <c r="AK40" s="146"/>
      <c r="AL40" s="147"/>
      <c r="AM40" s="147"/>
      <c r="AN40" s="147"/>
      <c r="AO40" s="147"/>
      <c r="AP40" s="147"/>
      <c r="AQ40" s="148"/>
      <c r="AR40" s="146"/>
      <c r="AS40" s="147"/>
      <c r="AT40" s="148"/>
      <c r="AU40" s="259">
        <f t="shared" si="6"/>
        <v>0</v>
      </c>
      <c r="AV40" s="260"/>
      <c r="AW40" s="261">
        <f t="shared" si="1"/>
        <v>0</v>
      </c>
      <c r="AX40" s="262"/>
      <c r="AY40" s="229"/>
      <c r="AZ40" s="230"/>
      <c r="BA40" s="230"/>
      <c r="BB40" s="230"/>
      <c r="BC40" s="230"/>
      <c r="BD40" s="231"/>
    </row>
    <row r="41" spans="1:56" ht="39.9" customHeight="1" x14ac:dyDescent="0.45">
      <c r="A41" s="71"/>
      <c r="B41" s="87">
        <f t="shared" si="4"/>
        <v>24</v>
      </c>
      <c r="C41" s="249"/>
      <c r="D41" s="250"/>
      <c r="E41" s="251"/>
      <c r="F41" s="252"/>
      <c r="G41" s="253"/>
      <c r="H41" s="254"/>
      <c r="I41" s="254"/>
      <c r="J41" s="254"/>
      <c r="K41" s="255"/>
      <c r="L41" s="256"/>
      <c r="M41" s="257"/>
      <c r="N41" s="257"/>
      <c r="O41" s="258"/>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59">
        <f t="shared" si="6"/>
        <v>0</v>
      </c>
      <c r="AV41" s="260"/>
      <c r="AW41" s="261">
        <f t="shared" si="1"/>
        <v>0</v>
      </c>
      <c r="AX41" s="262"/>
      <c r="AY41" s="229"/>
      <c r="AZ41" s="230"/>
      <c r="BA41" s="230"/>
      <c r="BB41" s="230"/>
      <c r="BC41" s="230"/>
      <c r="BD41" s="231"/>
    </row>
    <row r="42" spans="1:56" ht="39.9" customHeight="1" x14ac:dyDescent="0.45">
      <c r="A42" s="71"/>
      <c r="B42" s="87">
        <f t="shared" si="4"/>
        <v>25</v>
      </c>
      <c r="C42" s="249"/>
      <c r="D42" s="250"/>
      <c r="E42" s="251"/>
      <c r="F42" s="252"/>
      <c r="G42" s="253"/>
      <c r="H42" s="254"/>
      <c r="I42" s="254"/>
      <c r="J42" s="254"/>
      <c r="K42" s="255"/>
      <c r="L42" s="256"/>
      <c r="M42" s="257"/>
      <c r="N42" s="257"/>
      <c r="O42" s="258"/>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59">
        <f t="shared" si="6"/>
        <v>0</v>
      </c>
      <c r="AV42" s="260"/>
      <c r="AW42" s="261">
        <f t="shared" si="1"/>
        <v>0</v>
      </c>
      <c r="AX42" s="262"/>
      <c r="AY42" s="229"/>
      <c r="AZ42" s="230"/>
      <c r="BA42" s="230"/>
      <c r="BB42" s="230"/>
      <c r="BC42" s="230"/>
      <c r="BD42" s="231"/>
    </row>
    <row r="43" spans="1:56" ht="39.9" customHeight="1" x14ac:dyDescent="0.45">
      <c r="A43" s="71"/>
      <c r="B43" s="87">
        <f t="shared" si="4"/>
        <v>26</v>
      </c>
      <c r="C43" s="249"/>
      <c r="D43" s="250"/>
      <c r="E43" s="251"/>
      <c r="F43" s="252"/>
      <c r="G43" s="253"/>
      <c r="H43" s="254"/>
      <c r="I43" s="254"/>
      <c r="J43" s="254"/>
      <c r="K43" s="255"/>
      <c r="L43" s="256"/>
      <c r="M43" s="257"/>
      <c r="N43" s="257"/>
      <c r="O43" s="258"/>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59">
        <f t="shared" si="6"/>
        <v>0</v>
      </c>
      <c r="AV43" s="260"/>
      <c r="AW43" s="261">
        <f t="shared" si="1"/>
        <v>0</v>
      </c>
      <c r="AX43" s="262"/>
      <c r="AY43" s="229"/>
      <c r="AZ43" s="230"/>
      <c r="BA43" s="230"/>
      <c r="BB43" s="230"/>
      <c r="BC43" s="230"/>
      <c r="BD43" s="231"/>
    </row>
    <row r="44" spans="1:56" ht="39.9" customHeight="1" x14ac:dyDescent="0.45">
      <c r="A44" s="71"/>
      <c r="B44" s="87">
        <f t="shared" si="4"/>
        <v>27</v>
      </c>
      <c r="C44" s="249"/>
      <c r="D44" s="250"/>
      <c r="E44" s="251"/>
      <c r="F44" s="252"/>
      <c r="G44" s="253"/>
      <c r="H44" s="254"/>
      <c r="I44" s="254"/>
      <c r="J44" s="254"/>
      <c r="K44" s="255"/>
      <c r="L44" s="256"/>
      <c r="M44" s="257"/>
      <c r="N44" s="257"/>
      <c r="O44" s="258"/>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59">
        <f t="shared" si="6"/>
        <v>0</v>
      </c>
      <c r="AV44" s="260"/>
      <c r="AW44" s="261">
        <f t="shared" si="1"/>
        <v>0</v>
      </c>
      <c r="AX44" s="262"/>
      <c r="AY44" s="229"/>
      <c r="AZ44" s="230"/>
      <c r="BA44" s="230"/>
      <c r="BB44" s="230"/>
      <c r="BC44" s="230"/>
      <c r="BD44" s="231"/>
    </row>
    <row r="45" spans="1:56" ht="39.9" customHeight="1" x14ac:dyDescent="0.45">
      <c r="A45" s="71"/>
      <c r="B45" s="87">
        <f t="shared" si="4"/>
        <v>28</v>
      </c>
      <c r="C45" s="249"/>
      <c r="D45" s="250"/>
      <c r="E45" s="251"/>
      <c r="F45" s="252"/>
      <c r="G45" s="253"/>
      <c r="H45" s="254"/>
      <c r="I45" s="254"/>
      <c r="J45" s="254"/>
      <c r="K45" s="255"/>
      <c r="L45" s="256"/>
      <c r="M45" s="257"/>
      <c r="N45" s="257"/>
      <c r="O45" s="258"/>
      <c r="P45" s="152"/>
      <c r="Q45" s="153"/>
      <c r="R45" s="153"/>
      <c r="S45" s="153"/>
      <c r="T45" s="153"/>
      <c r="U45" s="153"/>
      <c r="V45" s="154"/>
      <c r="W45" s="152"/>
      <c r="X45" s="153"/>
      <c r="Y45" s="153"/>
      <c r="Z45" s="153"/>
      <c r="AA45" s="153"/>
      <c r="AB45" s="153"/>
      <c r="AC45" s="154"/>
      <c r="AD45" s="152"/>
      <c r="AE45" s="153"/>
      <c r="AF45" s="153"/>
      <c r="AG45" s="153"/>
      <c r="AH45" s="153"/>
      <c r="AI45" s="153"/>
      <c r="AJ45" s="154"/>
      <c r="AK45" s="152"/>
      <c r="AL45" s="153"/>
      <c r="AM45" s="153"/>
      <c r="AN45" s="153"/>
      <c r="AO45" s="153"/>
      <c r="AP45" s="153"/>
      <c r="AQ45" s="154"/>
      <c r="AR45" s="152"/>
      <c r="AS45" s="153"/>
      <c r="AT45" s="154"/>
      <c r="AU45" s="259">
        <f t="shared" si="6"/>
        <v>0</v>
      </c>
      <c r="AV45" s="260"/>
      <c r="AW45" s="261">
        <f t="shared" si="1"/>
        <v>0</v>
      </c>
      <c r="AX45" s="262"/>
      <c r="AY45" s="229"/>
      <c r="AZ45" s="230"/>
      <c r="BA45" s="230"/>
      <c r="BB45" s="230"/>
      <c r="BC45" s="230"/>
      <c r="BD45" s="231"/>
    </row>
    <row r="46" spans="1:56" ht="39.9" customHeight="1" x14ac:dyDescent="0.45">
      <c r="A46" s="71"/>
      <c r="B46" s="87">
        <f t="shared" si="4"/>
        <v>29</v>
      </c>
      <c r="C46" s="249"/>
      <c r="D46" s="250"/>
      <c r="E46" s="251"/>
      <c r="F46" s="252"/>
      <c r="G46" s="253"/>
      <c r="H46" s="254"/>
      <c r="I46" s="254"/>
      <c r="J46" s="254"/>
      <c r="K46" s="255"/>
      <c r="L46" s="256"/>
      <c r="M46" s="257"/>
      <c r="N46" s="257"/>
      <c r="O46" s="258"/>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59">
        <f t="shared" si="6"/>
        <v>0</v>
      </c>
      <c r="AV46" s="260"/>
      <c r="AW46" s="261">
        <f t="shared" si="1"/>
        <v>0</v>
      </c>
      <c r="AX46" s="262"/>
      <c r="AY46" s="229"/>
      <c r="AZ46" s="230"/>
      <c r="BA46" s="230"/>
      <c r="BB46" s="230"/>
      <c r="BC46" s="230"/>
      <c r="BD46" s="231"/>
    </row>
    <row r="47" spans="1:56" ht="39.9" customHeight="1" x14ac:dyDescent="0.45">
      <c r="A47" s="71"/>
      <c r="B47" s="87">
        <f t="shared" si="4"/>
        <v>30</v>
      </c>
      <c r="C47" s="249"/>
      <c r="D47" s="250"/>
      <c r="E47" s="251"/>
      <c r="F47" s="252"/>
      <c r="G47" s="253"/>
      <c r="H47" s="254"/>
      <c r="I47" s="254"/>
      <c r="J47" s="254"/>
      <c r="K47" s="255"/>
      <c r="L47" s="256"/>
      <c r="M47" s="257"/>
      <c r="N47" s="257"/>
      <c r="O47" s="258"/>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59">
        <f t="shared" si="6"/>
        <v>0</v>
      </c>
      <c r="AV47" s="260"/>
      <c r="AW47" s="261">
        <f t="shared" si="1"/>
        <v>0</v>
      </c>
      <c r="AX47" s="262"/>
      <c r="AY47" s="229"/>
      <c r="AZ47" s="230"/>
      <c r="BA47" s="230"/>
      <c r="BB47" s="230"/>
      <c r="BC47" s="230"/>
      <c r="BD47" s="231"/>
    </row>
    <row r="48" spans="1:56" ht="39.9" customHeight="1" x14ac:dyDescent="0.45">
      <c r="A48" s="71"/>
      <c r="B48" s="87">
        <f t="shared" si="4"/>
        <v>31</v>
      </c>
      <c r="C48" s="249"/>
      <c r="D48" s="250"/>
      <c r="E48" s="251"/>
      <c r="F48" s="252"/>
      <c r="G48" s="253"/>
      <c r="H48" s="254"/>
      <c r="I48" s="254"/>
      <c r="J48" s="254"/>
      <c r="K48" s="255"/>
      <c r="L48" s="256"/>
      <c r="M48" s="257"/>
      <c r="N48" s="257"/>
      <c r="O48" s="258"/>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59">
        <f t="shared" si="6"/>
        <v>0</v>
      </c>
      <c r="AV48" s="260"/>
      <c r="AW48" s="261">
        <f t="shared" si="1"/>
        <v>0</v>
      </c>
      <c r="AX48" s="262"/>
      <c r="AY48" s="229"/>
      <c r="AZ48" s="230"/>
      <c r="BA48" s="230"/>
      <c r="BB48" s="230"/>
      <c r="BC48" s="230"/>
      <c r="BD48" s="231"/>
    </row>
    <row r="49" spans="1:56" ht="39.9" customHeight="1" x14ac:dyDescent="0.45">
      <c r="A49" s="71"/>
      <c r="B49" s="87">
        <f t="shared" si="4"/>
        <v>32</v>
      </c>
      <c r="C49" s="249"/>
      <c r="D49" s="250"/>
      <c r="E49" s="251"/>
      <c r="F49" s="252"/>
      <c r="G49" s="253"/>
      <c r="H49" s="254"/>
      <c r="I49" s="254"/>
      <c r="J49" s="254"/>
      <c r="K49" s="255"/>
      <c r="L49" s="256"/>
      <c r="M49" s="257"/>
      <c r="N49" s="257"/>
      <c r="O49" s="258"/>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59">
        <f t="shared" si="6"/>
        <v>0</v>
      </c>
      <c r="AV49" s="260"/>
      <c r="AW49" s="261">
        <f t="shared" si="1"/>
        <v>0</v>
      </c>
      <c r="AX49" s="262"/>
      <c r="AY49" s="229"/>
      <c r="AZ49" s="230"/>
      <c r="BA49" s="230"/>
      <c r="BB49" s="230"/>
      <c r="BC49" s="230"/>
      <c r="BD49" s="231"/>
    </row>
    <row r="50" spans="1:56" ht="39.9" customHeight="1" x14ac:dyDescent="0.45">
      <c r="A50" s="71"/>
      <c r="B50" s="87">
        <f t="shared" si="4"/>
        <v>33</v>
      </c>
      <c r="C50" s="249"/>
      <c r="D50" s="250"/>
      <c r="E50" s="251"/>
      <c r="F50" s="252"/>
      <c r="G50" s="253"/>
      <c r="H50" s="254"/>
      <c r="I50" s="254"/>
      <c r="J50" s="254"/>
      <c r="K50" s="255"/>
      <c r="L50" s="256"/>
      <c r="M50" s="257"/>
      <c r="N50" s="257"/>
      <c r="O50" s="258"/>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59">
        <f t="shared" si="6"/>
        <v>0</v>
      </c>
      <c r="AV50" s="260"/>
      <c r="AW50" s="261">
        <f t="shared" ref="AW50:AW81" si="7">IF($AZ$3="４週",AU50/4,IF($AZ$3="暦月",AU50/($AZ$11/7),""))</f>
        <v>0</v>
      </c>
      <c r="AX50" s="262"/>
      <c r="AY50" s="229"/>
      <c r="AZ50" s="230"/>
      <c r="BA50" s="230"/>
      <c r="BB50" s="230"/>
      <c r="BC50" s="230"/>
      <c r="BD50" s="231"/>
    </row>
    <row r="51" spans="1:56" ht="39.9" customHeight="1" x14ac:dyDescent="0.45">
      <c r="A51" s="71"/>
      <c r="B51" s="87">
        <f t="shared" si="4"/>
        <v>34</v>
      </c>
      <c r="C51" s="249"/>
      <c r="D51" s="250"/>
      <c r="E51" s="251"/>
      <c r="F51" s="252"/>
      <c r="G51" s="253"/>
      <c r="H51" s="254"/>
      <c r="I51" s="254"/>
      <c r="J51" s="254"/>
      <c r="K51" s="255"/>
      <c r="L51" s="256"/>
      <c r="M51" s="257"/>
      <c r="N51" s="257"/>
      <c r="O51" s="258"/>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59">
        <f t="shared" si="6"/>
        <v>0</v>
      </c>
      <c r="AV51" s="260"/>
      <c r="AW51" s="261">
        <f t="shared" si="7"/>
        <v>0</v>
      </c>
      <c r="AX51" s="262"/>
      <c r="AY51" s="229"/>
      <c r="AZ51" s="230"/>
      <c r="BA51" s="230"/>
      <c r="BB51" s="230"/>
      <c r="BC51" s="230"/>
      <c r="BD51" s="231"/>
    </row>
    <row r="52" spans="1:56" ht="39.9" customHeight="1" x14ac:dyDescent="0.45">
      <c r="A52" s="71"/>
      <c r="B52" s="87">
        <f t="shared" si="4"/>
        <v>35</v>
      </c>
      <c r="C52" s="249"/>
      <c r="D52" s="250"/>
      <c r="E52" s="251"/>
      <c r="F52" s="252"/>
      <c r="G52" s="253"/>
      <c r="H52" s="254"/>
      <c r="I52" s="254"/>
      <c r="J52" s="254"/>
      <c r="K52" s="255"/>
      <c r="L52" s="256"/>
      <c r="M52" s="257"/>
      <c r="N52" s="257"/>
      <c r="O52" s="258"/>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59">
        <f t="shared" si="6"/>
        <v>0</v>
      </c>
      <c r="AV52" s="260"/>
      <c r="AW52" s="261">
        <f t="shared" si="7"/>
        <v>0</v>
      </c>
      <c r="AX52" s="262"/>
      <c r="AY52" s="229"/>
      <c r="AZ52" s="230"/>
      <c r="BA52" s="230"/>
      <c r="BB52" s="230"/>
      <c r="BC52" s="230"/>
      <c r="BD52" s="231"/>
    </row>
    <row r="53" spans="1:56" ht="39.9" customHeight="1" x14ac:dyDescent="0.45">
      <c r="A53" s="71"/>
      <c r="B53" s="87">
        <f t="shared" si="4"/>
        <v>36</v>
      </c>
      <c r="C53" s="249"/>
      <c r="D53" s="250"/>
      <c r="E53" s="251"/>
      <c r="F53" s="252"/>
      <c r="G53" s="253"/>
      <c r="H53" s="254"/>
      <c r="I53" s="254"/>
      <c r="J53" s="254"/>
      <c r="K53" s="255"/>
      <c r="L53" s="256"/>
      <c r="M53" s="257"/>
      <c r="N53" s="257"/>
      <c r="O53" s="258"/>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59">
        <f t="shared" si="6"/>
        <v>0</v>
      </c>
      <c r="AV53" s="260"/>
      <c r="AW53" s="261">
        <f t="shared" si="7"/>
        <v>0</v>
      </c>
      <c r="AX53" s="262"/>
      <c r="AY53" s="229"/>
      <c r="AZ53" s="230"/>
      <c r="BA53" s="230"/>
      <c r="BB53" s="230"/>
      <c r="BC53" s="230"/>
      <c r="BD53" s="231"/>
    </row>
    <row r="54" spans="1:56" ht="39.9" customHeight="1" x14ac:dyDescent="0.45">
      <c r="A54" s="71"/>
      <c r="B54" s="87">
        <f t="shared" si="4"/>
        <v>37</v>
      </c>
      <c r="C54" s="249"/>
      <c r="D54" s="250"/>
      <c r="E54" s="251"/>
      <c r="F54" s="252"/>
      <c r="G54" s="253"/>
      <c r="H54" s="254"/>
      <c r="I54" s="254"/>
      <c r="J54" s="254"/>
      <c r="K54" s="255"/>
      <c r="L54" s="256"/>
      <c r="M54" s="257"/>
      <c r="N54" s="257"/>
      <c r="O54" s="258"/>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59">
        <f t="shared" si="6"/>
        <v>0</v>
      </c>
      <c r="AV54" s="260"/>
      <c r="AW54" s="261">
        <f t="shared" si="7"/>
        <v>0</v>
      </c>
      <c r="AX54" s="262"/>
      <c r="AY54" s="229"/>
      <c r="AZ54" s="230"/>
      <c r="BA54" s="230"/>
      <c r="BB54" s="230"/>
      <c r="BC54" s="230"/>
      <c r="BD54" s="231"/>
    </row>
    <row r="55" spans="1:56" ht="39.9" customHeight="1" x14ac:dyDescent="0.45">
      <c r="A55" s="71"/>
      <c r="B55" s="87">
        <f t="shared" si="4"/>
        <v>38</v>
      </c>
      <c r="C55" s="249"/>
      <c r="D55" s="250"/>
      <c r="E55" s="251"/>
      <c r="F55" s="252"/>
      <c r="G55" s="253"/>
      <c r="H55" s="254"/>
      <c r="I55" s="254"/>
      <c r="J55" s="254"/>
      <c r="K55" s="255"/>
      <c r="L55" s="256"/>
      <c r="M55" s="257"/>
      <c r="N55" s="257"/>
      <c r="O55" s="258"/>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59">
        <f t="shared" si="6"/>
        <v>0</v>
      </c>
      <c r="AV55" s="260"/>
      <c r="AW55" s="261">
        <f t="shared" si="7"/>
        <v>0</v>
      </c>
      <c r="AX55" s="262"/>
      <c r="AY55" s="229"/>
      <c r="AZ55" s="230"/>
      <c r="BA55" s="230"/>
      <c r="BB55" s="230"/>
      <c r="BC55" s="230"/>
      <c r="BD55" s="231"/>
    </row>
    <row r="56" spans="1:56" ht="39.9" customHeight="1" x14ac:dyDescent="0.45">
      <c r="A56" s="71"/>
      <c r="B56" s="87">
        <f t="shared" si="4"/>
        <v>39</v>
      </c>
      <c r="C56" s="249"/>
      <c r="D56" s="250"/>
      <c r="E56" s="251"/>
      <c r="F56" s="252"/>
      <c r="G56" s="253"/>
      <c r="H56" s="254"/>
      <c r="I56" s="254"/>
      <c r="J56" s="254"/>
      <c r="K56" s="255"/>
      <c r="L56" s="256"/>
      <c r="M56" s="257"/>
      <c r="N56" s="257"/>
      <c r="O56" s="258"/>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59">
        <f t="shared" si="6"/>
        <v>0</v>
      </c>
      <c r="AV56" s="260"/>
      <c r="AW56" s="261">
        <f t="shared" si="7"/>
        <v>0</v>
      </c>
      <c r="AX56" s="262"/>
      <c r="AY56" s="229"/>
      <c r="AZ56" s="230"/>
      <c r="BA56" s="230"/>
      <c r="BB56" s="230"/>
      <c r="BC56" s="230"/>
      <c r="BD56" s="231"/>
    </row>
    <row r="57" spans="1:56" ht="39.9" customHeight="1" x14ac:dyDescent="0.45">
      <c r="A57" s="71"/>
      <c r="B57" s="87">
        <f t="shared" si="4"/>
        <v>40</v>
      </c>
      <c r="C57" s="249"/>
      <c r="D57" s="250"/>
      <c r="E57" s="251"/>
      <c r="F57" s="252"/>
      <c r="G57" s="253"/>
      <c r="H57" s="254"/>
      <c r="I57" s="254"/>
      <c r="J57" s="254"/>
      <c r="K57" s="255"/>
      <c r="L57" s="256"/>
      <c r="M57" s="257"/>
      <c r="N57" s="257"/>
      <c r="O57" s="258"/>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59">
        <f t="shared" si="6"/>
        <v>0</v>
      </c>
      <c r="AV57" s="260"/>
      <c r="AW57" s="261">
        <f t="shared" si="7"/>
        <v>0</v>
      </c>
      <c r="AX57" s="262"/>
      <c r="AY57" s="229"/>
      <c r="AZ57" s="230"/>
      <c r="BA57" s="230"/>
      <c r="BB57" s="230"/>
      <c r="BC57" s="230"/>
      <c r="BD57" s="231"/>
    </row>
    <row r="58" spans="1:56" ht="39.9" customHeight="1" x14ac:dyDescent="0.45">
      <c r="A58" s="71"/>
      <c r="B58" s="87">
        <f t="shared" si="4"/>
        <v>41</v>
      </c>
      <c r="C58" s="249"/>
      <c r="D58" s="250"/>
      <c r="E58" s="251"/>
      <c r="F58" s="252"/>
      <c r="G58" s="253"/>
      <c r="H58" s="254"/>
      <c r="I58" s="254"/>
      <c r="J58" s="254"/>
      <c r="K58" s="255"/>
      <c r="L58" s="256"/>
      <c r="M58" s="257"/>
      <c r="N58" s="257"/>
      <c r="O58" s="258"/>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59">
        <f t="shared" si="6"/>
        <v>0</v>
      </c>
      <c r="AV58" s="260"/>
      <c r="AW58" s="261">
        <f t="shared" si="7"/>
        <v>0</v>
      </c>
      <c r="AX58" s="262"/>
      <c r="AY58" s="229"/>
      <c r="AZ58" s="230"/>
      <c r="BA58" s="230"/>
      <c r="BB58" s="230"/>
      <c r="BC58" s="230"/>
      <c r="BD58" s="231"/>
    </row>
    <row r="59" spans="1:56" ht="39.9" customHeight="1" x14ac:dyDescent="0.45">
      <c r="A59" s="71"/>
      <c r="B59" s="87">
        <f t="shared" si="4"/>
        <v>42</v>
      </c>
      <c r="C59" s="249"/>
      <c r="D59" s="250"/>
      <c r="E59" s="251"/>
      <c r="F59" s="252"/>
      <c r="G59" s="253"/>
      <c r="H59" s="254"/>
      <c r="I59" s="254"/>
      <c r="J59" s="254"/>
      <c r="K59" s="255"/>
      <c r="L59" s="256"/>
      <c r="M59" s="257"/>
      <c r="N59" s="257"/>
      <c r="O59" s="258"/>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59">
        <f t="shared" si="6"/>
        <v>0</v>
      </c>
      <c r="AV59" s="260"/>
      <c r="AW59" s="261">
        <f t="shared" si="7"/>
        <v>0</v>
      </c>
      <c r="AX59" s="262"/>
      <c r="AY59" s="229"/>
      <c r="AZ59" s="230"/>
      <c r="BA59" s="230"/>
      <c r="BB59" s="230"/>
      <c r="BC59" s="230"/>
      <c r="BD59" s="231"/>
    </row>
    <row r="60" spans="1:56" ht="39.9" customHeight="1" x14ac:dyDescent="0.45">
      <c r="A60" s="71"/>
      <c r="B60" s="87">
        <f t="shared" si="4"/>
        <v>43</v>
      </c>
      <c r="C60" s="249"/>
      <c r="D60" s="250"/>
      <c r="E60" s="251"/>
      <c r="F60" s="252"/>
      <c r="G60" s="253"/>
      <c r="H60" s="254"/>
      <c r="I60" s="254"/>
      <c r="J60" s="254"/>
      <c r="K60" s="255"/>
      <c r="L60" s="256"/>
      <c r="M60" s="257"/>
      <c r="N60" s="257"/>
      <c r="O60" s="258"/>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59">
        <f t="shared" si="6"/>
        <v>0</v>
      </c>
      <c r="AV60" s="260"/>
      <c r="AW60" s="261">
        <f t="shared" si="7"/>
        <v>0</v>
      </c>
      <c r="AX60" s="262"/>
      <c r="AY60" s="229"/>
      <c r="AZ60" s="230"/>
      <c r="BA60" s="230"/>
      <c r="BB60" s="230"/>
      <c r="BC60" s="230"/>
      <c r="BD60" s="231"/>
    </row>
    <row r="61" spans="1:56" ht="39.9" customHeight="1" x14ac:dyDescent="0.45">
      <c r="A61" s="71"/>
      <c r="B61" s="87">
        <f t="shared" si="4"/>
        <v>44</v>
      </c>
      <c r="C61" s="249"/>
      <c r="D61" s="250"/>
      <c r="E61" s="251"/>
      <c r="F61" s="252"/>
      <c r="G61" s="253"/>
      <c r="H61" s="254"/>
      <c r="I61" s="254"/>
      <c r="J61" s="254"/>
      <c r="K61" s="255"/>
      <c r="L61" s="256"/>
      <c r="M61" s="257"/>
      <c r="N61" s="257"/>
      <c r="O61" s="258"/>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59">
        <f t="shared" si="6"/>
        <v>0</v>
      </c>
      <c r="AV61" s="260"/>
      <c r="AW61" s="261">
        <f t="shared" si="7"/>
        <v>0</v>
      </c>
      <c r="AX61" s="262"/>
      <c r="AY61" s="229"/>
      <c r="AZ61" s="230"/>
      <c r="BA61" s="230"/>
      <c r="BB61" s="230"/>
      <c r="BC61" s="230"/>
      <c r="BD61" s="231"/>
    </row>
    <row r="62" spans="1:56" ht="39.9" customHeight="1" x14ac:dyDescent="0.45">
      <c r="A62" s="71"/>
      <c r="B62" s="87">
        <f t="shared" si="4"/>
        <v>45</v>
      </c>
      <c r="C62" s="249"/>
      <c r="D62" s="250"/>
      <c r="E62" s="251"/>
      <c r="F62" s="252"/>
      <c r="G62" s="253"/>
      <c r="H62" s="254"/>
      <c r="I62" s="254"/>
      <c r="J62" s="254"/>
      <c r="K62" s="255"/>
      <c r="L62" s="256"/>
      <c r="M62" s="257"/>
      <c r="N62" s="257"/>
      <c r="O62" s="258"/>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59">
        <f t="shared" si="6"/>
        <v>0</v>
      </c>
      <c r="AV62" s="260"/>
      <c r="AW62" s="261">
        <f t="shared" si="7"/>
        <v>0</v>
      </c>
      <c r="AX62" s="262"/>
      <c r="AY62" s="229"/>
      <c r="AZ62" s="230"/>
      <c r="BA62" s="230"/>
      <c r="BB62" s="230"/>
      <c r="BC62" s="230"/>
      <c r="BD62" s="231"/>
    </row>
    <row r="63" spans="1:56" ht="39.9" customHeight="1" x14ac:dyDescent="0.45">
      <c r="A63" s="71"/>
      <c r="B63" s="87">
        <f t="shared" si="4"/>
        <v>46</v>
      </c>
      <c r="C63" s="249"/>
      <c r="D63" s="250"/>
      <c r="E63" s="251"/>
      <c r="F63" s="252"/>
      <c r="G63" s="253"/>
      <c r="H63" s="254"/>
      <c r="I63" s="254"/>
      <c r="J63" s="254"/>
      <c r="K63" s="255"/>
      <c r="L63" s="256"/>
      <c r="M63" s="257"/>
      <c r="N63" s="257"/>
      <c r="O63" s="258"/>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59">
        <f t="shared" si="6"/>
        <v>0</v>
      </c>
      <c r="AV63" s="260"/>
      <c r="AW63" s="261">
        <f t="shared" si="7"/>
        <v>0</v>
      </c>
      <c r="AX63" s="262"/>
      <c r="AY63" s="229"/>
      <c r="AZ63" s="230"/>
      <c r="BA63" s="230"/>
      <c r="BB63" s="230"/>
      <c r="BC63" s="230"/>
      <c r="BD63" s="231"/>
    </row>
    <row r="64" spans="1:56" ht="39.9" customHeight="1" x14ac:dyDescent="0.45">
      <c r="A64" s="71"/>
      <c r="B64" s="87">
        <f t="shared" si="4"/>
        <v>47</v>
      </c>
      <c r="C64" s="249"/>
      <c r="D64" s="250"/>
      <c r="E64" s="251"/>
      <c r="F64" s="252"/>
      <c r="G64" s="253"/>
      <c r="H64" s="254"/>
      <c r="I64" s="254"/>
      <c r="J64" s="254"/>
      <c r="K64" s="255"/>
      <c r="L64" s="256"/>
      <c r="M64" s="257"/>
      <c r="N64" s="257"/>
      <c r="O64" s="258"/>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59">
        <f t="shared" si="6"/>
        <v>0</v>
      </c>
      <c r="AV64" s="260"/>
      <c r="AW64" s="261">
        <f t="shared" si="7"/>
        <v>0</v>
      </c>
      <c r="AX64" s="262"/>
      <c r="AY64" s="229"/>
      <c r="AZ64" s="230"/>
      <c r="BA64" s="230"/>
      <c r="BB64" s="230"/>
      <c r="BC64" s="230"/>
      <c r="BD64" s="231"/>
    </row>
    <row r="65" spans="1:56" ht="39.9" customHeight="1" x14ac:dyDescent="0.45">
      <c r="A65" s="71"/>
      <c r="B65" s="87">
        <f t="shared" si="4"/>
        <v>48</v>
      </c>
      <c r="C65" s="249"/>
      <c r="D65" s="250"/>
      <c r="E65" s="251"/>
      <c r="F65" s="252"/>
      <c r="G65" s="253"/>
      <c r="H65" s="254"/>
      <c r="I65" s="254"/>
      <c r="J65" s="254"/>
      <c r="K65" s="255"/>
      <c r="L65" s="256"/>
      <c r="M65" s="257"/>
      <c r="N65" s="257"/>
      <c r="O65" s="258"/>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59">
        <f t="shared" si="6"/>
        <v>0</v>
      </c>
      <c r="AV65" s="260"/>
      <c r="AW65" s="261">
        <f t="shared" si="7"/>
        <v>0</v>
      </c>
      <c r="AX65" s="262"/>
      <c r="AY65" s="229"/>
      <c r="AZ65" s="230"/>
      <c r="BA65" s="230"/>
      <c r="BB65" s="230"/>
      <c r="BC65" s="230"/>
      <c r="BD65" s="231"/>
    </row>
    <row r="66" spans="1:56" ht="39.9" customHeight="1" x14ac:dyDescent="0.45">
      <c r="A66" s="71"/>
      <c r="B66" s="87">
        <f t="shared" si="4"/>
        <v>49</v>
      </c>
      <c r="C66" s="249"/>
      <c r="D66" s="250"/>
      <c r="E66" s="251"/>
      <c r="F66" s="252"/>
      <c r="G66" s="253"/>
      <c r="H66" s="254"/>
      <c r="I66" s="254"/>
      <c r="J66" s="254"/>
      <c r="K66" s="255"/>
      <c r="L66" s="256"/>
      <c r="M66" s="257"/>
      <c r="N66" s="257"/>
      <c r="O66" s="258"/>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59">
        <f t="shared" si="6"/>
        <v>0</v>
      </c>
      <c r="AV66" s="260"/>
      <c r="AW66" s="261">
        <f t="shared" si="7"/>
        <v>0</v>
      </c>
      <c r="AX66" s="262"/>
      <c r="AY66" s="229"/>
      <c r="AZ66" s="230"/>
      <c r="BA66" s="230"/>
      <c r="BB66" s="230"/>
      <c r="BC66" s="230"/>
      <c r="BD66" s="231"/>
    </row>
    <row r="67" spans="1:56" ht="39.9" customHeight="1" x14ac:dyDescent="0.45">
      <c r="A67" s="71"/>
      <c r="B67" s="87">
        <f t="shared" si="4"/>
        <v>50</v>
      </c>
      <c r="C67" s="249"/>
      <c r="D67" s="250"/>
      <c r="E67" s="251"/>
      <c r="F67" s="252"/>
      <c r="G67" s="253"/>
      <c r="H67" s="254"/>
      <c r="I67" s="254"/>
      <c r="J67" s="254"/>
      <c r="K67" s="255"/>
      <c r="L67" s="256"/>
      <c r="M67" s="257"/>
      <c r="N67" s="257"/>
      <c r="O67" s="258"/>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59">
        <f t="shared" si="6"/>
        <v>0</v>
      </c>
      <c r="AV67" s="260"/>
      <c r="AW67" s="261">
        <f t="shared" si="7"/>
        <v>0</v>
      </c>
      <c r="AX67" s="262"/>
      <c r="AY67" s="229"/>
      <c r="AZ67" s="230"/>
      <c r="BA67" s="230"/>
      <c r="BB67" s="230"/>
      <c r="BC67" s="230"/>
      <c r="BD67" s="231"/>
    </row>
    <row r="68" spans="1:56" ht="39.9" customHeight="1" x14ac:dyDescent="0.45">
      <c r="A68" s="71"/>
      <c r="B68" s="87">
        <f t="shared" si="4"/>
        <v>51</v>
      </c>
      <c r="C68" s="249"/>
      <c r="D68" s="250"/>
      <c r="E68" s="251"/>
      <c r="F68" s="252"/>
      <c r="G68" s="253"/>
      <c r="H68" s="254"/>
      <c r="I68" s="254"/>
      <c r="J68" s="254"/>
      <c r="K68" s="255"/>
      <c r="L68" s="256"/>
      <c r="M68" s="257"/>
      <c r="N68" s="257"/>
      <c r="O68" s="258"/>
      <c r="P68" s="146"/>
      <c r="Q68" s="147"/>
      <c r="R68" s="147"/>
      <c r="S68" s="147"/>
      <c r="T68" s="147"/>
      <c r="U68" s="147"/>
      <c r="V68" s="148"/>
      <c r="W68" s="146"/>
      <c r="X68" s="147"/>
      <c r="Y68" s="147"/>
      <c r="Z68" s="147"/>
      <c r="AA68" s="147"/>
      <c r="AB68" s="147"/>
      <c r="AC68" s="148"/>
      <c r="AD68" s="146"/>
      <c r="AE68" s="147"/>
      <c r="AF68" s="147"/>
      <c r="AG68" s="147"/>
      <c r="AH68" s="147"/>
      <c r="AI68" s="147"/>
      <c r="AJ68" s="148"/>
      <c r="AK68" s="146"/>
      <c r="AL68" s="147"/>
      <c r="AM68" s="147"/>
      <c r="AN68" s="147"/>
      <c r="AO68" s="147"/>
      <c r="AP68" s="147"/>
      <c r="AQ68" s="148"/>
      <c r="AR68" s="146"/>
      <c r="AS68" s="147"/>
      <c r="AT68" s="148"/>
      <c r="AU68" s="259">
        <f t="shared" si="6"/>
        <v>0</v>
      </c>
      <c r="AV68" s="260"/>
      <c r="AW68" s="261">
        <f t="shared" si="7"/>
        <v>0</v>
      </c>
      <c r="AX68" s="262"/>
      <c r="AY68" s="229"/>
      <c r="AZ68" s="230"/>
      <c r="BA68" s="230"/>
      <c r="BB68" s="230"/>
      <c r="BC68" s="230"/>
      <c r="BD68" s="231"/>
    </row>
    <row r="69" spans="1:56" ht="39.9" customHeight="1" x14ac:dyDescent="0.45">
      <c r="A69" s="71"/>
      <c r="B69" s="87">
        <f t="shared" si="4"/>
        <v>52</v>
      </c>
      <c r="C69" s="249"/>
      <c r="D69" s="250"/>
      <c r="E69" s="251"/>
      <c r="F69" s="252"/>
      <c r="G69" s="253"/>
      <c r="H69" s="254"/>
      <c r="I69" s="254"/>
      <c r="J69" s="254"/>
      <c r="K69" s="255"/>
      <c r="L69" s="256"/>
      <c r="M69" s="257"/>
      <c r="N69" s="257"/>
      <c r="O69" s="258"/>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59">
        <f t="shared" si="6"/>
        <v>0</v>
      </c>
      <c r="AV69" s="260"/>
      <c r="AW69" s="261">
        <f t="shared" si="7"/>
        <v>0</v>
      </c>
      <c r="AX69" s="262"/>
      <c r="AY69" s="229"/>
      <c r="AZ69" s="230"/>
      <c r="BA69" s="230"/>
      <c r="BB69" s="230"/>
      <c r="BC69" s="230"/>
      <c r="BD69" s="231"/>
    </row>
    <row r="70" spans="1:56" ht="39.9" customHeight="1" x14ac:dyDescent="0.45">
      <c r="A70" s="71"/>
      <c r="B70" s="87">
        <f t="shared" si="4"/>
        <v>53</v>
      </c>
      <c r="C70" s="249"/>
      <c r="D70" s="250"/>
      <c r="E70" s="251"/>
      <c r="F70" s="252"/>
      <c r="G70" s="253"/>
      <c r="H70" s="254"/>
      <c r="I70" s="254"/>
      <c r="J70" s="254"/>
      <c r="K70" s="255"/>
      <c r="L70" s="256"/>
      <c r="M70" s="257"/>
      <c r="N70" s="257"/>
      <c r="O70" s="258"/>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59">
        <f t="shared" si="6"/>
        <v>0</v>
      </c>
      <c r="AV70" s="260"/>
      <c r="AW70" s="261">
        <f t="shared" si="7"/>
        <v>0</v>
      </c>
      <c r="AX70" s="262"/>
      <c r="AY70" s="229"/>
      <c r="AZ70" s="230"/>
      <c r="BA70" s="230"/>
      <c r="BB70" s="230"/>
      <c r="BC70" s="230"/>
      <c r="BD70" s="231"/>
    </row>
    <row r="71" spans="1:56" ht="39.9" customHeight="1" x14ac:dyDescent="0.45">
      <c r="A71" s="71"/>
      <c r="B71" s="87">
        <f t="shared" si="4"/>
        <v>54</v>
      </c>
      <c r="C71" s="249"/>
      <c r="D71" s="250"/>
      <c r="E71" s="251"/>
      <c r="F71" s="252"/>
      <c r="G71" s="253"/>
      <c r="H71" s="254"/>
      <c r="I71" s="254"/>
      <c r="J71" s="254"/>
      <c r="K71" s="255"/>
      <c r="L71" s="256"/>
      <c r="M71" s="257"/>
      <c r="N71" s="257"/>
      <c r="O71" s="258"/>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59">
        <f t="shared" si="6"/>
        <v>0</v>
      </c>
      <c r="AV71" s="260"/>
      <c r="AW71" s="261">
        <f t="shared" si="7"/>
        <v>0</v>
      </c>
      <c r="AX71" s="262"/>
      <c r="AY71" s="229"/>
      <c r="AZ71" s="230"/>
      <c r="BA71" s="230"/>
      <c r="BB71" s="230"/>
      <c r="BC71" s="230"/>
      <c r="BD71" s="231"/>
    </row>
    <row r="72" spans="1:56" ht="39.9" customHeight="1" x14ac:dyDescent="0.45">
      <c r="A72" s="71"/>
      <c r="B72" s="87">
        <f t="shared" si="4"/>
        <v>55</v>
      </c>
      <c r="C72" s="249"/>
      <c r="D72" s="250"/>
      <c r="E72" s="251"/>
      <c r="F72" s="252"/>
      <c r="G72" s="253"/>
      <c r="H72" s="254"/>
      <c r="I72" s="254"/>
      <c r="J72" s="254"/>
      <c r="K72" s="255"/>
      <c r="L72" s="256"/>
      <c r="M72" s="257"/>
      <c r="N72" s="257"/>
      <c r="O72" s="258"/>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59">
        <f t="shared" si="6"/>
        <v>0</v>
      </c>
      <c r="AV72" s="260"/>
      <c r="AW72" s="261">
        <f t="shared" si="7"/>
        <v>0</v>
      </c>
      <c r="AX72" s="262"/>
      <c r="AY72" s="229"/>
      <c r="AZ72" s="230"/>
      <c r="BA72" s="230"/>
      <c r="BB72" s="230"/>
      <c r="BC72" s="230"/>
      <c r="BD72" s="231"/>
    </row>
    <row r="73" spans="1:56" ht="39.9" customHeight="1" x14ac:dyDescent="0.45">
      <c r="A73" s="71"/>
      <c r="B73" s="87">
        <f t="shared" si="4"/>
        <v>56</v>
      </c>
      <c r="C73" s="249"/>
      <c r="D73" s="250"/>
      <c r="E73" s="251"/>
      <c r="F73" s="252"/>
      <c r="G73" s="253"/>
      <c r="H73" s="254"/>
      <c r="I73" s="254"/>
      <c r="J73" s="254"/>
      <c r="K73" s="255"/>
      <c r="L73" s="256"/>
      <c r="M73" s="257"/>
      <c r="N73" s="257"/>
      <c r="O73" s="258"/>
      <c r="P73" s="152"/>
      <c r="Q73" s="153"/>
      <c r="R73" s="153"/>
      <c r="S73" s="153"/>
      <c r="T73" s="153"/>
      <c r="U73" s="153"/>
      <c r="V73" s="154"/>
      <c r="W73" s="152"/>
      <c r="X73" s="153"/>
      <c r="Y73" s="153"/>
      <c r="Z73" s="153"/>
      <c r="AA73" s="153"/>
      <c r="AB73" s="153"/>
      <c r="AC73" s="154"/>
      <c r="AD73" s="152"/>
      <c r="AE73" s="153"/>
      <c r="AF73" s="153"/>
      <c r="AG73" s="153"/>
      <c r="AH73" s="153"/>
      <c r="AI73" s="153"/>
      <c r="AJ73" s="154"/>
      <c r="AK73" s="152"/>
      <c r="AL73" s="153"/>
      <c r="AM73" s="153"/>
      <c r="AN73" s="153"/>
      <c r="AO73" s="153"/>
      <c r="AP73" s="153"/>
      <c r="AQ73" s="154"/>
      <c r="AR73" s="152"/>
      <c r="AS73" s="153"/>
      <c r="AT73" s="154"/>
      <c r="AU73" s="259">
        <f t="shared" si="6"/>
        <v>0</v>
      </c>
      <c r="AV73" s="260"/>
      <c r="AW73" s="261">
        <f t="shared" si="7"/>
        <v>0</v>
      </c>
      <c r="AX73" s="262"/>
      <c r="AY73" s="229"/>
      <c r="AZ73" s="230"/>
      <c r="BA73" s="230"/>
      <c r="BB73" s="230"/>
      <c r="BC73" s="230"/>
      <c r="BD73" s="231"/>
    </row>
    <row r="74" spans="1:56" ht="39.9" customHeight="1" x14ac:dyDescent="0.45">
      <c r="A74" s="71"/>
      <c r="B74" s="87">
        <f t="shared" si="4"/>
        <v>57</v>
      </c>
      <c r="C74" s="249"/>
      <c r="D74" s="250"/>
      <c r="E74" s="251"/>
      <c r="F74" s="252"/>
      <c r="G74" s="253"/>
      <c r="H74" s="254"/>
      <c r="I74" s="254"/>
      <c r="J74" s="254"/>
      <c r="K74" s="255"/>
      <c r="L74" s="256"/>
      <c r="M74" s="257"/>
      <c r="N74" s="257"/>
      <c r="O74" s="258"/>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59">
        <f t="shared" si="6"/>
        <v>0</v>
      </c>
      <c r="AV74" s="260"/>
      <c r="AW74" s="261">
        <f t="shared" si="7"/>
        <v>0</v>
      </c>
      <c r="AX74" s="262"/>
      <c r="AY74" s="229"/>
      <c r="AZ74" s="230"/>
      <c r="BA74" s="230"/>
      <c r="BB74" s="230"/>
      <c r="BC74" s="230"/>
      <c r="BD74" s="231"/>
    </row>
    <row r="75" spans="1:56" ht="39.9" customHeight="1" x14ac:dyDescent="0.45">
      <c r="A75" s="71"/>
      <c r="B75" s="87">
        <f t="shared" si="4"/>
        <v>58</v>
      </c>
      <c r="C75" s="249"/>
      <c r="D75" s="250"/>
      <c r="E75" s="251"/>
      <c r="F75" s="252"/>
      <c r="G75" s="253"/>
      <c r="H75" s="254"/>
      <c r="I75" s="254"/>
      <c r="J75" s="254"/>
      <c r="K75" s="255"/>
      <c r="L75" s="256"/>
      <c r="M75" s="257"/>
      <c r="N75" s="257"/>
      <c r="O75" s="258"/>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59">
        <f t="shared" si="6"/>
        <v>0</v>
      </c>
      <c r="AV75" s="260"/>
      <c r="AW75" s="261">
        <f t="shared" si="7"/>
        <v>0</v>
      </c>
      <c r="AX75" s="262"/>
      <c r="AY75" s="229"/>
      <c r="AZ75" s="230"/>
      <c r="BA75" s="230"/>
      <c r="BB75" s="230"/>
      <c r="BC75" s="230"/>
      <c r="BD75" s="231"/>
    </row>
    <row r="76" spans="1:56" ht="39.9" customHeight="1" x14ac:dyDescent="0.45">
      <c r="A76" s="71"/>
      <c r="B76" s="87">
        <f t="shared" si="4"/>
        <v>59</v>
      </c>
      <c r="C76" s="249"/>
      <c r="D76" s="250"/>
      <c r="E76" s="251"/>
      <c r="F76" s="252"/>
      <c r="G76" s="253"/>
      <c r="H76" s="254"/>
      <c r="I76" s="254"/>
      <c r="J76" s="254"/>
      <c r="K76" s="255"/>
      <c r="L76" s="256"/>
      <c r="M76" s="257"/>
      <c r="N76" s="257"/>
      <c r="O76" s="258"/>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59">
        <f t="shared" si="6"/>
        <v>0</v>
      </c>
      <c r="AV76" s="260"/>
      <c r="AW76" s="261">
        <f t="shared" si="7"/>
        <v>0</v>
      </c>
      <c r="AX76" s="262"/>
      <c r="AY76" s="229"/>
      <c r="AZ76" s="230"/>
      <c r="BA76" s="230"/>
      <c r="BB76" s="230"/>
      <c r="BC76" s="230"/>
      <c r="BD76" s="231"/>
    </row>
    <row r="77" spans="1:56" ht="39.9" customHeight="1" x14ac:dyDescent="0.45">
      <c r="A77" s="71"/>
      <c r="B77" s="87">
        <f t="shared" si="4"/>
        <v>60</v>
      </c>
      <c r="C77" s="249"/>
      <c r="D77" s="250"/>
      <c r="E77" s="251"/>
      <c r="F77" s="252"/>
      <c r="G77" s="253"/>
      <c r="H77" s="254"/>
      <c r="I77" s="254"/>
      <c r="J77" s="254"/>
      <c r="K77" s="255"/>
      <c r="L77" s="256"/>
      <c r="M77" s="257"/>
      <c r="N77" s="257"/>
      <c r="O77" s="258"/>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59">
        <f t="shared" si="6"/>
        <v>0</v>
      </c>
      <c r="AV77" s="260"/>
      <c r="AW77" s="261">
        <f t="shared" si="7"/>
        <v>0</v>
      </c>
      <c r="AX77" s="262"/>
      <c r="AY77" s="229"/>
      <c r="AZ77" s="230"/>
      <c r="BA77" s="230"/>
      <c r="BB77" s="230"/>
      <c r="BC77" s="230"/>
      <c r="BD77" s="231"/>
    </row>
    <row r="78" spans="1:56" ht="39.9" customHeight="1" x14ac:dyDescent="0.45">
      <c r="A78" s="71"/>
      <c r="B78" s="87">
        <f t="shared" si="4"/>
        <v>61</v>
      </c>
      <c r="C78" s="249"/>
      <c r="D78" s="250"/>
      <c r="E78" s="251"/>
      <c r="F78" s="252"/>
      <c r="G78" s="253"/>
      <c r="H78" s="254"/>
      <c r="I78" s="254"/>
      <c r="J78" s="254"/>
      <c r="K78" s="255"/>
      <c r="L78" s="256"/>
      <c r="M78" s="257"/>
      <c r="N78" s="257"/>
      <c r="O78" s="258"/>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59">
        <f t="shared" si="6"/>
        <v>0</v>
      </c>
      <c r="AV78" s="260"/>
      <c r="AW78" s="261">
        <f t="shared" si="7"/>
        <v>0</v>
      </c>
      <c r="AX78" s="262"/>
      <c r="AY78" s="229"/>
      <c r="AZ78" s="230"/>
      <c r="BA78" s="230"/>
      <c r="BB78" s="230"/>
      <c r="BC78" s="230"/>
      <c r="BD78" s="231"/>
    </row>
    <row r="79" spans="1:56" ht="39.9" customHeight="1" x14ac:dyDescent="0.45">
      <c r="A79" s="71"/>
      <c r="B79" s="87">
        <f t="shared" si="4"/>
        <v>62</v>
      </c>
      <c r="C79" s="249"/>
      <c r="D79" s="250"/>
      <c r="E79" s="251"/>
      <c r="F79" s="252"/>
      <c r="G79" s="253"/>
      <c r="H79" s="254"/>
      <c r="I79" s="254"/>
      <c r="J79" s="254"/>
      <c r="K79" s="255"/>
      <c r="L79" s="256"/>
      <c r="M79" s="257"/>
      <c r="N79" s="257"/>
      <c r="O79" s="258"/>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59">
        <f t="shared" si="6"/>
        <v>0</v>
      </c>
      <c r="AV79" s="260"/>
      <c r="AW79" s="261">
        <f t="shared" si="7"/>
        <v>0</v>
      </c>
      <c r="AX79" s="262"/>
      <c r="AY79" s="229"/>
      <c r="AZ79" s="230"/>
      <c r="BA79" s="230"/>
      <c r="BB79" s="230"/>
      <c r="BC79" s="230"/>
      <c r="BD79" s="231"/>
    </row>
    <row r="80" spans="1:56" ht="39.9" customHeight="1" x14ac:dyDescent="0.45">
      <c r="A80" s="71"/>
      <c r="B80" s="87">
        <f t="shared" si="4"/>
        <v>63</v>
      </c>
      <c r="C80" s="249"/>
      <c r="D80" s="250"/>
      <c r="E80" s="251"/>
      <c r="F80" s="252"/>
      <c r="G80" s="253"/>
      <c r="H80" s="254"/>
      <c r="I80" s="254"/>
      <c r="J80" s="254"/>
      <c r="K80" s="255"/>
      <c r="L80" s="256"/>
      <c r="M80" s="257"/>
      <c r="N80" s="257"/>
      <c r="O80" s="258"/>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59">
        <f t="shared" si="6"/>
        <v>0</v>
      </c>
      <c r="AV80" s="260"/>
      <c r="AW80" s="261">
        <f t="shared" si="7"/>
        <v>0</v>
      </c>
      <c r="AX80" s="262"/>
      <c r="AY80" s="229"/>
      <c r="AZ80" s="230"/>
      <c r="BA80" s="230"/>
      <c r="BB80" s="230"/>
      <c r="BC80" s="230"/>
      <c r="BD80" s="231"/>
    </row>
    <row r="81" spans="1:56" ht="39.9" customHeight="1" x14ac:dyDescent="0.45">
      <c r="A81" s="71"/>
      <c r="B81" s="87">
        <f t="shared" si="4"/>
        <v>64</v>
      </c>
      <c r="C81" s="249"/>
      <c r="D81" s="250"/>
      <c r="E81" s="251"/>
      <c r="F81" s="252"/>
      <c r="G81" s="253"/>
      <c r="H81" s="254"/>
      <c r="I81" s="254"/>
      <c r="J81" s="254"/>
      <c r="K81" s="255"/>
      <c r="L81" s="256"/>
      <c r="M81" s="257"/>
      <c r="N81" s="257"/>
      <c r="O81" s="258"/>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59">
        <f t="shared" si="6"/>
        <v>0</v>
      </c>
      <c r="AV81" s="260"/>
      <c r="AW81" s="261">
        <f t="shared" si="7"/>
        <v>0</v>
      </c>
      <c r="AX81" s="262"/>
      <c r="AY81" s="229"/>
      <c r="AZ81" s="230"/>
      <c r="BA81" s="230"/>
      <c r="BB81" s="230"/>
      <c r="BC81" s="230"/>
      <c r="BD81" s="231"/>
    </row>
    <row r="82" spans="1:56" ht="39.9" customHeight="1" x14ac:dyDescent="0.45">
      <c r="A82" s="71"/>
      <c r="B82" s="87">
        <f t="shared" si="4"/>
        <v>65</v>
      </c>
      <c r="C82" s="249"/>
      <c r="D82" s="250"/>
      <c r="E82" s="251"/>
      <c r="F82" s="252"/>
      <c r="G82" s="253"/>
      <c r="H82" s="254"/>
      <c r="I82" s="254"/>
      <c r="J82" s="254"/>
      <c r="K82" s="255"/>
      <c r="L82" s="256"/>
      <c r="M82" s="257"/>
      <c r="N82" s="257"/>
      <c r="O82" s="258"/>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59">
        <f t="shared" si="6"/>
        <v>0</v>
      </c>
      <c r="AV82" s="260"/>
      <c r="AW82" s="261">
        <f t="shared" ref="AW82:AW117" si="8">IF($AZ$3="４週",AU82/4,IF($AZ$3="暦月",AU82/($AZ$11/7),""))</f>
        <v>0</v>
      </c>
      <c r="AX82" s="262"/>
      <c r="AY82" s="229"/>
      <c r="AZ82" s="230"/>
      <c r="BA82" s="230"/>
      <c r="BB82" s="230"/>
      <c r="BC82" s="230"/>
      <c r="BD82" s="231"/>
    </row>
    <row r="83" spans="1:56" ht="39.9" customHeight="1" x14ac:dyDescent="0.45">
      <c r="A83" s="71"/>
      <c r="B83" s="87">
        <f t="shared" si="4"/>
        <v>66</v>
      </c>
      <c r="C83" s="249"/>
      <c r="D83" s="250"/>
      <c r="E83" s="251"/>
      <c r="F83" s="252"/>
      <c r="G83" s="253"/>
      <c r="H83" s="254"/>
      <c r="I83" s="254"/>
      <c r="J83" s="254"/>
      <c r="K83" s="255"/>
      <c r="L83" s="256"/>
      <c r="M83" s="257"/>
      <c r="N83" s="257"/>
      <c r="O83" s="258"/>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59">
        <f t="shared" si="6"/>
        <v>0</v>
      </c>
      <c r="AV83" s="260"/>
      <c r="AW83" s="261">
        <f t="shared" si="8"/>
        <v>0</v>
      </c>
      <c r="AX83" s="262"/>
      <c r="AY83" s="229"/>
      <c r="AZ83" s="230"/>
      <c r="BA83" s="230"/>
      <c r="BB83" s="230"/>
      <c r="BC83" s="230"/>
      <c r="BD83" s="231"/>
    </row>
    <row r="84" spans="1:56" ht="39.9" customHeight="1" x14ac:dyDescent="0.45">
      <c r="A84" s="71"/>
      <c r="B84" s="87">
        <f t="shared" si="4"/>
        <v>67</v>
      </c>
      <c r="C84" s="249"/>
      <c r="D84" s="250"/>
      <c r="E84" s="251"/>
      <c r="F84" s="252"/>
      <c r="G84" s="253"/>
      <c r="H84" s="254"/>
      <c r="I84" s="254"/>
      <c r="J84" s="254"/>
      <c r="K84" s="255"/>
      <c r="L84" s="256"/>
      <c r="M84" s="257"/>
      <c r="N84" s="257"/>
      <c r="O84" s="258"/>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59">
        <f t="shared" si="6"/>
        <v>0</v>
      </c>
      <c r="AV84" s="260"/>
      <c r="AW84" s="261">
        <f t="shared" si="8"/>
        <v>0</v>
      </c>
      <c r="AX84" s="262"/>
      <c r="AY84" s="229"/>
      <c r="AZ84" s="230"/>
      <c r="BA84" s="230"/>
      <c r="BB84" s="230"/>
      <c r="BC84" s="230"/>
      <c r="BD84" s="231"/>
    </row>
    <row r="85" spans="1:56" ht="39.9" customHeight="1" x14ac:dyDescent="0.45">
      <c r="A85" s="71"/>
      <c r="B85" s="87">
        <f t="shared" si="4"/>
        <v>68</v>
      </c>
      <c r="C85" s="249"/>
      <c r="D85" s="250"/>
      <c r="E85" s="251"/>
      <c r="F85" s="252"/>
      <c r="G85" s="253"/>
      <c r="H85" s="254"/>
      <c r="I85" s="254"/>
      <c r="J85" s="254"/>
      <c r="K85" s="255"/>
      <c r="L85" s="256"/>
      <c r="M85" s="257"/>
      <c r="N85" s="257"/>
      <c r="O85" s="258"/>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59">
        <f t="shared" si="6"/>
        <v>0</v>
      </c>
      <c r="AV85" s="260"/>
      <c r="AW85" s="261">
        <f t="shared" si="8"/>
        <v>0</v>
      </c>
      <c r="AX85" s="262"/>
      <c r="AY85" s="229"/>
      <c r="AZ85" s="230"/>
      <c r="BA85" s="230"/>
      <c r="BB85" s="230"/>
      <c r="BC85" s="230"/>
      <c r="BD85" s="231"/>
    </row>
    <row r="86" spans="1:56" ht="39.9" customHeight="1" x14ac:dyDescent="0.45">
      <c r="A86" s="71"/>
      <c r="B86" s="87">
        <f t="shared" si="4"/>
        <v>69</v>
      </c>
      <c r="C86" s="249"/>
      <c r="D86" s="250"/>
      <c r="E86" s="251"/>
      <c r="F86" s="252"/>
      <c r="G86" s="253"/>
      <c r="H86" s="254"/>
      <c r="I86" s="254"/>
      <c r="J86" s="254"/>
      <c r="K86" s="255"/>
      <c r="L86" s="256"/>
      <c r="M86" s="257"/>
      <c r="N86" s="257"/>
      <c r="O86" s="258"/>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59">
        <f t="shared" si="6"/>
        <v>0</v>
      </c>
      <c r="AV86" s="260"/>
      <c r="AW86" s="261">
        <f t="shared" si="8"/>
        <v>0</v>
      </c>
      <c r="AX86" s="262"/>
      <c r="AY86" s="229"/>
      <c r="AZ86" s="230"/>
      <c r="BA86" s="230"/>
      <c r="BB86" s="230"/>
      <c r="BC86" s="230"/>
      <c r="BD86" s="231"/>
    </row>
    <row r="87" spans="1:56" ht="39.9" customHeight="1" x14ac:dyDescent="0.45">
      <c r="A87" s="71"/>
      <c r="B87" s="87">
        <f t="shared" si="4"/>
        <v>70</v>
      </c>
      <c r="C87" s="249"/>
      <c r="D87" s="250"/>
      <c r="E87" s="251"/>
      <c r="F87" s="252"/>
      <c r="G87" s="253"/>
      <c r="H87" s="254"/>
      <c r="I87" s="254"/>
      <c r="J87" s="254"/>
      <c r="K87" s="255"/>
      <c r="L87" s="256"/>
      <c r="M87" s="257"/>
      <c r="N87" s="257"/>
      <c r="O87" s="258"/>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59">
        <f t="shared" si="6"/>
        <v>0</v>
      </c>
      <c r="AV87" s="260"/>
      <c r="AW87" s="261">
        <f t="shared" si="8"/>
        <v>0</v>
      </c>
      <c r="AX87" s="262"/>
      <c r="AY87" s="229"/>
      <c r="AZ87" s="230"/>
      <c r="BA87" s="230"/>
      <c r="BB87" s="230"/>
      <c r="BC87" s="230"/>
      <c r="BD87" s="231"/>
    </row>
    <row r="88" spans="1:56" ht="39.9" customHeight="1" x14ac:dyDescent="0.45">
      <c r="A88" s="71"/>
      <c r="B88" s="87">
        <f t="shared" si="4"/>
        <v>71</v>
      </c>
      <c r="C88" s="249"/>
      <c r="D88" s="250"/>
      <c r="E88" s="251"/>
      <c r="F88" s="252"/>
      <c r="G88" s="253"/>
      <c r="H88" s="254"/>
      <c r="I88" s="254"/>
      <c r="J88" s="254"/>
      <c r="K88" s="255"/>
      <c r="L88" s="256"/>
      <c r="M88" s="257"/>
      <c r="N88" s="257"/>
      <c r="O88" s="258"/>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59">
        <f t="shared" si="6"/>
        <v>0</v>
      </c>
      <c r="AV88" s="260"/>
      <c r="AW88" s="261">
        <f t="shared" si="8"/>
        <v>0</v>
      </c>
      <c r="AX88" s="262"/>
      <c r="AY88" s="229"/>
      <c r="AZ88" s="230"/>
      <c r="BA88" s="230"/>
      <c r="BB88" s="230"/>
      <c r="BC88" s="230"/>
      <c r="BD88" s="231"/>
    </row>
    <row r="89" spans="1:56" ht="39.9" customHeight="1" x14ac:dyDescent="0.45">
      <c r="A89" s="71"/>
      <c r="B89" s="87">
        <f t="shared" si="4"/>
        <v>72</v>
      </c>
      <c r="C89" s="249"/>
      <c r="D89" s="250"/>
      <c r="E89" s="251"/>
      <c r="F89" s="252"/>
      <c r="G89" s="253"/>
      <c r="H89" s="254"/>
      <c r="I89" s="254"/>
      <c r="J89" s="254"/>
      <c r="K89" s="255"/>
      <c r="L89" s="256"/>
      <c r="M89" s="257"/>
      <c r="N89" s="257"/>
      <c r="O89" s="258"/>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59">
        <f t="shared" si="6"/>
        <v>0</v>
      </c>
      <c r="AV89" s="260"/>
      <c r="AW89" s="261">
        <f t="shared" si="8"/>
        <v>0</v>
      </c>
      <c r="AX89" s="262"/>
      <c r="AY89" s="229"/>
      <c r="AZ89" s="230"/>
      <c r="BA89" s="230"/>
      <c r="BB89" s="230"/>
      <c r="BC89" s="230"/>
      <c r="BD89" s="231"/>
    </row>
    <row r="90" spans="1:56" ht="39.9" customHeight="1" x14ac:dyDescent="0.45">
      <c r="A90" s="71"/>
      <c r="B90" s="87">
        <f t="shared" si="4"/>
        <v>73</v>
      </c>
      <c r="C90" s="249"/>
      <c r="D90" s="250"/>
      <c r="E90" s="251"/>
      <c r="F90" s="252"/>
      <c r="G90" s="253"/>
      <c r="H90" s="254"/>
      <c r="I90" s="254"/>
      <c r="J90" s="254"/>
      <c r="K90" s="255"/>
      <c r="L90" s="256"/>
      <c r="M90" s="257"/>
      <c r="N90" s="257"/>
      <c r="O90" s="258"/>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59">
        <f t="shared" si="6"/>
        <v>0</v>
      </c>
      <c r="AV90" s="260"/>
      <c r="AW90" s="261">
        <f t="shared" si="8"/>
        <v>0</v>
      </c>
      <c r="AX90" s="262"/>
      <c r="AY90" s="229"/>
      <c r="AZ90" s="230"/>
      <c r="BA90" s="230"/>
      <c r="BB90" s="230"/>
      <c r="BC90" s="230"/>
      <c r="BD90" s="231"/>
    </row>
    <row r="91" spans="1:56" ht="39.9" customHeight="1" x14ac:dyDescent="0.45">
      <c r="A91" s="71"/>
      <c r="B91" s="87">
        <f t="shared" si="4"/>
        <v>74</v>
      </c>
      <c r="C91" s="249"/>
      <c r="D91" s="250"/>
      <c r="E91" s="251"/>
      <c r="F91" s="252"/>
      <c r="G91" s="253"/>
      <c r="H91" s="254"/>
      <c r="I91" s="254"/>
      <c r="J91" s="254"/>
      <c r="K91" s="255"/>
      <c r="L91" s="256"/>
      <c r="M91" s="257"/>
      <c r="N91" s="257"/>
      <c r="O91" s="258"/>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59">
        <f t="shared" si="6"/>
        <v>0</v>
      </c>
      <c r="AV91" s="260"/>
      <c r="AW91" s="261">
        <f t="shared" si="8"/>
        <v>0</v>
      </c>
      <c r="AX91" s="262"/>
      <c r="AY91" s="229"/>
      <c r="AZ91" s="230"/>
      <c r="BA91" s="230"/>
      <c r="BB91" s="230"/>
      <c r="BC91" s="230"/>
      <c r="BD91" s="231"/>
    </row>
    <row r="92" spans="1:56" ht="39.9" customHeight="1" x14ac:dyDescent="0.45">
      <c r="A92" s="71"/>
      <c r="B92" s="87">
        <f t="shared" si="4"/>
        <v>75</v>
      </c>
      <c r="C92" s="249"/>
      <c r="D92" s="250"/>
      <c r="E92" s="251"/>
      <c r="F92" s="252"/>
      <c r="G92" s="253"/>
      <c r="H92" s="254"/>
      <c r="I92" s="254"/>
      <c r="J92" s="254"/>
      <c r="K92" s="255"/>
      <c r="L92" s="256"/>
      <c r="M92" s="257"/>
      <c r="N92" s="257"/>
      <c r="O92" s="258"/>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59">
        <f t="shared" si="6"/>
        <v>0</v>
      </c>
      <c r="AV92" s="260"/>
      <c r="AW92" s="261">
        <f t="shared" si="8"/>
        <v>0</v>
      </c>
      <c r="AX92" s="262"/>
      <c r="AY92" s="229"/>
      <c r="AZ92" s="230"/>
      <c r="BA92" s="230"/>
      <c r="BB92" s="230"/>
      <c r="BC92" s="230"/>
      <c r="BD92" s="231"/>
    </row>
    <row r="93" spans="1:56" ht="39.9" customHeight="1" x14ac:dyDescent="0.45">
      <c r="A93" s="71"/>
      <c r="B93" s="87">
        <f t="shared" si="4"/>
        <v>76</v>
      </c>
      <c r="C93" s="249"/>
      <c r="D93" s="250"/>
      <c r="E93" s="251"/>
      <c r="F93" s="252"/>
      <c r="G93" s="253"/>
      <c r="H93" s="254"/>
      <c r="I93" s="254"/>
      <c r="J93" s="254"/>
      <c r="K93" s="255"/>
      <c r="L93" s="256"/>
      <c r="M93" s="257"/>
      <c r="N93" s="257"/>
      <c r="O93" s="258"/>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59">
        <f t="shared" si="6"/>
        <v>0</v>
      </c>
      <c r="AV93" s="260"/>
      <c r="AW93" s="261">
        <f t="shared" si="8"/>
        <v>0</v>
      </c>
      <c r="AX93" s="262"/>
      <c r="AY93" s="229"/>
      <c r="AZ93" s="230"/>
      <c r="BA93" s="230"/>
      <c r="BB93" s="230"/>
      <c r="BC93" s="230"/>
      <c r="BD93" s="231"/>
    </row>
    <row r="94" spans="1:56" ht="39.9" customHeight="1" x14ac:dyDescent="0.45">
      <c r="A94" s="71"/>
      <c r="B94" s="87">
        <f t="shared" si="4"/>
        <v>77</v>
      </c>
      <c r="C94" s="249"/>
      <c r="D94" s="250"/>
      <c r="E94" s="251"/>
      <c r="F94" s="252"/>
      <c r="G94" s="253"/>
      <c r="H94" s="254"/>
      <c r="I94" s="254"/>
      <c r="J94" s="254"/>
      <c r="K94" s="255"/>
      <c r="L94" s="256"/>
      <c r="M94" s="257"/>
      <c r="N94" s="257"/>
      <c r="O94" s="258"/>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59">
        <f t="shared" si="6"/>
        <v>0</v>
      </c>
      <c r="AV94" s="260"/>
      <c r="AW94" s="261">
        <f t="shared" si="8"/>
        <v>0</v>
      </c>
      <c r="AX94" s="262"/>
      <c r="AY94" s="229"/>
      <c r="AZ94" s="230"/>
      <c r="BA94" s="230"/>
      <c r="BB94" s="230"/>
      <c r="BC94" s="230"/>
      <c r="BD94" s="231"/>
    </row>
    <row r="95" spans="1:56" ht="39.9" customHeight="1" x14ac:dyDescent="0.45">
      <c r="A95" s="71"/>
      <c r="B95" s="87">
        <f t="shared" si="4"/>
        <v>78</v>
      </c>
      <c r="C95" s="249"/>
      <c r="D95" s="250"/>
      <c r="E95" s="251"/>
      <c r="F95" s="252"/>
      <c r="G95" s="253"/>
      <c r="H95" s="254"/>
      <c r="I95" s="254"/>
      <c r="J95" s="254"/>
      <c r="K95" s="255"/>
      <c r="L95" s="256"/>
      <c r="M95" s="257"/>
      <c r="N95" s="257"/>
      <c r="O95" s="258"/>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59">
        <f t="shared" si="6"/>
        <v>0</v>
      </c>
      <c r="AV95" s="260"/>
      <c r="AW95" s="261">
        <f t="shared" si="8"/>
        <v>0</v>
      </c>
      <c r="AX95" s="262"/>
      <c r="AY95" s="229"/>
      <c r="AZ95" s="230"/>
      <c r="BA95" s="230"/>
      <c r="BB95" s="230"/>
      <c r="BC95" s="230"/>
      <c r="BD95" s="231"/>
    </row>
    <row r="96" spans="1:56" ht="39.9" customHeight="1" x14ac:dyDescent="0.45">
      <c r="A96" s="71"/>
      <c r="B96" s="87">
        <f t="shared" si="4"/>
        <v>79</v>
      </c>
      <c r="C96" s="249"/>
      <c r="D96" s="250"/>
      <c r="E96" s="251"/>
      <c r="F96" s="252"/>
      <c r="G96" s="253"/>
      <c r="H96" s="254"/>
      <c r="I96" s="254"/>
      <c r="J96" s="254"/>
      <c r="K96" s="255"/>
      <c r="L96" s="256"/>
      <c r="M96" s="257"/>
      <c r="N96" s="257"/>
      <c r="O96" s="258"/>
      <c r="P96" s="146"/>
      <c r="Q96" s="147"/>
      <c r="R96" s="147"/>
      <c r="S96" s="147"/>
      <c r="T96" s="147"/>
      <c r="U96" s="147"/>
      <c r="V96" s="148"/>
      <c r="W96" s="146"/>
      <c r="X96" s="147"/>
      <c r="Y96" s="147"/>
      <c r="Z96" s="147"/>
      <c r="AA96" s="147"/>
      <c r="AB96" s="147"/>
      <c r="AC96" s="148"/>
      <c r="AD96" s="146"/>
      <c r="AE96" s="147"/>
      <c r="AF96" s="147"/>
      <c r="AG96" s="147"/>
      <c r="AH96" s="147"/>
      <c r="AI96" s="147"/>
      <c r="AJ96" s="148"/>
      <c r="AK96" s="146"/>
      <c r="AL96" s="147"/>
      <c r="AM96" s="147"/>
      <c r="AN96" s="147"/>
      <c r="AO96" s="147"/>
      <c r="AP96" s="147"/>
      <c r="AQ96" s="148"/>
      <c r="AR96" s="146"/>
      <c r="AS96" s="147"/>
      <c r="AT96" s="148"/>
      <c r="AU96" s="259">
        <f t="shared" si="6"/>
        <v>0</v>
      </c>
      <c r="AV96" s="260"/>
      <c r="AW96" s="261">
        <f t="shared" si="8"/>
        <v>0</v>
      </c>
      <c r="AX96" s="262"/>
      <c r="AY96" s="229"/>
      <c r="AZ96" s="230"/>
      <c r="BA96" s="230"/>
      <c r="BB96" s="230"/>
      <c r="BC96" s="230"/>
      <c r="BD96" s="231"/>
    </row>
    <row r="97" spans="1:56" ht="39.9" customHeight="1" x14ac:dyDescent="0.45">
      <c r="A97" s="71"/>
      <c r="B97" s="87">
        <f t="shared" si="4"/>
        <v>80</v>
      </c>
      <c r="C97" s="249"/>
      <c r="D97" s="250"/>
      <c r="E97" s="251"/>
      <c r="F97" s="252"/>
      <c r="G97" s="253"/>
      <c r="H97" s="254"/>
      <c r="I97" s="254"/>
      <c r="J97" s="254"/>
      <c r="K97" s="255"/>
      <c r="L97" s="256"/>
      <c r="M97" s="257"/>
      <c r="N97" s="257"/>
      <c r="O97" s="258"/>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59">
        <f t="shared" si="6"/>
        <v>0</v>
      </c>
      <c r="AV97" s="260"/>
      <c r="AW97" s="261">
        <f t="shared" si="8"/>
        <v>0</v>
      </c>
      <c r="AX97" s="262"/>
      <c r="AY97" s="229"/>
      <c r="AZ97" s="230"/>
      <c r="BA97" s="230"/>
      <c r="BB97" s="230"/>
      <c r="BC97" s="230"/>
      <c r="BD97" s="231"/>
    </row>
    <row r="98" spans="1:56" ht="39.9" customHeight="1" x14ac:dyDescent="0.45">
      <c r="A98" s="71"/>
      <c r="B98" s="87">
        <f t="shared" si="4"/>
        <v>81</v>
      </c>
      <c r="C98" s="249"/>
      <c r="D98" s="250"/>
      <c r="E98" s="251"/>
      <c r="F98" s="252"/>
      <c r="G98" s="253"/>
      <c r="H98" s="254"/>
      <c r="I98" s="254"/>
      <c r="J98" s="254"/>
      <c r="K98" s="255"/>
      <c r="L98" s="256"/>
      <c r="M98" s="257"/>
      <c r="N98" s="257"/>
      <c r="O98" s="258"/>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59">
        <f t="shared" si="6"/>
        <v>0</v>
      </c>
      <c r="AV98" s="260"/>
      <c r="AW98" s="261">
        <f t="shared" si="8"/>
        <v>0</v>
      </c>
      <c r="AX98" s="262"/>
      <c r="AY98" s="229"/>
      <c r="AZ98" s="230"/>
      <c r="BA98" s="230"/>
      <c r="BB98" s="230"/>
      <c r="BC98" s="230"/>
      <c r="BD98" s="231"/>
    </row>
    <row r="99" spans="1:56" ht="39.9" customHeight="1" x14ac:dyDescent="0.45">
      <c r="A99" s="71"/>
      <c r="B99" s="87">
        <f t="shared" ref="B99:B117" si="9">B98+1</f>
        <v>82</v>
      </c>
      <c r="C99" s="249"/>
      <c r="D99" s="250"/>
      <c r="E99" s="251"/>
      <c r="F99" s="252"/>
      <c r="G99" s="253"/>
      <c r="H99" s="254"/>
      <c r="I99" s="254"/>
      <c r="J99" s="254"/>
      <c r="K99" s="255"/>
      <c r="L99" s="256"/>
      <c r="M99" s="257"/>
      <c r="N99" s="257"/>
      <c r="O99" s="258"/>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59">
        <f t="shared" si="6"/>
        <v>0</v>
      </c>
      <c r="AV99" s="260"/>
      <c r="AW99" s="261">
        <f t="shared" si="8"/>
        <v>0</v>
      </c>
      <c r="AX99" s="262"/>
      <c r="AY99" s="229"/>
      <c r="AZ99" s="230"/>
      <c r="BA99" s="230"/>
      <c r="BB99" s="230"/>
      <c r="BC99" s="230"/>
      <c r="BD99" s="231"/>
    </row>
    <row r="100" spans="1:56" ht="39.9" customHeight="1" x14ac:dyDescent="0.45">
      <c r="A100" s="71"/>
      <c r="B100" s="87">
        <f t="shared" si="9"/>
        <v>83</v>
      </c>
      <c r="C100" s="249"/>
      <c r="D100" s="250"/>
      <c r="E100" s="251"/>
      <c r="F100" s="252"/>
      <c r="G100" s="253"/>
      <c r="H100" s="254"/>
      <c r="I100" s="254"/>
      <c r="J100" s="254"/>
      <c r="K100" s="255"/>
      <c r="L100" s="256"/>
      <c r="M100" s="257"/>
      <c r="N100" s="257"/>
      <c r="O100" s="258"/>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59">
        <f t="shared" ref="AU100:AU116" si="10">IF($AZ$3="４週",SUM(P100:AQ100),IF($AZ$3="暦月",SUM(P100:AT100),""))</f>
        <v>0</v>
      </c>
      <c r="AV100" s="260"/>
      <c r="AW100" s="261">
        <f t="shared" si="8"/>
        <v>0</v>
      </c>
      <c r="AX100" s="262"/>
      <c r="AY100" s="229"/>
      <c r="AZ100" s="230"/>
      <c r="BA100" s="230"/>
      <c r="BB100" s="230"/>
      <c r="BC100" s="230"/>
      <c r="BD100" s="231"/>
    </row>
    <row r="101" spans="1:56" ht="39.9" customHeight="1" x14ac:dyDescent="0.45">
      <c r="A101" s="71"/>
      <c r="B101" s="87">
        <f t="shared" si="9"/>
        <v>84</v>
      </c>
      <c r="C101" s="249"/>
      <c r="D101" s="250"/>
      <c r="E101" s="251"/>
      <c r="F101" s="252"/>
      <c r="G101" s="253"/>
      <c r="H101" s="254"/>
      <c r="I101" s="254"/>
      <c r="J101" s="254"/>
      <c r="K101" s="255"/>
      <c r="L101" s="256"/>
      <c r="M101" s="257"/>
      <c r="N101" s="257"/>
      <c r="O101" s="258"/>
      <c r="P101" s="152"/>
      <c r="Q101" s="153"/>
      <c r="R101" s="153"/>
      <c r="S101" s="153"/>
      <c r="T101" s="153"/>
      <c r="U101" s="153"/>
      <c r="V101" s="154"/>
      <c r="W101" s="152"/>
      <c r="X101" s="153"/>
      <c r="Y101" s="153"/>
      <c r="Z101" s="153"/>
      <c r="AA101" s="153"/>
      <c r="AB101" s="153"/>
      <c r="AC101" s="154"/>
      <c r="AD101" s="152"/>
      <c r="AE101" s="153"/>
      <c r="AF101" s="153"/>
      <c r="AG101" s="153"/>
      <c r="AH101" s="153"/>
      <c r="AI101" s="153"/>
      <c r="AJ101" s="154"/>
      <c r="AK101" s="152"/>
      <c r="AL101" s="153"/>
      <c r="AM101" s="153"/>
      <c r="AN101" s="153"/>
      <c r="AO101" s="153"/>
      <c r="AP101" s="153"/>
      <c r="AQ101" s="154"/>
      <c r="AR101" s="152"/>
      <c r="AS101" s="153"/>
      <c r="AT101" s="154"/>
      <c r="AU101" s="259">
        <f t="shared" si="10"/>
        <v>0</v>
      </c>
      <c r="AV101" s="260"/>
      <c r="AW101" s="261">
        <f t="shared" si="8"/>
        <v>0</v>
      </c>
      <c r="AX101" s="262"/>
      <c r="AY101" s="229"/>
      <c r="AZ101" s="230"/>
      <c r="BA101" s="230"/>
      <c r="BB101" s="230"/>
      <c r="BC101" s="230"/>
      <c r="BD101" s="231"/>
    </row>
    <row r="102" spans="1:56" ht="39.9" customHeight="1" x14ac:dyDescent="0.45">
      <c r="A102" s="71"/>
      <c r="B102" s="87">
        <f t="shared" si="9"/>
        <v>85</v>
      </c>
      <c r="C102" s="249"/>
      <c r="D102" s="250"/>
      <c r="E102" s="251"/>
      <c r="F102" s="252"/>
      <c r="G102" s="253"/>
      <c r="H102" s="254"/>
      <c r="I102" s="254"/>
      <c r="J102" s="254"/>
      <c r="K102" s="255"/>
      <c r="L102" s="256"/>
      <c r="M102" s="257"/>
      <c r="N102" s="257"/>
      <c r="O102" s="258"/>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59">
        <f t="shared" si="10"/>
        <v>0</v>
      </c>
      <c r="AV102" s="260"/>
      <c r="AW102" s="261">
        <f t="shared" si="8"/>
        <v>0</v>
      </c>
      <c r="AX102" s="262"/>
      <c r="AY102" s="229"/>
      <c r="AZ102" s="230"/>
      <c r="BA102" s="230"/>
      <c r="BB102" s="230"/>
      <c r="BC102" s="230"/>
      <c r="BD102" s="231"/>
    </row>
    <row r="103" spans="1:56" ht="39.9" customHeight="1" x14ac:dyDescent="0.45">
      <c r="A103" s="71"/>
      <c r="B103" s="87">
        <f t="shared" si="9"/>
        <v>86</v>
      </c>
      <c r="C103" s="249"/>
      <c r="D103" s="250"/>
      <c r="E103" s="251"/>
      <c r="F103" s="252"/>
      <c r="G103" s="253"/>
      <c r="H103" s="254"/>
      <c r="I103" s="254"/>
      <c r="J103" s="254"/>
      <c r="K103" s="255"/>
      <c r="L103" s="256"/>
      <c r="M103" s="257"/>
      <c r="N103" s="257"/>
      <c r="O103" s="258"/>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59">
        <f t="shared" si="10"/>
        <v>0</v>
      </c>
      <c r="AV103" s="260"/>
      <c r="AW103" s="261">
        <f t="shared" si="8"/>
        <v>0</v>
      </c>
      <c r="AX103" s="262"/>
      <c r="AY103" s="229"/>
      <c r="AZ103" s="230"/>
      <c r="BA103" s="230"/>
      <c r="BB103" s="230"/>
      <c r="BC103" s="230"/>
      <c r="BD103" s="231"/>
    </row>
    <row r="104" spans="1:56" ht="39.9" customHeight="1" x14ac:dyDescent="0.45">
      <c r="A104" s="71"/>
      <c r="B104" s="87">
        <f t="shared" si="9"/>
        <v>87</v>
      </c>
      <c r="C104" s="249"/>
      <c r="D104" s="250"/>
      <c r="E104" s="251"/>
      <c r="F104" s="252"/>
      <c r="G104" s="253"/>
      <c r="H104" s="254"/>
      <c r="I104" s="254"/>
      <c r="J104" s="254"/>
      <c r="K104" s="255"/>
      <c r="L104" s="256"/>
      <c r="M104" s="257"/>
      <c r="N104" s="257"/>
      <c r="O104" s="258"/>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59">
        <f t="shared" si="10"/>
        <v>0</v>
      </c>
      <c r="AV104" s="260"/>
      <c r="AW104" s="261">
        <f t="shared" si="8"/>
        <v>0</v>
      </c>
      <c r="AX104" s="262"/>
      <c r="AY104" s="229"/>
      <c r="AZ104" s="230"/>
      <c r="BA104" s="230"/>
      <c r="BB104" s="230"/>
      <c r="BC104" s="230"/>
      <c r="BD104" s="231"/>
    </row>
    <row r="105" spans="1:56" ht="39.9" customHeight="1" x14ac:dyDescent="0.45">
      <c r="A105" s="71"/>
      <c r="B105" s="87">
        <f t="shared" si="9"/>
        <v>88</v>
      </c>
      <c r="C105" s="249"/>
      <c r="D105" s="250"/>
      <c r="E105" s="251"/>
      <c r="F105" s="252"/>
      <c r="G105" s="253"/>
      <c r="H105" s="254"/>
      <c r="I105" s="254"/>
      <c r="J105" s="254"/>
      <c r="K105" s="255"/>
      <c r="L105" s="256"/>
      <c r="M105" s="257"/>
      <c r="N105" s="257"/>
      <c r="O105" s="258"/>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59">
        <f t="shared" si="10"/>
        <v>0</v>
      </c>
      <c r="AV105" s="260"/>
      <c r="AW105" s="261">
        <f t="shared" si="8"/>
        <v>0</v>
      </c>
      <c r="AX105" s="262"/>
      <c r="AY105" s="229"/>
      <c r="AZ105" s="230"/>
      <c r="BA105" s="230"/>
      <c r="BB105" s="230"/>
      <c r="BC105" s="230"/>
      <c r="BD105" s="231"/>
    </row>
    <row r="106" spans="1:56" ht="39.9" customHeight="1" x14ac:dyDescent="0.45">
      <c r="A106" s="71"/>
      <c r="B106" s="87">
        <f t="shared" si="9"/>
        <v>89</v>
      </c>
      <c r="C106" s="249"/>
      <c r="D106" s="250"/>
      <c r="E106" s="251"/>
      <c r="F106" s="252"/>
      <c r="G106" s="253"/>
      <c r="H106" s="254"/>
      <c r="I106" s="254"/>
      <c r="J106" s="254"/>
      <c r="K106" s="255"/>
      <c r="L106" s="256"/>
      <c r="M106" s="257"/>
      <c r="N106" s="257"/>
      <c r="O106" s="258"/>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59">
        <f t="shared" si="10"/>
        <v>0</v>
      </c>
      <c r="AV106" s="260"/>
      <c r="AW106" s="261">
        <f t="shared" si="8"/>
        <v>0</v>
      </c>
      <c r="AX106" s="262"/>
      <c r="AY106" s="229"/>
      <c r="AZ106" s="230"/>
      <c r="BA106" s="230"/>
      <c r="BB106" s="230"/>
      <c r="BC106" s="230"/>
      <c r="BD106" s="231"/>
    </row>
    <row r="107" spans="1:56" ht="39.9" customHeight="1" x14ac:dyDescent="0.45">
      <c r="A107" s="71"/>
      <c r="B107" s="87">
        <f t="shared" si="9"/>
        <v>90</v>
      </c>
      <c r="C107" s="249"/>
      <c r="D107" s="250"/>
      <c r="E107" s="251"/>
      <c r="F107" s="252"/>
      <c r="G107" s="253"/>
      <c r="H107" s="254"/>
      <c r="I107" s="254"/>
      <c r="J107" s="254"/>
      <c r="K107" s="255"/>
      <c r="L107" s="256"/>
      <c r="M107" s="257"/>
      <c r="N107" s="257"/>
      <c r="O107" s="258"/>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59">
        <f t="shared" si="10"/>
        <v>0</v>
      </c>
      <c r="AV107" s="260"/>
      <c r="AW107" s="261">
        <f t="shared" si="8"/>
        <v>0</v>
      </c>
      <c r="AX107" s="262"/>
      <c r="AY107" s="229"/>
      <c r="AZ107" s="230"/>
      <c r="BA107" s="230"/>
      <c r="BB107" s="230"/>
      <c r="BC107" s="230"/>
      <c r="BD107" s="231"/>
    </row>
    <row r="108" spans="1:56" ht="39.9" customHeight="1" x14ac:dyDescent="0.45">
      <c r="A108" s="71"/>
      <c r="B108" s="87">
        <f t="shared" si="9"/>
        <v>91</v>
      </c>
      <c r="C108" s="249"/>
      <c r="D108" s="250"/>
      <c r="E108" s="251"/>
      <c r="F108" s="252"/>
      <c r="G108" s="253"/>
      <c r="H108" s="254"/>
      <c r="I108" s="254"/>
      <c r="J108" s="254"/>
      <c r="K108" s="255"/>
      <c r="L108" s="256"/>
      <c r="M108" s="257"/>
      <c r="N108" s="257"/>
      <c r="O108" s="258"/>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59">
        <f t="shared" si="10"/>
        <v>0</v>
      </c>
      <c r="AV108" s="260"/>
      <c r="AW108" s="261">
        <f t="shared" si="8"/>
        <v>0</v>
      </c>
      <c r="AX108" s="262"/>
      <c r="AY108" s="229"/>
      <c r="AZ108" s="230"/>
      <c r="BA108" s="230"/>
      <c r="BB108" s="230"/>
      <c r="BC108" s="230"/>
      <c r="BD108" s="231"/>
    </row>
    <row r="109" spans="1:56" ht="39.9" customHeight="1" x14ac:dyDescent="0.45">
      <c r="A109" s="71"/>
      <c r="B109" s="87">
        <f t="shared" si="9"/>
        <v>92</v>
      </c>
      <c r="C109" s="249"/>
      <c r="D109" s="250"/>
      <c r="E109" s="251"/>
      <c r="F109" s="252"/>
      <c r="G109" s="253"/>
      <c r="H109" s="254"/>
      <c r="I109" s="254"/>
      <c r="J109" s="254"/>
      <c r="K109" s="255"/>
      <c r="L109" s="256"/>
      <c r="M109" s="257"/>
      <c r="N109" s="257"/>
      <c r="O109" s="258"/>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59">
        <f t="shared" si="10"/>
        <v>0</v>
      </c>
      <c r="AV109" s="260"/>
      <c r="AW109" s="261">
        <f t="shared" si="8"/>
        <v>0</v>
      </c>
      <c r="AX109" s="262"/>
      <c r="AY109" s="229"/>
      <c r="AZ109" s="230"/>
      <c r="BA109" s="230"/>
      <c r="BB109" s="230"/>
      <c r="BC109" s="230"/>
      <c r="BD109" s="231"/>
    </row>
    <row r="110" spans="1:56" ht="39.9" customHeight="1" x14ac:dyDescent="0.45">
      <c r="A110" s="71"/>
      <c r="B110" s="87">
        <f t="shared" si="9"/>
        <v>93</v>
      </c>
      <c r="C110" s="249"/>
      <c r="D110" s="250"/>
      <c r="E110" s="251"/>
      <c r="F110" s="252"/>
      <c r="G110" s="253"/>
      <c r="H110" s="254"/>
      <c r="I110" s="254"/>
      <c r="J110" s="254"/>
      <c r="K110" s="255"/>
      <c r="L110" s="256"/>
      <c r="M110" s="257"/>
      <c r="N110" s="257"/>
      <c r="O110" s="258"/>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59">
        <f t="shared" si="10"/>
        <v>0</v>
      </c>
      <c r="AV110" s="260"/>
      <c r="AW110" s="261">
        <f t="shared" si="8"/>
        <v>0</v>
      </c>
      <c r="AX110" s="262"/>
      <c r="AY110" s="229"/>
      <c r="AZ110" s="230"/>
      <c r="BA110" s="230"/>
      <c r="BB110" s="230"/>
      <c r="BC110" s="230"/>
      <c r="BD110" s="231"/>
    </row>
    <row r="111" spans="1:56" ht="39.9" customHeight="1" x14ac:dyDescent="0.45">
      <c r="A111" s="71"/>
      <c r="B111" s="87">
        <f t="shared" si="9"/>
        <v>94</v>
      </c>
      <c r="C111" s="249"/>
      <c r="D111" s="250"/>
      <c r="E111" s="251"/>
      <c r="F111" s="252"/>
      <c r="G111" s="253"/>
      <c r="H111" s="254"/>
      <c r="I111" s="254"/>
      <c r="J111" s="254"/>
      <c r="K111" s="255"/>
      <c r="L111" s="256"/>
      <c r="M111" s="257"/>
      <c r="N111" s="257"/>
      <c r="O111" s="258"/>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59">
        <f t="shared" si="10"/>
        <v>0</v>
      </c>
      <c r="AV111" s="260"/>
      <c r="AW111" s="261">
        <f t="shared" si="8"/>
        <v>0</v>
      </c>
      <c r="AX111" s="262"/>
      <c r="AY111" s="229"/>
      <c r="AZ111" s="230"/>
      <c r="BA111" s="230"/>
      <c r="BB111" s="230"/>
      <c r="BC111" s="230"/>
      <c r="BD111" s="231"/>
    </row>
    <row r="112" spans="1:56" ht="39.9" customHeight="1" x14ac:dyDescent="0.45">
      <c r="A112" s="71"/>
      <c r="B112" s="87">
        <f t="shared" si="9"/>
        <v>95</v>
      </c>
      <c r="C112" s="249"/>
      <c r="D112" s="250"/>
      <c r="E112" s="251"/>
      <c r="F112" s="252"/>
      <c r="G112" s="253"/>
      <c r="H112" s="254"/>
      <c r="I112" s="254"/>
      <c r="J112" s="254"/>
      <c r="K112" s="255"/>
      <c r="L112" s="256"/>
      <c r="M112" s="257"/>
      <c r="N112" s="257"/>
      <c r="O112" s="258"/>
      <c r="P112" s="146"/>
      <c r="Q112" s="147"/>
      <c r="R112" s="147"/>
      <c r="S112" s="147"/>
      <c r="T112" s="147"/>
      <c r="U112" s="147"/>
      <c r="V112" s="148"/>
      <c r="W112" s="146"/>
      <c r="X112" s="147"/>
      <c r="Y112" s="147"/>
      <c r="Z112" s="147"/>
      <c r="AA112" s="147"/>
      <c r="AB112" s="147"/>
      <c r="AC112" s="148"/>
      <c r="AD112" s="146"/>
      <c r="AE112" s="147"/>
      <c r="AF112" s="147"/>
      <c r="AG112" s="147"/>
      <c r="AH112" s="147"/>
      <c r="AI112" s="147"/>
      <c r="AJ112" s="148"/>
      <c r="AK112" s="146"/>
      <c r="AL112" s="147"/>
      <c r="AM112" s="147"/>
      <c r="AN112" s="147"/>
      <c r="AO112" s="147"/>
      <c r="AP112" s="147"/>
      <c r="AQ112" s="148"/>
      <c r="AR112" s="146"/>
      <c r="AS112" s="147"/>
      <c r="AT112" s="148"/>
      <c r="AU112" s="259">
        <f t="shared" si="10"/>
        <v>0</v>
      </c>
      <c r="AV112" s="260"/>
      <c r="AW112" s="261">
        <f t="shared" si="8"/>
        <v>0</v>
      </c>
      <c r="AX112" s="262"/>
      <c r="AY112" s="229"/>
      <c r="AZ112" s="230"/>
      <c r="BA112" s="230"/>
      <c r="BB112" s="230"/>
      <c r="BC112" s="230"/>
      <c r="BD112" s="231"/>
    </row>
    <row r="113" spans="1:56" ht="39.9" customHeight="1" x14ac:dyDescent="0.45">
      <c r="A113" s="71"/>
      <c r="B113" s="87">
        <f t="shared" si="9"/>
        <v>96</v>
      </c>
      <c r="C113" s="249"/>
      <c r="D113" s="250"/>
      <c r="E113" s="251"/>
      <c r="F113" s="252"/>
      <c r="G113" s="253"/>
      <c r="H113" s="254"/>
      <c r="I113" s="254"/>
      <c r="J113" s="254"/>
      <c r="K113" s="255"/>
      <c r="L113" s="256"/>
      <c r="M113" s="257"/>
      <c r="N113" s="257"/>
      <c r="O113" s="258"/>
      <c r="P113" s="146"/>
      <c r="Q113" s="147"/>
      <c r="R113" s="147"/>
      <c r="S113" s="147"/>
      <c r="T113" s="147"/>
      <c r="U113" s="147"/>
      <c r="V113" s="148"/>
      <c r="W113" s="146"/>
      <c r="X113" s="147"/>
      <c r="Y113" s="147"/>
      <c r="Z113" s="147"/>
      <c r="AA113" s="147"/>
      <c r="AB113" s="147"/>
      <c r="AC113" s="148"/>
      <c r="AD113" s="146"/>
      <c r="AE113" s="147"/>
      <c r="AF113" s="147"/>
      <c r="AG113" s="147"/>
      <c r="AH113" s="147"/>
      <c r="AI113" s="147"/>
      <c r="AJ113" s="148"/>
      <c r="AK113" s="146"/>
      <c r="AL113" s="147"/>
      <c r="AM113" s="147"/>
      <c r="AN113" s="147"/>
      <c r="AO113" s="147"/>
      <c r="AP113" s="147"/>
      <c r="AQ113" s="148"/>
      <c r="AR113" s="146"/>
      <c r="AS113" s="147"/>
      <c r="AT113" s="148"/>
      <c r="AU113" s="259">
        <f t="shared" si="10"/>
        <v>0</v>
      </c>
      <c r="AV113" s="260"/>
      <c r="AW113" s="261">
        <f t="shared" si="8"/>
        <v>0</v>
      </c>
      <c r="AX113" s="262"/>
      <c r="AY113" s="229"/>
      <c r="AZ113" s="230"/>
      <c r="BA113" s="230"/>
      <c r="BB113" s="230"/>
      <c r="BC113" s="230"/>
      <c r="BD113" s="231"/>
    </row>
    <row r="114" spans="1:56" ht="39.9" customHeight="1" x14ac:dyDescent="0.45">
      <c r="A114" s="71"/>
      <c r="B114" s="87">
        <f t="shared" si="9"/>
        <v>97</v>
      </c>
      <c r="C114" s="249"/>
      <c r="D114" s="250"/>
      <c r="E114" s="251"/>
      <c r="F114" s="252"/>
      <c r="G114" s="253"/>
      <c r="H114" s="254"/>
      <c r="I114" s="254"/>
      <c r="J114" s="254"/>
      <c r="K114" s="255"/>
      <c r="L114" s="256"/>
      <c r="M114" s="257"/>
      <c r="N114" s="257"/>
      <c r="O114" s="258"/>
      <c r="P114" s="146"/>
      <c r="Q114" s="147"/>
      <c r="R114" s="147"/>
      <c r="S114" s="147"/>
      <c r="T114" s="147"/>
      <c r="U114" s="147"/>
      <c r="V114" s="148"/>
      <c r="W114" s="146"/>
      <c r="X114" s="147"/>
      <c r="Y114" s="147"/>
      <c r="Z114" s="147"/>
      <c r="AA114" s="147"/>
      <c r="AB114" s="147"/>
      <c r="AC114" s="148"/>
      <c r="AD114" s="146"/>
      <c r="AE114" s="147"/>
      <c r="AF114" s="147"/>
      <c r="AG114" s="147"/>
      <c r="AH114" s="147"/>
      <c r="AI114" s="147"/>
      <c r="AJ114" s="148"/>
      <c r="AK114" s="146"/>
      <c r="AL114" s="147"/>
      <c r="AM114" s="147"/>
      <c r="AN114" s="147"/>
      <c r="AO114" s="147"/>
      <c r="AP114" s="147"/>
      <c r="AQ114" s="148"/>
      <c r="AR114" s="146"/>
      <c r="AS114" s="147"/>
      <c r="AT114" s="148"/>
      <c r="AU114" s="259">
        <f t="shared" si="10"/>
        <v>0</v>
      </c>
      <c r="AV114" s="260"/>
      <c r="AW114" s="261">
        <f t="shared" si="8"/>
        <v>0</v>
      </c>
      <c r="AX114" s="262"/>
      <c r="AY114" s="229"/>
      <c r="AZ114" s="230"/>
      <c r="BA114" s="230"/>
      <c r="BB114" s="230"/>
      <c r="BC114" s="230"/>
      <c r="BD114" s="231"/>
    </row>
    <row r="115" spans="1:56" ht="39.9" customHeight="1" x14ac:dyDescent="0.45">
      <c r="A115" s="71"/>
      <c r="B115" s="87">
        <f t="shared" si="9"/>
        <v>98</v>
      </c>
      <c r="C115" s="249"/>
      <c r="D115" s="250"/>
      <c r="E115" s="251"/>
      <c r="F115" s="252"/>
      <c r="G115" s="253"/>
      <c r="H115" s="254"/>
      <c r="I115" s="254"/>
      <c r="J115" s="254"/>
      <c r="K115" s="255"/>
      <c r="L115" s="256"/>
      <c r="M115" s="257"/>
      <c r="N115" s="257"/>
      <c r="O115" s="258"/>
      <c r="P115" s="146"/>
      <c r="Q115" s="147"/>
      <c r="R115" s="147"/>
      <c r="S115" s="147"/>
      <c r="T115" s="147"/>
      <c r="U115" s="147"/>
      <c r="V115" s="148"/>
      <c r="W115" s="146"/>
      <c r="X115" s="147"/>
      <c r="Y115" s="147"/>
      <c r="Z115" s="147"/>
      <c r="AA115" s="147"/>
      <c r="AB115" s="147"/>
      <c r="AC115" s="148"/>
      <c r="AD115" s="146"/>
      <c r="AE115" s="147"/>
      <c r="AF115" s="147"/>
      <c r="AG115" s="147"/>
      <c r="AH115" s="147"/>
      <c r="AI115" s="147"/>
      <c r="AJ115" s="148"/>
      <c r="AK115" s="146"/>
      <c r="AL115" s="147"/>
      <c r="AM115" s="147"/>
      <c r="AN115" s="147"/>
      <c r="AO115" s="147"/>
      <c r="AP115" s="147"/>
      <c r="AQ115" s="148"/>
      <c r="AR115" s="146"/>
      <c r="AS115" s="147"/>
      <c r="AT115" s="148"/>
      <c r="AU115" s="259">
        <f t="shared" si="10"/>
        <v>0</v>
      </c>
      <c r="AV115" s="260"/>
      <c r="AW115" s="261">
        <f t="shared" si="8"/>
        <v>0</v>
      </c>
      <c r="AX115" s="262"/>
      <c r="AY115" s="229"/>
      <c r="AZ115" s="230"/>
      <c r="BA115" s="230"/>
      <c r="BB115" s="230"/>
      <c r="BC115" s="230"/>
      <c r="BD115" s="231"/>
    </row>
    <row r="116" spans="1:56" ht="39.9" customHeight="1" x14ac:dyDescent="0.45">
      <c r="A116" s="71"/>
      <c r="B116" s="87">
        <f t="shared" si="9"/>
        <v>99</v>
      </c>
      <c r="C116" s="249"/>
      <c r="D116" s="250"/>
      <c r="E116" s="251"/>
      <c r="F116" s="252"/>
      <c r="G116" s="253"/>
      <c r="H116" s="254"/>
      <c r="I116" s="254"/>
      <c r="J116" s="254"/>
      <c r="K116" s="255"/>
      <c r="L116" s="256"/>
      <c r="M116" s="257"/>
      <c r="N116" s="257"/>
      <c r="O116" s="258"/>
      <c r="P116" s="146"/>
      <c r="Q116" s="147"/>
      <c r="R116" s="147"/>
      <c r="S116" s="147"/>
      <c r="T116" s="147"/>
      <c r="U116" s="147"/>
      <c r="V116" s="148"/>
      <c r="W116" s="146"/>
      <c r="X116" s="147"/>
      <c r="Y116" s="147"/>
      <c r="Z116" s="147"/>
      <c r="AA116" s="147"/>
      <c r="AB116" s="147"/>
      <c r="AC116" s="148"/>
      <c r="AD116" s="146"/>
      <c r="AE116" s="147"/>
      <c r="AF116" s="147"/>
      <c r="AG116" s="147"/>
      <c r="AH116" s="147"/>
      <c r="AI116" s="147"/>
      <c r="AJ116" s="148"/>
      <c r="AK116" s="146"/>
      <c r="AL116" s="147"/>
      <c r="AM116" s="147"/>
      <c r="AN116" s="147"/>
      <c r="AO116" s="147"/>
      <c r="AP116" s="147"/>
      <c r="AQ116" s="148"/>
      <c r="AR116" s="146"/>
      <c r="AS116" s="147"/>
      <c r="AT116" s="148"/>
      <c r="AU116" s="259">
        <f t="shared" si="10"/>
        <v>0</v>
      </c>
      <c r="AV116" s="260"/>
      <c r="AW116" s="261">
        <f t="shared" si="8"/>
        <v>0</v>
      </c>
      <c r="AX116" s="262"/>
      <c r="AY116" s="229"/>
      <c r="AZ116" s="230"/>
      <c r="BA116" s="230"/>
      <c r="BB116" s="230"/>
      <c r="BC116" s="230"/>
      <c r="BD116" s="231"/>
    </row>
    <row r="117" spans="1:56" ht="39.9" customHeight="1" thickBot="1" x14ac:dyDescent="0.5">
      <c r="A117" s="71"/>
      <c r="B117" s="88">
        <f t="shared" si="9"/>
        <v>100</v>
      </c>
      <c r="C117" s="232"/>
      <c r="D117" s="233"/>
      <c r="E117" s="234"/>
      <c r="F117" s="235"/>
      <c r="G117" s="236"/>
      <c r="H117" s="237"/>
      <c r="I117" s="237"/>
      <c r="J117" s="237"/>
      <c r="K117" s="238"/>
      <c r="L117" s="239"/>
      <c r="M117" s="240"/>
      <c r="N117" s="240"/>
      <c r="O117" s="241"/>
      <c r="P117" s="149"/>
      <c r="Q117" s="150"/>
      <c r="R117" s="150"/>
      <c r="S117" s="150"/>
      <c r="T117" s="150"/>
      <c r="U117" s="150"/>
      <c r="V117" s="151"/>
      <c r="W117" s="149"/>
      <c r="X117" s="150"/>
      <c r="Y117" s="150"/>
      <c r="Z117" s="150"/>
      <c r="AA117" s="150"/>
      <c r="AB117" s="150"/>
      <c r="AC117" s="151"/>
      <c r="AD117" s="149"/>
      <c r="AE117" s="150"/>
      <c r="AF117" s="150"/>
      <c r="AG117" s="150"/>
      <c r="AH117" s="150"/>
      <c r="AI117" s="150"/>
      <c r="AJ117" s="151"/>
      <c r="AK117" s="149"/>
      <c r="AL117" s="150"/>
      <c r="AM117" s="150"/>
      <c r="AN117" s="150"/>
      <c r="AO117" s="150"/>
      <c r="AP117" s="150"/>
      <c r="AQ117" s="151"/>
      <c r="AR117" s="149"/>
      <c r="AS117" s="150"/>
      <c r="AT117" s="151"/>
      <c r="AU117" s="242">
        <f t="shared" si="3"/>
        <v>0</v>
      </c>
      <c r="AV117" s="243"/>
      <c r="AW117" s="244">
        <f t="shared" si="8"/>
        <v>0</v>
      </c>
      <c r="AX117" s="245"/>
      <c r="AY117" s="246"/>
      <c r="AZ117" s="247"/>
      <c r="BA117" s="247"/>
      <c r="BB117" s="247"/>
      <c r="BC117" s="247"/>
      <c r="BD117" s="248"/>
    </row>
    <row r="118" spans="1:56" ht="20.25" customHeight="1" x14ac:dyDescent="0.45">
      <c r="A118" s="71"/>
      <c r="B118" s="67"/>
      <c r="C118" s="43"/>
      <c r="D118" s="98"/>
      <c r="E118" s="98"/>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101"/>
      <c r="AD118" s="99"/>
      <c r="AE118" s="99"/>
      <c r="AF118" s="99"/>
      <c r="AG118" s="99"/>
      <c r="AH118" s="99"/>
      <c r="AI118" s="99"/>
      <c r="AJ118" s="99"/>
      <c r="AK118" s="99"/>
      <c r="AL118" s="99"/>
      <c r="AM118" s="99"/>
      <c r="AN118" s="99"/>
      <c r="AO118" s="99"/>
      <c r="AP118" s="99"/>
      <c r="AQ118" s="99"/>
      <c r="AR118" s="99"/>
      <c r="AS118" s="99"/>
      <c r="AT118" s="99"/>
      <c r="AU118" s="99"/>
      <c r="AV118" s="67"/>
      <c r="AW118" s="67"/>
      <c r="AX118" s="71"/>
      <c r="AY118" s="71"/>
      <c r="AZ118" s="71"/>
      <c r="BA118" s="71"/>
      <c r="BB118" s="71"/>
      <c r="BC118" s="71"/>
      <c r="BD118" s="71"/>
    </row>
    <row r="119" spans="1:56" ht="20.25" customHeight="1" x14ac:dyDescent="0.45">
      <c r="A119" s="71"/>
      <c r="B119" s="67"/>
      <c r="C119" s="67" t="s">
        <v>165</v>
      </c>
      <c r="D119" s="98"/>
      <c r="E119" s="98"/>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101"/>
      <c r="AD119" s="99"/>
      <c r="AE119" s="99"/>
      <c r="AF119" s="99"/>
      <c r="AG119" s="99"/>
      <c r="AH119" s="99"/>
      <c r="AI119" s="99"/>
      <c r="AJ119" s="99"/>
      <c r="AK119" s="99"/>
      <c r="AL119" s="99"/>
      <c r="AM119" s="99"/>
      <c r="AN119" s="99"/>
      <c r="AO119" s="99"/>
      <c r="AP119" s="99"/>
      <c r="AQ119" s="99"/>
      <c r="AR119" s="99"/>
      <c r="AS119" s="99"/>
      <c r="AT119" s="99"/>
      <c r="AU119" s="99"/>
      <c r="AV119" s="67"/>
      <c r="AW119" s="67"/>
      <c r="AX119" s="71"/>
      <c r="AY119" s="71"/>
      <c r="AZ119" s="71"/>
      <c r="BA119" s="71"/>
      <c r="BB119" s="71"/>
      <c r="BC119" s="71"/>
      <c r="BD119" s="71"/>
    </row>
    <row r="120" spans="1:56" ht="20.25" customHeight="1" x14ac:dyDescent="0.45">
      <c r="A120" s="71"/>
      <c r="B120" s="67"/>
      <c r="C120" s="67" t="s">
        <v>158</v>
      </c>
      <c r="D120" s="98"/>
      <c r="E120" s="98"/>
      <c r="F120" s="99"/>
      <c r="G120" s="99"/>
      <c r="H120" s="99"/>
      <c r="I120" s="99"/>
      <c r="J120" s="99"/>
      <c r="K120" s="99"/>
      <c r="L120" s="99"/>
      <c r="M120" s="99"/>
      <c r="N120" s="99"/>
      <c r="O120" s="99"/>
      <c r="P120" s="99"/>
      <c r="Q120" s="99" t="s">
        <v>143</v>
      </c>
      <c r="R120" s="99"/>
      <c r="S120" s="99"/>
      <c r="T120" s="99"/>
      <c r="U120" s="99"/>
      <c r="V120" s="99"/>
      <c r="W120" s="99"/>
      <c r="X120" s="99"/>
      <c r="Y120" s="99"/>
      <c r="Z120" s="99"/>
      <c r="AA120" s="101"/>
      <c r="AB120" s="99"/>
      <c r="AC120" s="99"/>
      <c r="AD120" s="99"/>
      <c r="AE120" s="99"/>
      <c r="AF120" s="99"/>
      <c r="AG120" s="99"/>
      <c r="AH120" s="99"/>
      <c r="AI120" s="99" t="s">
        <v>101</v>
      </c>
      <c r="AJ120" s="99"/>
      <c r="AK120" s="99"/>
      <c r="AL120" s="99"/>
      <c r="AM120" s="99"/>
      <c r="AN120" s="99"/>
      <c r="AO120" s="106"/>
      <c r="AP120" s="106"/>
      <c r="AQ120" s="106"/>
      <c r="AR120" s="106"/>
      <c r="AS120" s="107"/>
      <c r="AT120" s="106"/>
      <c r="AU120" s="106"/>
      <c r="AV120" s="106"/>
      <c r="AW120" s="106"/>
      <c r="AX120" s="71"/>
      <c r="AY120" s="71"/>
      <c r="AZ120" s="71"/>
      <c r="BA120" s="71"/>
      <c r="BB120" s="71"/>
      <c r="BC120" s="71"/>
      <c r="BD120" s="71"/>
    </row>
    <row r="121" spans="1:56" ht="20.25" customHeight="1" x14ac:dyDescent="0.45">
      <c r="A121" s="71"/>
      <c r="B121" s="67"/>
      <c r="C121" s="67" t="s">
        <v>35</v>
      </c>
      <c r="D121" s="98"/>
      <c r="E121" s="98"/>
      <c r="F121" s="99"/>
      <c r="G121" s="99"/>
      <c r="H121" s="99"/>
      <c r="I121" s="99"/>
      <c r="J121" s="99"/>
      <c r="K121" s="99"/>
      <c r="L121" s="340" t="s">
        <v>29</v>
      </c>
      <c r="M121" s="340"/>
      <c r="N121" s="99"/>
      <c r="O121" s="99"/>
      <c r="P121" s="99"/>
      <c r="Q121" s="99"/>
      <c r="R121" s="224" t="s">
        <v>55</v>
      </c>
      <c r="S121" s="224"/>
      <c r="T121" s="224" t="s">
        <v>56</v>
      </c>
      <c r="U121" s="224"/>
      <c r="V121" s="224"/>
      <c r="W121" s="224"/>
      <c r="X121" s="99"/>
      <c r="Y121" s="225" t="s">
        <v>59</v>
      </c>
      <c r="Z121" s="225"/>
      <c r="AA121" s="225"/>
      <c r="AB121" s="225"/>
      <c r="AC121" s="67"/>
      <c r="AD121" s="67"/>
      <c r="AE121" s="97" t="s">
        <v>68</v>
      </c>
      <c r="AF121" s="97"/>
      <c r="AG121" s="99"/>
      <c r="AH121" s="99"/>
      <c r="AI121" s="181" t="s">
        <v>8</v>
      </c>
      <c r="AJ121" s="183"/>
      <c r="AK121" s="181" t="s">
        <v>9</v>
      </c>
      <c r="AL121" s="182"/>
      <c r="AM121" s="182"/>
      <c r="AN121" s="183"/>
      <c r="AO121" s="106"/>
      <c r="AP121" s="106"/>
      <c r="AQ121" s="106"/>
      <c r="AR121" s="106"/>
      <c r="AS121" s="179"/>
      <c r="AT121" s="179"/>
      <c r="AU121" s="106"/>
      <c r="AV121" s="106"/>
      <c r="AW121" s="106"/>
      <c r="AX121" s="71"/>
      <c r="AY121" s="71"/>
      <c r="AZ121" s="71"/>
      <c r="BA121" s="71"/>
      <c r="BB121" s="71"/>
      <c r="BC121" s="71"/>
      <c r="BD121" s="71"/>
    </row>
    <row r="122" spans="1:56" ht="20.25" customHeight="1" x14ac:dyDescent="0.45">
      <c r="A122" s="71"/>
      <c r="B122" s="67"/>
      <c r="C122" s="220"/>
      <c r="D122" s="220"/>
      <c r="E122" s="220"/>
      <c r="F122" s="226">
        <f>IF(AB2=1,10,IF(AB2=2,11,IF(AB2=3,12,AB2-3)))</f>
        <v>1</v>
      </c>
      <c r="G122" s="226"/>
      <c r="H122" s="226">
        <f>IF(AB2=1,11,IF(AB2=2,12,AB2-2))</f>
        <v>2</v>
      </c>
      <c r="I122" s="226"/>
      <c r="J122" s="226">
        <f>IF(AB2=1,12,AB2-1)</f>
        <v>3</v>
      </c>
      <c r="K122" s="226"/>
      <c r="L122" s="227" t="s">
        <v>28</v>
      </c>
      <c r="M122" s="227"/>
      <c r="N122" s="99"/>
      <c r="O122" s="99"/>
      <c r="P122" s="99"/>
      <c r="Q122" s="99"/>
      <c r="R122" s="180"/>
      <c r="S122" s="180"/>
      <c r="T122" s="180" t="s">
        <v>57</v>
      </c>
      <c r="U122" s="180"/>
      <c r="V122" s="180" t="s">
        <v>58</v>
      </c>
      <c r="W122" s="180"/>
      <c r="X122" s="99"/>
      <c r="Y122" s="180" t="s">
        <v>57</v>
      </c>
      <c r="Z122" s="180"/>
      <c r="AA122" s="180" t="s">
        <v>58</v>
      </c>
      <c r="AB122" s="180"/>
      <c r="AC122" s="67"/>
      <c r="AD122" s="67"/>
      <c r="AE122" s="97" t="s">
        <v>64</v>
      </c>
      <c r="AF122" s="97"/>
      <c r="AG122" s="99"/>
      <c r="AH122" s="99"/>
      <c r="AI122" s="181" t="s">
        <v>4</v>
      </c>
      <c r="AJ122" s="183"/>
      <c r="AK122" s="181" t="s">
        <v>72</v>
      </c>
      <c r="AL122" s="182"/>
      <c r="AM122" s="182"/>
      <c r="AN122" s="183"/>
      <c r="AO122" s="108"/>
      <c r="AP122" s="108"/>
      <c r="AQ122" s="106"/>
      <c r="AR122" s="109"/>
      <c r="AS122" s="228"/>
      <c r="AT122" s="228"/>
      <c r="AU122" s="106"/>
      <c r="AV122" s="106"/>
      <c r="AW122" s="106"/>
      <c r="AX122" s="71"/>
      <c r="AY122" s="71"/>
      <c r="AZ122" s="71"/>
      <c r="BA122" s="71"/>
      <c r="BB122" s="71"/>
      <c r="BC122" s="71"/>
      <c r="BD122" s="71"/>
    </row>
    <row r="123" spans="1:56" ht="20.25" customHeight="1" x14ac:dyDescent="0.45">
      <c r="A123" s="71"/>
      <c r="B123" s="67"/>
      <c r="C123" s="220" t="s">
        <v>116</v>
      </c>
      <c r="D123" s="220"/>
      <c r="E123" s="220"/>
      <c r="F123" s="221"/>
      <c r="G123" s="221"/>
      <c r="H123" s="221"/>
      <c r="I123" s="221"/>
      <c r="J123" s="221"/>
      <c r="K123" s="221"/>
      <c r="L123" s="222">
        <f>SUM(F123:K123)</f>
        <v>0</v>
      </c>
      <c r="M123" s="222"/>
      <c r="N123" s="99"/>
      <c r="O123" s="99"/>
      <c r="P123" s="99"/>
      <c r="Q123" s="99"/>
      <c r="R123" s="181" t="s">
        <v>4</v>
      </c>
      <c r="S123" s="183"/>
      <c r="T123" s="208">
        <f>SUMIFS($AU$18:$AV$117,$C$18:$D$117,"訪問介護員",$E$18:$F$117,"A")+SUMIFS($AU$18:$AV$117,$C$18:$D$117,"サービス提供責任者",$E$18:$F$117,"A")</f>
        <v>0</v>
      </c>
      <c r="U123" s="209"/>
      <c r="V123" s="210">
        <f>SUMIFS($AW$18:$AX$117,$C$18:$D$117,"訪問介護員",$E$18:$F$117,"A")+SUMIFS($AW$18:$AX$117,$C$18:$D$117,"サービス提供責任者",$E$18:$F$117,"A")</f>
        <v>0</v>
      </c>
      <c r="W123" s="211"/>
      <c r="X123" s="118"/>
      <c r="Y123" s="212">
        <v>0</v>
      </c>
      <c r="Z123" s="213"/>
      <c r="AA123" s="212">
        <v>0</v>
      </c>
      <c r="AB123" s="213"/>
      <c r="AC123" s="117"/>
      <c r="AD123" s="117"/>
      <c r="AE123" s="212">
        <v>0</v>
      </c>
      <c r="AF123" s="213"/>
      <c r="AG123" s="99"/>
      <c r="AH123" s="99"/>
      <c r="AI123" s="181" t="s">
        <v>5</v>
      </c>
      <c r="AJ123" s="183"/>
      <c r="AK123" s="181" t="s">
        <v>73</v>
      </c>
      <c r="AL123" s="182"/>
      <c r="AM123" s="182"/>
      <c r="AN123" s="183"/>
      <c r="AO123" s="109"/>
      <c r="AP123" s="106"/>
      <c r="AQ123" s="219"/>
      <c r="AR123" s="219"/>
      <c r="AS123" s="219"/>
      <c r="AT123" s="219"/>
      <c r="AU123" s="106"/>
      <c r="AV123" s="106"/>
      <c r="AW123" s="106"/>
      <c r="AX123" s="71"/>
      <c r="AY123" s="71"/>
      <c r="AZ123" s="71"/>
      <c r="BA123" s="71"/>
      <c r="BB123" s="71"/>
      <c r="BC123" s="71"/>
      <c r="BD123" s="71"/>
    </row>
    <row r="124" spans="1:56" ht="20.25" customHeight="1" x14ac:dyDescent="0.45">
      <c r="A124" s="71"/>
      <c r="B124" s="67"/>
      <c r="C124" s="220" t="s">
        <v>117</v>
      </c>
      <c r="D124" s="220"/>
      <c r="E124" s="220"/>
      <c r="F124" s="221"/>
      <c r="G124" s="221"/>
      <c r="H124" s="221"/>
      <c r="I124" s="221"/>
      <c r="J124" s="221"/>
      <c r="K124" s="221"/>
      <c r="L124" s="222">
        <f>SUM(F124:K124)</f>
        <v>0</v>
      </c>
      <c r="M124" s="222"/>
      <c r="N124" s="99"/>
      <c r="O124" s="99"/>
      <c r="P124" s="99"/>
      <c r="Q124" s="99"/>
      <c r="R124" s="181" t="s">
        <v>5</v>
      </c>
      <c r="S124" s="183"/>
      <c r="T124" s="208">
        <f>SUMIFS($AU$18:$AV$117,$C$18:$D$117,"訪問介護員",$E$18:$F$117,"B")+SUMIFS($AU$18:$AV$117,$C$18:$D$117,"サービス提供責任者",$E$18:$F$117,"B")</f>
        <v>0</v>
      </c>
      <c r="U124" s="209"/>
      <c r="V124" s="210">
        <f>SUMIFS($AW$18:$AX$117,$C$18:$D$117,"訪問介護員",$E$18:$F$117,"B")+SUMIFS($AW$18:$AX$117,$C$18:$D$117,"サービス提供責任者",$E$18:$F$117,"B")</f>
        <v>0</v>
      </c>
      <c r="W124" s="211"/>
      <c r="X124" s="118"/>
      <c r="Y124" s="212">
        <v>0</v>
      </c>
      <c r="Z124" s="213"/>
      <c r="AA124" s="212">
        <v>0</v>
      </c>
      <c r="AB124" s="213"/>
      <c r="AC124" s="117"/>
      <c r="AD124" s="117"/>
      <c r="AE124" s="212">
        <v>0</v>
      </c>
      <c r="AF124" s="213"/>
      <c r="AG124" s="99"/>
      <c r="AH124" s="99"/>
      <c r="AI124" s="181" t="s">
        <v>6</v>
      </c>
      <c r="AJ124" s="183"/>
      <c r="AK124" s="181" t="s">
        <v>74</v>
      </c>
      <c r="AL124" s="182"/>
      <c r="AM124" s="182"/>
      <c r="AN124" s="183"/>
      <c r="AO124" s="109"/>
      <c r="AP124" s="106"/>
      <c r="AQ124" s="202"/>
      <c r="AR124" s="202"/>
      <c r="AS124" s="202"/>
      <c r="AT124" s="202"/>
      <c r="AU124" s="106"/>
      <c r="AV124" s="106"/>
      <c r="AW124" s="106"/>
      <c r="AX124" s="71"/>
      <c r="AY124" s="71"/>
      <c r="AZ124" s="71"/>
      <c r="BA124" s="71"/>
      <c r="BB124" s="71"/>
      <c r="BC124" s="71"/>
      <c r="BD124" s="71"/>
    </row>
    <row r="125" spans="1:56" ht="20.25" customHeight="1" x14ac:dyDescent="0.45">
      <c r="A125" s="71"/>
      <c r="B125" s="67"/>
      <c r="C125" s="220" t="s">
        <v>28</v>
      </c>
      <c r="D125" s="220"/>
      <c r="E125" s="220"/>
      <c r="F125" s="222">
        <f>SUM(F123:G124)</f>
        <v>0</v>
      </c>
      <c r="G125" s="222"/>
      <c r="H125" s="222">
        <f>SUM(H123:I124)</f>
        <v>0</v>
      </c>
      <c r="I125" s="222"/>
      <c r="J125" s="222">
        <f>SUM(J123:K124)</f>
        <v>0</v>
      </c>
      <c r="K125" s="222"/>
      <c r="L125" s="222">
        <f>SUM(L123:M124)</f>
        <v>0</v>
      </c>
      <c r="M125" s="222"/>
      <c r="N125" s="99"/>
      <c r="O125" s="99"/>
      <c r="P125" s="99"/>
      <c r="Q125" s="99"/>
      <c r="R125" s="181" t="s">
        <v>6</v>
      </c>
      <c r="S125" s="183"/>
      <c r="T125" s="208">
        <f>SUMIFS($AU$18:$AV$117,$C$18:$D$117,"訪問介護員",$E$18:$F$117,"C")+SUMIFS($AU$18:$AV$117,$C$18:$D$117,"サービス提供責任者",$E$18:$F$117,"C")</f>
        <v>0</v>
      </c>
      <c r="U125" s="209"/>
      <c r="V125" s="210">
        <f>SUMIFS($AW$18:$AX$117,$C$18:$D$117,"訪問介護員",$E$18:$F$117,"C")+SUMIFS($AW$18:$AX$117,$C$18:$D$117,"サービス提供責任者",$E$18:$F$117,"C")</f>
        <v>0</v>
      </c>
      <c r="W125" s="211"/>
      <c r="X125" s="118"/>
      <c r="Y125" s="212">
        <v>0</v>
      </c>
      <c r="Z125" s="213"/>
      <c r="AA125" s="214">
        <v>0</v>
      </c>
      <c r="AB125" s="215"/>
      <c r="AC125" s="117"/>
      <c r="AD125" s="117"/>
      <c r="AE125" s="208" t="s">
        <v>37</v>
      </c>
      <c r="AF125" s="209"/>
      <c r="AG125" s="99"/>
      <c r="AH125" s="99"/>
      <c r="AI125" s="181" t="s">
        <v>7</v>
      </c>
      <c r="AJ125" s="183"/>
      <c r="AK125" s="181" t="s">
        <v>100</v>
      </c>
      <c r="AL125" s="182"/>
      <c r="AM125" s="182"/>
      <c r="AN125" s="183"/>
      <c r="AO125" s="110"/>
      <c r="AP125" s="106"/>
      <c r="AQ125" s="203"/>
      <c r="AR125" s="203"/>
      <c r="AS125" s="206"/>
      <c r="AT125" s="206"/>
      <c r="AU125" s="106"/>
      <c r="AV125" s="106"/>
      <c r="AW125" s="106"/>
      <c r="AX125" s="71"/>
      <c r="AY125" s="71"/>
      <c r="AZ125" s="71"/>
      <c r="BA125" s="71"/>
      <c r="BB125" s="71"/>
      <c r="BC125" s="71"/>
      <c r="BD125" s="71"/>
    </row>
    <row r="126" spans="1:56" ht="20.25" customHeight="1" x14ac:dyDescent="0.45">
      <c r="A126" s="71"/>
      <c r="B126" s="67"/>
      <c r="C126" s="67" t="s">
        <v>35</v>
      </c>
      <c r="L126" s="97" t="s">
        <v>30</v>
      </c>
      <c r="M126" s="111"/>
      <c r="N126" s="224"/>
      <c r="O126" s="224"/>
      <c r="P126" s="99"/>
      <c r="Q126" s="99"/>
      <c r="R126" s="181" t="s">
        <v>7</v>
      </c>
      <c r="S126" s="183"/>
      <c r="T126" s="208">
        <f>SUMIFS($AU$18:$AV$117,$C$18:$D$117,"訪問介護員",$E$18:$F$117,"D")+SUMIFS($AU$18:$AV$117,$C$18:$D$117,"サービス提供責任者",$E$18:$F$117,"D")</f>
        <v>0</v>
      </c>
      <c r="U126" s="209"/>
      <c r="V126" s="210">
        <f>SUMIFS($AW$18:$AX$117,$C$18:$D$117,"訪問介護員",$E$18:$F$117,"D")+SUMIFS($AW$18:$AX$117,$C$18:$D$117,"サービス提供責任者",$E$18:$F$117,"D")</f>
        <v>0</v>
      </c>
      <c r="W126" s="211"/>
      <c r="X126" s="118"/>
      <c r="Y126" s="212">
        <v>0</v>
      </c>
      <c r="Z126" s="213"/>
      <c r="AA126" s="214">
        <v>0</v>
      </c>
      <c r="AB126" s="215"/>
      <c r="AC126" s="117"/>
      <c r="AD126" s="117"/>
      <c r="AE126" s="208" t="s">
        <v>37</v>
      </c>
      <c r="AF126" s="209"/>
      <c r="AG126" s="99"/>
      <c r="AH126" s="99"/>
      <c r="AI126" s="99"/>
      <c r="AJ126" s="202"/>
      <c r="AK126" s="202"/>
      <c r="AL126" s="203"/>
      <c r="AM126" s="203"/>
      <c r="AN126" s="206"/>
      <c r="AO126" s="206"/>
      <c r="AP126" s="106"/>
      <c r="AQ126" s="203"/>
      <c r="AR126" s="203"/>
      <c r="AS126" s="206"/>
      <c r="AT126" s="206"/>
      <c r="AU126" s="106"/>
      <c r="AV126" s="106"/>
      <c r="AW126" s="106"/>
      <c r="AX126" s="73"/>
      <c r="AY126" s="73"/>
      <c r="AZ126" s="71"/>
      <c r="BA126" s="71"/>
      <c r="BB126" s="71"/>
      <c r="BC126" s="71"/>
      <c r="BD126" s="71"/>
    </row>
    <row r="127" spans="1:56" ht="20.25" customHeight="1" x14ac:dyDescent="0.45">
      <c r="A127" s="71"/>
      <c r="B127" s="67"/>
      <c r="D127" s="67"/>
      <c r="E127" s="67"/>
      <c r="F127" s="67"/>
      <c r="G127" s="67"/>
      <c r="H127" s="67"/>
      <c r="I127" s="67"/>
      <c r="J127" s="67"/>
      <c r="K127" s="67"/>
      <c r="L127" s="326">
        <f>L125/3</f>
        <v>0</v>
      </c>
      <c r="M127" s="326"/>
      <c r="N127" s="67"/>
      <c r="O127" s="67"/>
      <c r="P127" s="99"/>
      <c r="Q127" s="99"/>
      <c r="R127" s="181" t="s">
        <v>28</v>
      </c>
      <c r="S127" s="183"/>
      <c r="T127" s="208">
        <f>SUM(T123:U126)</f>
        <v>0</v>
      </c>
      <c r="U127" s="209"/>
      <c r="V127" s="210">
        <f>SUM(V123:W126)</f>
        <v>0</v>
      </c>
      <c r="W127" s="211"/>
      <c r="X127" s="118"/>
      <c r="Y127" s="208">
        <f>SUM(Y123:Z126)</f>
        <v>0</v>
      </c>
      <c r="Z127" s="209"/>
      <c r="AA127" s="208">
        <f>SUM(AA123:AB126)</f>
        <v>0</v>
      </c>
      <c r="AB127" s="209"/>
      <c r="AC127" s="117"/>
      <c r="AD127" s="117"/>
      <c r="AE127" s="208">
        <f>SUM(AE123:AF124)</f>
        <v>0</v>
      </c>
      <c r="AF127" s="209"/>
      <c r="AG127" s="99"/>
      <c r="AH127" s="99"/>
      <c r="AI127" s="99"/>
      <c r="AJ127" s="202"/>
      <c r="AK127" s="202"/>
      <c r="AL127" s="203"/>
      <c r="AM127" s="203"/>
      <c r="AN127" s="205"/>
      <c r="AO127" s="205"/>
      <c r="AP127" s="106"/>
      <c r="AQ127" s="119"/>
      <c r="AR127" s="119"/>
      <c r="AS127" s="206"/>
      <c r="AT127" s="206"/>
      <c r="AU127" s="106"/>
      <c r="AV127" s="106"/>
      <c r="AW127" s="106"/>
      <c r="AX127" s="73"/>
      <c r="AY127" s="73"/>
      <c r="AZ127" s="71"/>
      <c r="BA127" s="71"/>
      <c r="BB127" s="71"/>
      <c r="BC127" s="71"/>
      <c r="BD127" s="71"/>
    </row>
    <row r="128" spans="1:56" ht="20.25" customHeight="1" x14ac:dyDescent="0.45">
      <c r="A128" s="71"/>
      <c r="B128" s="67"/>
      <c r="C128" s="67"/>
      <c r="D128" s="67"/>
      <c r="E128" s="67"/>
      <c r="F128" s="67"/>
      <c r="G128" s="67"/>
      <c r="H128" s="67"/>
      <c r="I128" s="67"/>
      <c r="J128" s="67"/>
      <c r="K128" s="67"/>
      <c r="N128" s="67"/>
      <c r="O128" s="67"/>
      <c r="P128" s="99"/>
      <c r="Q128" s="99"/>
      <c r="R128" s="99"/>
      <c r="S128" s="99"/>
      <c r="T128" s="99"/>
      <c r="U128" s="99"/>
      <c r="V128" s="99"/>
      <c r="W128" s="99"/>
      <c r="X128" s="99"/>
      <c r="Y128" s="99"/>
      <c r="Z128" s="99"/>
      <c r="AA128" s="101"/>
      <c r="AB128" s="99"/>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c r="D129" s="67"/>
      <c r="E129" s="67"/>
      <c r="F129" s="67"/>
      <c r="G129" s="67"/>
      <c r="H129" s="67"/>
      <c r="I129" s="67"/>
      <c r="J129" s="67"/>
      <c r="K129" s="67"/>
      <c r="L129" s="67"/>
      <c r="M129" s="67"/>
      <c r="N129" s="67"/>
      <c r="O129" s="67"/>
      <c r="P129" s="99"/>
      <c r="Q129" s="99"/>
      <c r="R129" s="101" t="s">
        <v>66</v>
      </c>
      <c r="S129" s="99"/>
      <c r="T129" s="99"/>
      <c r="U129" s="99"/>
      <c r="V129" s="99"/>
      <c r="W129" s="99"/>
      <c r="X129" s="111" t="s">
        <v>126</v>
      </c>
      <c r="Y129" s="190" t="s">
        <v>127</v>
      </c>
      <c r="Z129" s="191"/>
      <c r="AA129" s="112"/>
      <c r="AB129" s="111"/>
      <c r="AC129" s="99"/>
      <c r="AD129" s="99"/>
      <c r="AE129" s="99"/>
      <c r="AF129" s="99"/>
      <c r="AG129" s="99"/>
      <c r="AH129" s="99"/>
      <c r="AI129" s="99"/>
      <c r="AJ129" s="107"/>
      <c r="AK129" s="106"/>
      <c r="AL129" s="106"/>
      <c r="AM129" s="106"/>
      <c r="AN129" s="106"/>
      <c r="AO129" s="106"/>
      <c r="AP129" s="106"/>
      <c r="AQ129" s="120"/>
      <c r="AR129" s="120"/>
      <c r="AS129" s="113"/>
      <c r="AT129" s="113"/>
      <c r="AU129" s="106"/>
      <c r="AV129" s="106"/>
      <c r="AW129" s="106"/>
      <c r="AX129" s="73"/>
      <c r="AY129" s="73"/>
      <c r="AZ129" s="71"/>
      <c r="BA129" s="71"/>
      <c r="BB129" s="71"/>
      <c r="BC129" s="71"/>
      <c r="BD129" s="71"/>
    </row>
    <row r="130" spans="1:58" ht="20.25" customHeight="1" x14ac:dyDescent="0.2">
      <c r="A130" s="71"/>
      <c r="B130" s="67"/>
      <c r="C130" s="43"/>
      <c r="D130" s="98"/>
      <c r="E130" s="98"/>
      <c r="F130" s="99"/>
      <c r="G130" s="99"/>
      <c r="H130" s="99"/>
      <c r="I130" s="99"/>
      <c r="J130" s="99"/>
      <c r="K130" s="99"/>
      <c r="L130" s="100" t="s">
        <v>124</v>
      </c>
      <c r="M130" s="101"/>
      <c r="N130" s="101"/>
      <c r="O130" s="102"/>
      <c r="P130" s="99"/>
      <c r="Q130" s="99"/>
      <c r="R130" s="99" t="s">
        <v>60</v>
      </c>
      <c r="S130" s="99"/>
      <c r="T130" s="99"/>
      <c r="U130" s="99"/>
      <c r="V130" s="99"/>
      <c r="W130" s="99" t="s">
        <v>61</v>
      </c>
      <c r="X130" s="99"/>
      <c r="Y130" s="99"/>
      <c r="Z130" s="99"/>
      <c r="AA130" s="101"/>
      <c r="AB130" s="99"/>
      <c r="AC130" s="99"/>
      <c r="AD130" s="99"/>
      <c r="AE130" s="99"/>
      <c r="AF130" s="99"/>
      <c r="AG130" s="99"/>
      <c r="AH130" s="99"/>
      <c r="AI130" s="99"/>
      <c r="AJ130" s="106"/>
      <c r="AK130" s="106"/>
      <c r="AL130" s="106"/>
      <c r="AM130" s="106"/>
      <c r="AN130" s="106"/>
      <c r="AO130" s="106"/>
      <c r="AP130" s="106"/>
      <c r="AQ130" s="106"/>
      <c r="AR130" s="106"/>
      <c r="AS130" s="107"/>
      <c r="AT130" s="106"/>
      <c r="AU130" s="106"/>
      <c r="AV130" s="106"/>
      <c r="AW130" s="106"/>
      <c r="AX130" s="73"/>
      <c r="AY130" s="73"/>
      <c r="AZ130" s="71"/>
      <c r="BA130" s="71"/>
      <c r="BB130" s="71"/>
      <c r="BC130" s="71"/>
      <c r="BD130" s="71"/>
    </row>
    <row r="131" spans="1:58" ht="20.25" customHeight="1" x14ac:dyDescent="0.45">
      <c r="A131" s="71"/>
      <c r="B131" s="67"/>
      <c r="C131" s="103" t="s">
        <v>34</v>
      </c>
      <c r="D131" s="103"/>
      <c r="E131" s="99"/>
      <c r="F131" s="103" t="s">
        <v>36</v>
      </c>
      <c r="G131" s="103"/>
      <c r="H131" s="99"/>
      <c r="I131" s="104"/>
      <c r="J131" s="104"/>
      <c r="K131" s="99"/>
      <c r="L131" s="97" t="s">
        <v>69</v>
      </c>
      <c r="M131" s="97"/>
      <c r="N131" s="97"/>
      <c r="O131" s="99"/>
      <c r="P131" s="99"/>
      <c r="Q131" s="99"/>
      <c r="R131" s="99" t="str">
        <f>IF($Y$129="週","対象時間数（週平均）","対象時間数（当月合計）")</f>
        <v>対象時間数（週平均）</v>
      </c>
      <c r="S131" s="99"/>
      <c r="T131" s="99"/>
      <c r="U131" s="99"/>
      <c r="V131" s="99"/>
      <c r="W131" s="99" t="str">
        <f>IF($Y$129="週","週に勤務すべき時間数","当月に勤務すべき時間数")</f>
        <v>週に勤務すべき時間数</v>
      </c>
      <c r="X131" s="99"/>
      <c r="Y131" s="99"/>
      <c r="Z131" s="99"/>
      <c r="AA131" s="101"/>
      <c r="AB131" s="180" t="s">
        <v>62</v>
      </c>
      <c r="AC131" s="180"/>
      <c r="AD131" s="180"/>
      <c r="AE131" s="180"/>
      <c r="AF131" s="99"/>
      <c r="AG131" s="99"/>
      <c r="AH131" s="99"/>
      <c r="AI131" s="99"/>
      <c r="AJ131" s="106"/>
      <c r="AK131" s="106"/>
      <c r="AL131" s="106"/>
      <c r="AM131" s="106"/>
      <c r="AN131" s="106"/>
      <c r="AO131" s="106"/>
      <c r="AP131" s="106"/>
      <c r="AQ131" s="106"/>
      <c r="AR131" s="106"/>
      <c r="AS131" s="107"/>
      <c r="AT131" s="106"/>
      <c r="AU131" s="106"/>
      <c r="AV131" s="106"/>
      <c r="AW131" s="106"/>
      <c r="AX131" s="73"/>
      <c r="AY131" s="73"/>
      <c r="AZ131" s="71"/>
      <c r="BA131" s="71"/>
      <c r="BB131" s="71"/>
      <c r="BC131" s="71"/>
      <c r="BD131" s="71"/>
    </row>
    <row r="132" spans="1:58" ht="20.25" customHeight="1" x14ac:dyDescent="0.45">
      <c r="A132" s="71"/>
      <c r="B132" s="67"/>
      <c r="C132" s="322">
        <f>L127</f>
        <v>0</v>
      </c>
      <c r="D132" s="323"/>
      <c r="E132" s="105" t="s">
        <v>31</v>
      </c>
      <c r="F132" s="194">
        <v>40</v>
      </c>
      <c r="G132" s="195"/>
      <c r="H132" s="105" t="s">
        <v>32</v>
      </c>
      <c r="I132" s="192">
        <f>C132/F132</f>
        <v>0</v>
      </c>
      <c r="J132" s="193"/>
      <c r="K132" s="105" t="s">
        <v>33</v>
      </c>
      <c r="L132" s="196">
        <f>IF(C132&lt;40,1,ROUNDUP(I132,1))</f>
        <v>1</v>
      </c>
      <c r="M132" s="197"/>
      <c r="N132" s="198"/>
      <c r="O132" s="99"/>
      <c r="P132" s="99"/>
      <c r="Q132" s="99"/>
      <c r="R132" s="199">
        <f>IF($Y$129="週",AA127,Y127)</f>
        <v>0</v>
      </c>
      <c r="S132" s="200"/>
      <c r="T132" s="200"/>
      <c r="U132" s="201"/>
      <c r="V132" s="105" t="s">
        <v>31</v>
      </c>
      <c r="W132" s="181">
        <f>IF($Y$129="週",$AV$5,$AZ$5)</f>
        <v>0</v>
      </c>
      <c r="X132" s="182"/>
      <c r="Y132" s="182"/>
      <c r="Z132" s="183"/>
      <c r="AA132" s="105" t="s">
        <v>32</v>
      </c>
      <c r="AB132" s="184" t="e">
        <f>ROUNDDOWN(R132/W132,1)</f>
        <v>#DIV/0!</v>
      </c>
      <c r="AC132" s="185"/>
      <c r="AD132" s="185"/>
      <c r="AE132" s="186"/>
      <c r="AF132" s="99"/>
      <c r="AG132" s="99"/>
      <c r="AH132" s="99"/>
      <c r="AI132" s="99"/>
      <c r="AJ132" s="204"/>
      <c r="AK132" s="204"/>
      <c r="AL132" s="204"/>
      <c r="AM132" s="204"/>
      <c r="AN132" s="109"/>
      <c r="AO132" s="202"/>
      <c r="AP132" s="202"/>
      <c r="AQ132" s="202"/>
      <c r="AR132" s="202"/>
      <c r="AS132" s="109"/>
      <c r="AT132" s="179"/>
      <c r="AU132" s="179"/>
      <c r="AV132" s="179"/>
      <c r="AW132" s="179"/>
      <c r="AX132" s="73"/>
      <c r="AY132" s="73"/>
      <c r="AZ132" s="71"/>
      <c r="BA132" s="71"/>
      <c r="BB132" s="71"/>
      <c r="BC132" s="71"/>
      <c r="BD132" s="71"/>
    </row>
    <row r="133" spans="1:58" ht="20.25" customHeight="1" x14ac:dyDescent="0.45">
      <c r="A133" s="71"/>
      <c r="B133" s="67"/>
      <c r="C133" s="67"/>
      <c r="D133" s="99"/>
      <c r="E133" s="99"/>
      <c r="F133" s="99"/>
      <c r="G133" s="99"/>
      <c r="H133" s="99"/>
      <c r="I133" s="99"/>
      <c r="J133" s="99"/>
      <c r="K133" s="99"/>
      <c r="L133" s="99" t="s">
        <v>103</v>
      </c>
      <c r="M133" s="99"/>
      <c r="N133" s="99"/>
      <c r="O133" s="99"/>
      <c r="P133" s="99"/>
      <c r="Q133" s="99"/>
      <c r="R133" s="99"/>
      <c r="S133" s="99"/>
      <c r="T133" s="99"/>
      <c r="U133" s="99"/>
      <c r="V133" s="99"/>
      <c r="W133" s="99"/>
      <c r="X133" s="99"/>
      <c r="Y133" s="99"/>
      <c r="Z133" s="99"/>
      <c r="AA133" s="101"/>
      <c r="AB133" s="99" t="s">
        <v>102</v>
      </c>
      <c r="AC133" s="99"/>
      <c r="AD133" s="99"/>
      <c r="AE133" s="99"/>
      <c r="AF133" s="99"/>
      <c r="AG133" s="99"/>
      <c r="AH133" s="99"/>
      <c r="AI133" s="99"/>
      <c r="AJ133" s="106"/>
      <c r="AK133" s="106"/>
      <c r="AL133" s="106"/>
      <c r="AM133" s="106"/>
      <c r="AN133" s="106"/>
      <c r="AO133" s="106"/>
      <c r="AP133" s="106"/>
      <c r="AQ133" s="106"/>
      <c r="AR133" s="106"/>
      <c r="AS133" s="107"/>
      <c r="AT133" s="106"/>
      <c r="AU133" s="106"/>
      <c r="AV133" s="106"/>
      <c r="AW133" s="106"/>
      <c r="AX133" s="73"/>
      <c r="AY133" s="73"/>
      <c r="AZ133" s="71"/>
      <c r="BA133" s="71"/>
      <c r="BB133" s="71"/>
      <c r="BC133" s="71"/>
      <c r="BD133" s="71"/>
    </row>
    <row r="134" spans="1:58" ht="20.25" customHeight="1" x14ac:dyDescent="0.45">
      <c r="A134" s="71"/>
      <c r="B134" s="67"/>
      <c r="C134" s="67" t="s">
        <v>134</v>
      </c>
      <c r="D134" s="99"/>
      <c r="E134" s="99"/>
      <c r="F134" s="99"/>
      <c r="G134" s="99"/>
      <c r="H134" s="99"/>
      <c r="I134" s="99"/>
      <c r="J134" s="99"/>
      <c r="K134" s="99"/>
      <c r="L134" s="99"/>
      <c r="M134" s="99"/>
      <c r="N134" s="99"/>
      <c r="O134" s="99"/>
      <c r="P134" s="99"/>
      <c r="Q134" s="99"/>
      <c r="R134" s="99" t="s">
        <v>65</v>
      </c>
      <c r="S134" s="99"/>
      <c r="T134" s="99"/>
      <c r="U134" s="99"/>
      <c r="V134" s="99"/>
      <c r="W134" s="99"/>
      <c r="X134" s="99"/>
      <c r="Y134" s="99"/>
      <c r="Z134" s="99"/>
      <c r="AA134" s="101"/>
      <c r="AB134" s="99"/>
      <c r="AC134" s="99"/>
      <c r="AD134" s="99"/>
      <c r="AE134" s="99"/>
      <c r="AF134" s="99"/>
      <c r="AG134" s="99"/>
      <c r="AH134" s="99"/>
      <c r="AI134" s="99"/>
      <c r="AJ134" s="99"/>
      <c r="AK134" s="114"/>
      <c r="AL134" s="115"/>
      <c r="AM134" s="115"/>
      <c r="AN134" s="99"/>
      <c r="AO134" s="99"/>
      <c r="AP134" s="99"/>
      <c r="AQ134" s="99"/>
      <c r="AR134" s="99"/>
      <c r="AS134" s="99"/>
      <c r="AT134" s="99"/>
      <c r="AU134" s="99"/>
      <c r="AV134" s="67"/>
      <c r="AW134" s="67"/>
      <c r="AX134" s="73"/>
      <c r="AY134" s="73"/>
      <c r="AZ134" s="71"/>
      <c r="BA134" s="71"/>
      <c r="BB134" s="71"/>
      <c r="BC134" s="71"/>
      <c r="BD134" s="71"/>
    </row>
    <row r="135" spans="1:58" ht="20.25" customHeight="1" x14ac:dyDescent="0.45">
      <c r="A135" s="71"/>
      <c r="B135" s="67"/>
      <c r="C135" s="67"/>
      <c r="D135" s="99" t="s">
        <v>135</v>
      </c>
      <c r="E135" s="99"/>
      <c r="F135" s="99"/>
      <c r="G135" s="99"/>
      <c r="H135" s="99"/>
      <c r="I135" s="99"/>
      <c r="J135" s="99"/>
      <c r="K135" s="99"/>
      <c r="L135" s="99"/>
      <c r="M135" s="99"/>
      <c r="N135" s="99"/>
      <c r="O135" s="99"/>
      <c r="P135" s="99"/>
      <c r="Q135" s="99"/>
      <c r="R135" s="99" t="s">
        <v>68</v>
      </c>
      <c r="S135" s="99"/>
      <c r="T135" s="99"/>
      <c r="U135" s="99"/>
      <c r="V135" s="99"/>
      <c r="W135" s="99"/>
      <c r="X135" s="99"/>
      <c r="Y135" s="99"/>
      <c r="Z135" s="99"/>
      <c r="AA135" s="101"/>
      <c r="AB135" s="105"/>
      <c r="AC135" s="105"/>
      <c r="AD135" s="105"/>
      <c r="AE135" s="105"/>
      <c r="AF135" s="99"/>
      <c r="AG135" s="99"/>
      <c r="AH135" s="99"/>
      <c r="AI135" s="99"/>
      <c r="AJ135" s="99"/>
      <c r="AK135" s="114"/>
      <c r="AL135" s="115"/>
      <c r="AM135" s="115"/>
      <c r="AN135" s="99"/>
      <c r="AO135" s="99"/>
      <c r="AP135" s="99"/>
      <c r="AQ135" s="99"/>
      <c r="AR135" s="99"/>
      <c r="AS135" s="99"/>
      <c r="AT135" s="99"/>
      <c r="AU135" s="99"/>
      <c r="AV135" s="67"/>
      <c r="AW135" s="67"/>
      <c r="AX135" s="73"/>
      <c r="AY135" s="73"/>
      <c r="AZ135" s="71"/>
      <c r="BA135" s="71"/>
      <c r="BB135" s="71"/>
      <c r="BC135" s="71"/>
      <c r="BD135" s="71"/>
    </row>
    <row r="136" spans="1:58" ht="20.25" customHeight="1" x14ac:dyDescent="0.45">
      <c r="A136" s="71"/>
      <c r="B136" s="67"/>
      <c r="C136" s="67" t="s">
        <v>38</v>
      </c>
      <c r="D136" s="99"/>
      <c r="E136" s="99"/>
      <c r="F136" s="99"/>
      <c r="G136" s="99"/>
      <c r="H136" s="99"/>
      <c r="I136" s="99"/>
      <c r="J136" s="99"/>
      <c r="K136" s="99"/>
      <c r="L136" s="99"/>
      <c r="M136" s="99"/>
      <c r="N136" s="99"/>
      <c r="O136" s="99"/>
      <c r="P136" s="99"/>
      <c r="Q136" s="99"/>
      <c r="R136" s="67" t="s">
        <v>63</v>
      </c>
      <c r="S136" s="67"/>
      <c r="T136" s="67"/>
      <c r="U136" s="67"/>
      <c r="V136" s="67"/>
      <c r="W136" s="99" t="s">
        <v>67</v>
      </c>
      <c r="X136" s="67"/>
      <c r="Y136" s="67"/>
      <c r="Z136" s="67"/>
      <c r="AA136" s="67"/>
      <c r="AB136" s="180" t="s">
        <v>28</v>
      </c>
      <c r="AC136" s="180"/>
      <c r="AD136" s="180"/>
      <c r="AE136" s="180"/>
      <c r="AF136" s="99"/>
      <c r="AG136" s="99"/>
      <c r="AH136" s="99"/>
      <c r="AI136" s="99"/>
      <c r="AJ136" s="99"/>
      <c r="AK136" s="114"/>
      <c r="AL136" s="115"/>
      <c r="AM136" s="115"/>
      <c r="AN136" s="99"/>
      <c r="AO136" s="99"/>
      <c r="AP136" s="99"/>
      <c r="AQ136" s="99"/>
      <c r="AR136" s="99"/>
      <c r="AS136" s="99"/>
      <c r="AT136" s="99"/>
      <c r="AU136" s="99"/>
      <c r="AV136" s="67"/>
      <c r="AW136" s="67"/>
      <c r="AX136" s="73"/>
      <c r="AY136" s="73"/>
      <c r="AZ136" s="71"/>
      <c r="BA136" s="71"/>
      <c r="BB136" s="71"/>
      <c r="BC136" s="71"/>
      <c r="BD136" s="71"/>
    </row>
    <row r="137" spans="1:58" ht="20.25" customHeight="1" x14ac:dyDescent="0.45">
      <c r="A137" s="71"/>
      <c r="B137" s="67"/>
      <c r="C137" s="67" t="s">
        <v>39</v>
      </c>
      <c r="D137" s="99"/>
      <c r="E137" s="99"/>
      <c r="F137" s="99"/>
      <c r="G137" s="99"/>
      <c r="H137" s="99"/>
      <c r="I137" s="99"/>
      <c r="J137" s="99"/>
      <c r="K137" s="99"/>
      <c r="L137" s="99"/>
      <c r="M137" s="99"/>
      <c r="N137" s="99"/>
      <c r="O137" s="99"/>
      <c r="P137" s="99"/>
      <c r="Q137" s="99"/>
      <c r="R137" s="199">
        <f>AE127</f>
        <v>0</v>
      </c>
      <c r="S137" s="200"/>
      <c r="T137" s="200"/>
      <c r="U137" s="201"/>
      <c r="V137" s="105" t="s">
        <v>115</v>
      </c>
      <c r="W137" s="184" t="e">
        <f>AB132</f>
        <v>#DIV/0!</v>
      </c>
      <c r="X137" s="185"/>
      <c r="Y137" s="185"/>
      <c r="Z137" s="186"/>
      <c r="AA137" s="105" t="s">
        <v>32</v>
      </c>
      <c r="AB137" s="187" t="e">
        <f>ROUNDDOWN(R137+W137,1)</f>
        <v>#DIV/0!</v>
      </c>
      <c r="AC137" s="188"/>
      <c r="AD137" s="188"/>
      <c r="AE137" s="189"/>
      <c r="AF137" s="99"/>
      <c r="AG137" s="99"/>
      <c r="AH137" s="99"/>
      <c r="AI137" s="99"/>
      <c r="AJ137" s="99"/>
      <c r="AK137" s="114"/>
      <c r="AL137" s="115"/>
      <c r="AM137" s="115"/>
      <c r="AN137" s="99"/>
      <c r="AO137" s="99"/>
      <c r="AP137" s="99"/>
      <c r="AQ137" s="99"/>
      <c r="AR137" s="99"/>
      <c r="AS137" s="99"/>
      <c r="AT137" s="99"/>
      <c r="AU137" s="99"/>
      <c r="AV137" s="67"/>
      <c r="AW137" s="67"/>
      <c r="AX137" s="73"/>
      <c r="AY137" s="73"/>
      <c r="AZ137" s="71"/>
      <c r="BA137" s="71"/>
      <c r="BB137" s="71"/>
      <c r="BC137" s="71"/>
      <c r="BD137" s="71"/>
    </row>
    <row r="138" spans="1:58" ht="20.25" customHeight="1" x14ac:dyDescent="0.45">
      <c r="A138" s="71"/>
      <c r="B138" s="67"/>
      <c r="C138" s="67" t="s">
        <v>40</v>
      </c>
      <c r="D138" s="98"/>
      <c r="E138" s="98"/>
      <c r="F138" s="67"/>
      <c r="G138" s="99"/>
      <c r="H138" s="99"/>
      <c r="I138" s="99"/>
      <c r="J138" s="99"/>
      <c r="K138" s="99"/>
      <c r="L138" s="99"/>
      <c r="M138" s="99"/>
      <c r="N138" s="99"/>
      <c r="O138" s="99"/>
      <c r="P138" s="99"/>
      <c r="Q138" s="99"/>
      <c r="R138" s="99"/>
      <c r="S138" s="99"/>
      <c r="T138" s="99"/>
      <c r="U138" s="99"/>
      <c r="V138" s="99"/>
      <c r="W138" s="99"/>
      <c r="X138" s="99"/>
      <c r="Y138" s="99"/>
      <c r="Z138" s="99"/>
      <c r="AA138" s="99"/>
      <c r="AB138" s="99"/>
      <c r="AC138" s="101"/>
      <c r="AD138" s="99"/>
      <c r="AE138" s="99"/>
      <c r="AF138" s="99"/>
      <c r="AG138" s="99"/>
      <c r="AH138" s="99"/>
      <c r="AI138" s="99"/>
      <c r="AJ138" s="99"/>
      <c r="AK138" s="114"/>
      <c r="AL138" s="115"/>
      <c r="AM138" s="115"/>
      <c r="AN138" s="99"/>
      <c r="AO138" s="99"/>
      <c r="AP138" s="99"/>
      <c r="AQ138" s="99"/>
      <c r="AR138" s="99"/>
      <c r="AS138" s="99"/>
      <c r="AT138" s="99"/>
      <c r="AU138" s="99"/>
      <c r="AV138" s="67"/>
      <c r="AW138" s="67"/>
      <c r="AX138" s="71"/>
      <c r="AY138" s="71"/>
      <c r="AZ138" s="71"/>
      <c r="BA138" s="71"/>
      <c r="BB138" s="71"/>
      <c r="BC138" s="71"/>
      <c r="BD138" s="71"/>
    </row>
    <row r="139" spans="1:58" ht="20.25" customHeight="1" x14ac:dyDescent="0.45">
      <c r="C139" s="2"/>
      <c r="D139" s="2"/>
      <c r="E139" s="1"/>
      <c r="F139" s="1"/>
      <c r="G139" s="1"/>
      <c r="H139" s="1"/>
      <c r="I139" s="1"/>
      <c r="J139" s="1"/>
      <c r="K139" s="1"/>
      <c r="L139" s="1"/>
      <c r="M139" s="1"/>
      <c r="N139" s="1"/>
      <c r="O139" s="1"/>
      <c r="P139" s="1"/>
      <c r="Q139" s="1"/>
      <c r="R139" s="1"/>
      <c r="S139" s="1"/>
      <c r="T139" s="2"/>
      <c r="U139" s="1"/>
      <c r="V139" s="1"/>
      <c r="W139" s="1"/>
      <c r="X139" s="1"/>
      <c r="Y139" s="1"/>
      <c r="Z139" s="1"/>
      <c r="AA139" s="1"/>
      <c r="AB139" s="1"/>
      <c r="AC139" s="1"/>
      <c r="AD139" s="1"/>
      <c r="AE139" s="1"/>
      <c r="AF139" s="1"/>
      <c r="AJ139" s="7"/>
      <c r="AK139" s="8"/>
      <c r="AL139" s="8"/>
      <c r="AM139" s="1"/>
      <c r="AN139" s="1"/>
      <c r="AO139" s="1"/>
      <c r="AP139" s="1"/>
      <c r="AQ139" s="1"/>
      <c r="AR139" s="1"/>
      <c r="AS139" s="1"/>
      <c r="AT139" s="1"/>
      <c r="AU139" s="1"/>
      <c r="AV139" s="1"/>
      <c r="AW139" s="1"/>
      <c r="AX139" s="1"/>
      <c r="AY139" s="1"/>
      <c r="AZ139" s="1"/>
      <c r="BA139" s="1"/>
      <c r="BB139" s="1"/>
      <c r="BC139" s="1"/>
      <c r="BD139" s="1"/>
      <c r="BE139" s="8"/>
    </row>
    <row r="140" spans="1:58" ht="20.25" customHeight="1" x14ac:dyDescent="0.45">
      <c r="A140" s="1"/>
      <c r="B140" s="1"/>
      <c r="C140" s="2"/>
      <c r="D140" s="2"/>
      <c r="E140" s="1"/>
      <c r="F140" s="1"/>
      <c r="G140" s="1"/>
      <c r="H140" s="1"/>
      <c r="I140" s="1"/>
      <c r="J140" s="1"/>
      <c r="K140" s="1"/>
      <c r="L140" s="1"/>
      <c r="M140" s="1"/>
      <c r="N140" s="1"/>
      <c r="O140" s="1"/>
      <c r="P140" s="1"/>
      <c r="Q140" s="1"/>
      <c r="R140" s="1"/>
      <c r="S140" s="1"/>
      <c r="T140" s="1"/>
      <c r="U140" s="2"/>
      <c r="V140" s="1"/>
      <c r="W140" s="1"/>
      <c r="X140" s="1"/>
      <c r="Y140" s="1"/>
      <c r="Z140" s="1"/>
      <c r="AA140" s="1"/>
      <c r="AB140" s="1"/>
      <c r="AC140" s="1"/>
      <c r="AD140" s="1"/>
      <c r="AE140" s="1"/>
      <c r="AF140" s="1"/>
      <c r="AG140" s="1"/>
      <c r="AK140" s="7"/>
      <c r="AL140" s="8"/>
      <c r="AM140" s="8"/>
      <c r="AN140" s="1"/>
      <c r="AO140" s="1"/>
      <c r="AP140" s="1"/>
      <c r="AQ140" s="1"/>
      <c r="AR140" s="1"/>
      <c r="AS140" s="1"/>
      <c r="AT140" s="1"/>
      <c r="AU140" s="1"/>
      <c r="AV140" s="1"/>
      <c r="AW140" s="1"/>
      <c r="AX140" s="1"/>
      <c r="AY140" s="1"/>
      <c r="AZ140" s="1"/>
      <c r="BA140" s="1"/>
      <c r="BB140" s="1"/>
      <c r="BC140" s="1"/>
      <c r="BD140" s="1"/>
      <c r="BE140" s="1"/>
      <c r="BF140" s="8"/>
    </row>
    <row r="141" spans="1:58" ht="20.25" customHeight="1" x14ac:dyDescent="0.45">
      <c r="A141" s="1"/>
      <c r="B141" s="1"/>
      <c r="C141" s="1"/>
      <c r="D141" s="2"/>
      <c r="E141" s="1"/>
      <c r="F141" s="1"/>
      <c r="G141" s="1"/>
      <c r="H141" s="1"/>
      <c r="I141" s="1"/>
      <c r="J141" s="1"/>
      <c r="K141" s="1"/>
      <c r="L141" s="1"/>
      <c r="M141" s="1"/>
      <c r="N141" s="1"/>
      <c r="O141" s="1"/>
      <c r="P141" s="1"/>
      <c r="Q141" s="1"/>
      <c r="R141" s="1"/>
      <c r="S141" s="1"/>
      <c r="T141" s="1"/>
      <c r="U141" s="2"/>
      <c r="V141" s="1"/>
      <c r="W141" s="1"/>
      <c r="X141" s="1"/>
      <c r="Y141" s="1"/>
      <c r="Z141" s="1"/>
      <c r="AA141" s="1"/>
      <c r="AB141" s="1"/>
      <c r="AC141" s="1"/>
      <c r="AD141" s="1"/>
      <c r="AE141" s="1"/>
      <c r="AF141" s="1"/>
      <c r="AG141" s="1"/>
      <c r="AK141" s="7"/>
      <c r="AL141" s="8"/>
      <c r="AM141" s="8"/>
      <c r="AN141" s="1"/>
      <c r="AO141" s="1"/>
      <c r="AP141" s="1"/>
      <c r="AQ141" s="1"/>
      <c r="AR141" s="1"/>
      <c r="AS141" s="1"/>
      <c r="AT141" s="1"/>
      <c r="AU141" s="1"/>
      <c r="AV141" s="1"/>
      <c r="AW141" s="1"/>
      <c r="AX141" s="1"/>
      <c r="AY141" s="1"/>
      <c r="AZ141" s="1"/>
      <c r="BA141" s="1"/>
      <c r="BB141" s="1"/>
      <c r="BC141" s="1"/>
      <c r="BD141" s="1"/>
      <c r="BE141" s="1"/>
      <c r="BF141" s="8"/>
    </row>
    <row r="142" spans="1:58" ht="20.25" customHeight="1" x14ac:dyDescent="0.45">
      <c r="A142" s="1"/>
      <c r="B142" s="1"/>
      <c r="C142" s="2"/>
      <c r="D142" s="2"/>
      <c r="E142" s="1"/>
      <c r="F142" s="1"/>
      <c r="G142" s="1"/>
      <c r="H142" s="1"/>
      <c r="I142" s="1"/>
      <c r="J142" s="1"/>
      <c r="K142" s="1"/>
      <c r="L142" s="1"/>
      <c r="M142" s="1"/>
      <c r="N142" s="1"/>
      <c r="O142" s="1"/>
      <c r="P142" s="1"/>
      <c r="Q142" s="1"/>
      <c r="R142" s="1"/>
      <c r="S142" s="1"/>
      <c r="T142" s="1"/>
      <c r="U142" s="2"/>
      <c r="V142" s="1"/>
      <c r="W142" s="1"/>
      <c r="X142" s="1"/>
      <c r="Y142" s="1"/>
      <c r="Z142" s="1"/>
      <c r="AA142" s="1"/>
      <c r="AB142" s="1"/>
      <c r="AC142" s="1"/>
      <c r="AD142" s="1"/>
      <c r="AE142" s="1"/>
      <c r="AF142" s="1"/>
      <c r="AG142" s="1"/>
      <c r="AK142" s="7"/>
      <c r="AL142" s="8"/>
      <c r="AM142" s="8"/>
      <c r="AN142" s="1"/>
      <c r="AO142" s="1"/>
      <c r="AP142" s="1"/>
      <c r="AQ142" s="1"/>
      <c r="AR142" s="1"/>
      <c r="AS142" s="1"/>
      <c r="AT142" s="1"/>
      <c r="AU142" s="1"/>
      <c r="AV142" s="1"/>
      <c r="AW142" s="1"/>
      <c r="AX142" s="1"/>
      <c r="AY142" s="1"/>
      <c r="AZ142" s="1"/>
      <c r="BA142" s="1"/>
      <c r="BB142" s="1"/>
      <c r="BC142" s="1"/>
      <c r="BD142" s="1"/>
      <c r="BE142" s="1"/>
      <c r="BF142" s="8"/>
    </row>
    <row r="143" spans="1:58" ht="20.25" customHeight="1" x14ac:dyDescent="0.45">
      <c r="C143" s="7"/>
      <c r="D143" s="7"/>
      <c r="E143" s="7"/>
      <c r="F143" s="7"/>
      <c r="G143" s="7"/>
      <c r="H143" s="7"/>
      <c r="I143" s="7"/>
      <c r="J143" s="7"/>
      <c r="K143" s="7"/>
      <c r="L143" s="7"/>
      <c r="M143" s="7"/>
      <c r="N143" s="7"/>
      <c r="O143" s="7"/>
      <c r="P143" s="7"/>
      <c r="Q143" s="7"/>
      <c r="R143" s="7"/>
      <c r="S143" s="7"/>
      <c r="T143" s="7"/>
      <c r="U143" s="8"/>
      <c r="V143" s="8"/>
      <c r="W143" s="7"/>
      <c r="X143" s="7"/>
      <c r="Y143" s="7"/>
      <c r="Z143" s="7"/>
      <c r="AA143" s="7"/>
      <c r="AB143" s="7"/>
      <c r="AC143" s="7"/>
      <c r="AD143" s="7"/>
      <c r="AE143" s="7"/>
      <c r="AF143" s="7"/>
      <c r="AG143" s="7"/>
      <c r="AH143" s="7"/>
      <c r="AI143" s="7"/>
      <c r="AJ143" s="7"/>
      <c r="AK143" s="7"/>
      <c r="AL143" s="8"/>
      <c r="AM143" s="8"/>
      <c r="AN143" s="1"/>
      <c r="AO143" s="1"/>
      <c r="AP143" s="1"/>
      <c r="AQ143" s="1"/>
      <c r="AR143" s="1"/>
      <c r="AS143" s="1"/>
      <c r="AT143" s="1"/>
      <c r="AU143" s="1"/>
      <c r="AV143" s="1"/>
      <c r="AW143" s="1"/>
      <c r="AX143" s="1"/>
      <c r="AY143" s="1"/>
      <c r="AZ143" s="1"/>
      <c r="BA143" s="1"/>
      <c r="BB143" s="1"/>
      <c r="BC143" s="1"/>
      <c r="BD143" s="1"/>
      <c r="BE143" s="1"/>
      <c r="BF143" s="8"/>
    </row>
    <row r="144" spans="1:58" ht="20.25" customHeight="1" x14ac:dyDescent="0.45">
      <c r="C144" s="7"/>
      <c r="D144" s="7"/>
      <c r="E144" s="7"/>
      <c r="F144" s="7"/>
      <c r="G144" s="7"/>
      <c r="H144" s="7"/>
      <c r="I144" s="7"/>
      <c r="J144" s="7"/>
      <c r="K144" s="7"/>
      <c r="L144" s="7"/>
      <c r="M144" s="7"/>
      <c r="N144" s="7"/>
      <c r="O144" s="7"/>
      <c r="P144" s="7"/>
      <c r="Q144" s="7"/>
      <c r="R144" s="7"/>
      <c r="S144" s="7"/>
      <c r="T144" s="7"/>
      <c r="U144" s="8"/>
      <c r="V144" s="8"/>
      <c r="W144" s="7"/>
      <c r="X144" s="7"/>
      <c r="Y144" s="7"/>
      <c r="Z144" s="7"/>
      <c r="AA144" s="7"/>
      <c r="AB144" s="7"/>
      <c r="AC144" s="7"/>
      <c r="AD144" s="7"/>
      <c r="AE144" s="7"/>
      <c r="AF144" s="7"/>
      <c r="AG144" s="7"/>
      <c r="AH144" s="7"/>
      <c r="AI144" s="7"/>
      <c r="AJ144" s="7"/>
      <c r="AK144" s="7"/>
      <c r="AL144" s="8"/>
      <c r="AM144" s="8"/>
      <c r="AN144" s="1"/>
      <c r="AO144" s="1"/>
      <c r="AP144" s="1"/>
      <c r="AQ144" s="1"/>
      <c r="AR144" s="1"/>
      <c r="AS144" s="1"/>
      <c r="AT144" s="1"/>
      <c r="AU144" s="1"/>
      <c r="AV144" s="1"/>
      <c r="AW144" s="1"/>
      <c r="AX144" s="1"/>
      <c r="AY144" s="1"/>
      <c r="AZ144" s="1"/>
      <c r="BA144" s="1"/>
      <c r="BB144" s="1"/>
      <c r="BC144" s="1"/>
      <c r="BD144" s="1"/>
      <c r="BE144" s="1"/>
      <c r="BF144" s="8"/>
    </row>
  </sheetData>
  <sheetProtection sheet="1" insertRows="0"/>
  <mergeCells count="830">
    <mergeCell ref="AY116:BD116"/>
    <mergeCell ref="C116:D116"/>
    <mergeCell ref="E116:F116"/>
    <mergeCell ref="G116:K116"/>
    <mergeCell ref="L116:O116"/>
    <mergeCell ref="AU116:AV116"/>
    <mergeCell ref="AW116:AX116"/>
    <mergeCell ref="AY114:BD114"/>
    <mergeCell ref="C115:D115"/>
    <mergeCell ref="E115:F115"/>
    <mergeCell ref="G115:K115"/>
    <mergeCell ref="L115:O115"/>
    <mergeCell ref="AU115:AV115"/>
    <mergeCell ref="AW115:AX115"/>
    <mergeCell ref="AY115:BD115"/>
    <mergeCell ref="C114:D114"/>
    <mergeCell ref="E114:F114"/>
    <mergeCell ref="G114:K114"/>
    <mergeCell ref="L114:O114"/>
    <mergeCell ref="AU114:AV114"/>
    <mergeCell ref="AW114:AX114"/>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O132:AR132"/>
    <mergeCell ref="AT132:AW132"/>
    <mergeCell ref="AB136:AE136"/>
    <mergeCell ref="R137:U137"/>
    <mergeCell ref="W137:Z137"/>
    <mergeCell ref="AB137:AE137"/>
    <mergeCell ref="Y129:Z129"/>
    <mergeCell ref="AB131:AE131"/>
    <mergeCell ref="G35:K35"/>
    <mergeCell ref="L35:O35"/>
    <mergeCell ref="AU35:AV35"/>
    <mergeCell ref="AW35:AX35"/>
    <mergeCell ref="G36:K36"/>
    <mergeCell ref="L36:O36"/>
    <mergeCell ref="AU36:AV36"/>
    <mergeCell ref="AW36:AX36"/>
    <mergeCell ref="G37:K37"/>
    <mergeCell ref="L37:O37"/>
    <mergeCell ref="AU37:AV37"/>
    <mergeCell ref="AW37:AX37"/>
    <mergeCell ref="AN127:AO127"/>
    <mergeCell ref="AS127:AT127"/>
    <mergeCell ref="AL126:AM126"/>
    <mergeCell ref="AS126:AT126"/>
    <mergeCell ref="C132:D132"/>
    <mergeCell ref="F132:G132"/>
    <mergeCell ref="I132:J132"/>
    <mergeCell ref="L132:N132"/>
    <mergeCell ref="R132:U132"/>
    <mergeCell ref="W132:Z132"/>
    <mergeCell ref="AB132:AE132"/>
    <mergeCell ref="AJ127:AK127"/>
    <mergeCell ref="AL127:AM127"/>
    <mergeCell ref="AJ132:AM132"/>
    <mergeCell ref="L127:M127"/>
    <mergeCell ref="R127:S127"/>
    <mergeCell ref="T127:U127"/>
    <mergeCell ref="V127:W127"/>
    <mergeCell ref="Y127:Z127"/>
    <mergeCell ref="AA127:AB127"/>
    <mergeCell ref="AE127:AF127"/>
    <mergeCell ref="Y126:Z126"/>
    <mergeCell ref="AA126:AB126"/>
    <mergeCell ref="AE126:AF126"/>
    <mergeCell ref="AJ126:AK126"/>
    <mergeCell ref="AK125:AN125"/>
    <mergeCell ref="AQ125:AR125"/>
    <mergeCell ref="AS125:AT125"/>
    <mergeCell ref="Y125:Z125"/>
    <mergeCell ref="AA125:AB125"/>
    <mergeCell ref="AE125:AF125"/>
    <mergeCell ref="AI125:AJ125"/>
    <mergeCell ref="AN126:AO126"/>
    <mergeCell ref="AQ126:AR126"/>
    <mergeCell ref="C125:E125"/>
    <mergeCell ref="F125:G125"/>
    <mergeCell ref="H125:I125"/>
    <mergeCell ref="J125:K125"/>
    <mergeCell ref="L125:M125"/>
    <mergeCell ref="N126:O126"/>
    <mergeCell ref="R126:S126"/>
    <mergeCell ref="T125:U125"/>
    <mergeCell ref="V125:W125"/>
    <mergeCell ref="R125:S125"/>
    <mergeCell ref="T126:U126"/>
    <mergeCell ref="V126:W126"/>
    <mergeCell ref="AI124:AJ124"/>
    <mergeCell ref="AK124:AN124"/>
    <mergeCell ref="AQ124:AR124"/>
    <mergeCell ref="AS124:AT124"/>
    <mergeCell ref="AQ123:AT123"/>
    <mergeCell ref="C124:E124"/>
    <mergeCell ref="F124:G124"/>
    <mergeCell ref="H124:I124"/>
    <mergeCell ref="J124:K124"/>
    <mergeCell ref="L124:M124"/>
    <mergeCell ref="R124:S124"/>
    <mergeCell ref="T124:U124"/>
    <mergeCell ref="V124:W124"/>
    <mergeCell ref="Y124:Z124"/>
    <mergeCell ref="V123:W123"/>
    <mergeCell ref="Y123:Z123"/>
    <mergeCell ref="AA123:AB123"/>
    <mergeCell ref="AE123:AF123"/>
    <mergeCell ref="AI123:AJ123"/>
    <mergeCell ref="AK123:AN123"/>
    <mergeCell ref="C123:E123"/>
    <mergeCell ref="F123:G123"/>
    <mergeCell ref="H123:I123"/>
    <mergeCell ref="J123:K123"/>
    <mergeCell ref="L123:M123"/>
    <mergeCell ref="R123:S123"/>
    <mergeCell ref="T123:U123"/>
    <mergeCell ref="AA124:AB124"/>
    <mergeCell ref="AE124:AF124"/>
    <mergeCell ref="C122:E122"/>
    <mergeCell ref="F122:G122"/>
    <mergeCell ref="H122:I122"/>
    <mergeCell ref="J122:K122"/>
    <mergeCell ref="L122:M122"/>
    <mergeCell ref="T122:U122"/>
    <mergeCell ref="V122:W122"/>
    <mergeCell ref="Y122:Z122"/>
    <mergeCell ref="AA122:AB122"/>
    <mergeCell ref="L121:M121"/>
    <mergeCell ref="R121:S122"/>
    <mergeCell ref="T121:W121"/>
    <mergeCell ref="Y121:AB121"/>
    <mergeCell ref="AI121:AJ121"/>
    <mergeCell ref="AK121:AN121"/>
    <mergeCell ref="AS121:AT121"/>
    <mergeCell ref="AI122:AJ122"/>
    <mergeCell ref="AK122:AN122"/>
    <mergeCell ref="AS122:AT122"/>
    <mergeCell ref="AY34:BD34"/>
    <mergeCell ref="C117:D117"/>
    <mergeCell ref="E117:F117"/>
    <mergeCell ref="G117:K117"/>
    <mergeCell ref="L117:O117"/>
    <mergeCell ref="AU117:AV117"/>
    <mergeCell ref="AW117:AX117"/>
    <mergeCell ref="AY117:BD117"/>
    <mergeCell ref="C35:D35"/>
    <mergeCell ref="E35:F35"/>
    <mergeCell ref="C34:D34"/>
    <mergeCell ref="E34:F34"/>
    <mergeCell ref="G34:K34"/>
    <mergeCell ref="L34:O34"/>
    <mergeCell ref="AU34:AV34"/>
    <mergeCell ref="AW34:AX34"/>
    <mergeCell ref="AY35:BD35"/>
    <mergeCell ref="C36:D36"/>
    <mergeCell ref="E36:F36"/>
    <mergeCell ref="AY36:BD36"/>
    <mergeCell ref="C37:D37"/>
    <mergeCell ref="E37:F37"/>
    <mergeCell ref="AY37:BD37"/>
    <mergeCell ref="AY38:BD38"/>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U13:AV17"/>
    <mergeCell ref="AW13:AX17"/>
    <mergeCell ref="AY13:BD17"/>
    <mergeCell ref="P14:V14"/>
    <mergeCell ref="W14:AC14"/>
    <mergeCell ref="AD14:AJ14"/>
    <mergeCell ref="AK14:AQ14"/>
    <mergeCell ref="AR14:AT14"/>
    <mergeCell ref="B13:B17"/>
    <mergeCell ref="C13:D17"/>
    <mergeCell ref="E13:F17"/>
    <mergeCell ref="G13:K17"/>
    <mergeCell ref="L13:O17"/>
    <mergeCell ref="P13:AT13"/>
    <mergeCell ref="AV5:AW5"/>
    <mergeCell ref="AZ5:BA5"/>
    <mergeCell ref="AZ11:BA11"/>
    <mergeCell ref="AM1:BA1"/>
    <mergeCell ref="U2:V2"/>
    <mergeCell ref="X2:Y2"/>
    <mergeCell ref="AB2:AC2"/>
    <mergeCell ref="AM2:BA2"/>
    <mergeCell ref="AZ3:BC3"/>
    <mergeCell ref="AZ4:BC4"/>
    <mergeCell ref="AP7:AQ7"/>
    <mergeCell ref="AU7:AV7"/>
    <mergeCell ref="AZ7:BA7"/>
    <mergeCell ref="AZ9:BA9"/>
  </mergeCells>
  <phoneticPr fontId="1"/>
  <conditionalFormatting sqref="P18:AX117">
    <cfRule type="expression" dxfId="6" priority="8">
      <formula>INDIRECT(ADDRESS(ROW(),COLUMN()))=TRUNC(INDIRECT(ADDRESS(ROW(),COLUMN())))</formula>
    </cfRule>
  </conditionalFormatting>
  <conditionalFormatting sqref="F123:M125">
    <cfRule type="expression" dxfId="5" priority="7">
      <formula>INDIRECT(ADDRESS(ROW(),COLUMN()))=TRUNC(INDIRECT(ADDRESS(ROW(),COLUMN())))</formula>
    </cfRule>
  </conditionalFormatting>
  <conditionalFormatting sqref="T123:AF127">
    <cfRule type="expression" dxfId="4" priority="6">
      <formula>INDIRECT(ADDRESS(ROW(),COLUMN()))=TRUNC(INDIRECT(ADDRESS(ROW(),COLUMN())))</formula>
    </cfRule>
  </conditionalFormatting>
  <conditionalFormatting sqref="L127:M127">
    <cfRule type="expression" dxfId="3" priority="5">
      <formula>INDIRECT(ADDRESS(ROW(),COLUMN()))=TRUNC(INDIRECT(ADDRESS(ROW(),COLUMN())))</formula>
    </cfRule>
  </conditionalFormatting>
  <conditionalFormatting sqref="C132:D132">
    <cfRule type="expression" dxfId="2" priority="4">
      <formula>INDIRECT(ADDRESS(ROW(),COLUMN()))=TRUNC(INDIRECT(ADDRESS(ROW(),COLUMN())))</formula>
    </cfRule>
  </conditionalFormatting>
  <conditionalFormatting sqref="R132:U132">
    <cfRule type="expression" dxfId="1" priority="3">
      <formula>INDIRECT(ADDRESS(ROW(),COLUMN()))=TRUNC(INDIRECT(ADDRESS(ROW(),COLUMN())))</formula>
    </cfRule>
  </conditionalFormatting>
  <conditionalFormatting sqref="R137:U137">
    <cfRule type="expression" dxfId="0" priority="2">
      <formula>INDIRECT(ADDRESS(ROW(),COLUMN()))=TRUNC(INDIRECT(ADDRESS(ROW(),COLUMN())))</formula>
    </cfRule>
  </conditionalFormatting>
  <dataValidations count="11">
    <dataValidation type="list" allowBlank="1" showInputMessage="1" showErrorMessage="1" sqref="AZ3">
      <formula1>"４週,暦月"</formula1>
    </dataValidation>
    <dataValidation type="list" allowBlank="1" showInputMessage="1" showErrorMessage="1" sqref="Y129:Z129">
      <formula1>"週,暦月"</formula1>
    </dataValidation>
    <dataValidation type="decimal" allowBlank="1" showInputMessage="1" showErrorMessage="1" error="入力可能範囲　32～40" sqref="AV5 AW7">
      <formula1>32</formula1>
      <formula2>40</formula2>
    </dataValidation>
    <dataValidation type="list" allowBlank="1" showInputMessage="1" showErrorMessage="1" sqref="F132">
      <formula1>"40,50"</formula1>
    </dataValidation>
    <dataValidation type="list" allowBlank="1" showInputMessage="1" sqref="C18:D117">
      <formula1>職種</formula1>
    </dataValidation>
    <dataValidation type="list" allowBlank="1" showInputMessage="1" sqref="E18:F117">
      <formula1>"A, B, C, D"</formula1>
    </dataValidation>
    <dataValidation type="list" errorStyle="warning" allowBlank="1" showInputMessage="1" error="リストにない場合のみ、入力してください。" sqref="G18:K117">
      <formula1>INDIRECT(C18)</formula1>
    </dataValidation>
    <dataValidation type="list" allowBlank="1" showInputMessage="1" showErrorMessage="1" sqref="AZ4">
      <formula1>"予定,実績,予定・実績"</formula1>
    </dataValidation>
    <dataValidation type="list" allowBlank="1" showInputMessage="1" showErrorMessage="1" sqref="AU7">
      <formula1>"-,1か月,1年"</formula1>
    </dataValidation>
    <dataValidation type="list" allowBlank="1" showInputMessage="1" showErrorMessage="1" error="入力可能範囲　32～40" sqref="AP7">
      <formula1>"無,有"</formula1>
    </dataValidation>
    <dataValidation allowBlank="1" showInputMessage="1" showErrorMessage="1" error="入力可能範囲　32～40" sqref="AZ7"/>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41" t="s">
        <v>123</v>
      </c>
      <c r="F4" s="341"/>
      <c r="G4" s="341"/>
      <c r="H4" s="341"/>
      <c r="I4" s="341"/>
      <c r="J4" s="341"/>
    </row>
    <row r="5" spans="1:10" s="11" customFormat="1" ht="20.25" customHeight="1" x14ac:dyDescent="0.45">
      <c r="A5" s="28"/>
      <c r="B5" s="13" t="s">
        <v>122</v>
      </c>
      <c r="C5" s="13"/>
      <c r="E5" s="341"/>
      <c r="F5" s="341"/>
      <c r="G5" s="341"/>
      <c r="H5" s="341"/>
      <c r="I5" s="341"/>
      <c r="J5" s="34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42" t="s">
        <v>91</v>
      </c>
      <c r="C13" s="131" t="s">
        <v>49</v>
      </c>
      <c r="D13" s="158" t="s">
        <v>3</v>
      </c>
      <c r="E13" s="159" t="s">
        <v>3</v>
      </c>
      <c r="F13" s="132"/>
      <c r="G13" s="133"/>
      <c r="H13" s="133"/>
      <c r="I13" s="133"/>
      <c r="J13" s="133"/>
      <c r="K13" s="134"/>
    </row>
    <row r="14" spans="2:11" x14ac:dyDescent="0.45">
      <c r="B14" s="342"/>
      <c r="C14" s="135" t="s">
        <v>49</v>
      </c>
      <c r="D14" s="160" t="s">
        <v>50</v>
      </c>
      <c r="E14" s="161" t="s">
        <v>43</v>
      </c>
      <c r="F14" s="136"/>
      <c r="G14" s="125"/>
      <c r="H14" s="125"/>
      <c r="I14" s="125"/>
      <c r="J14" s="125"/>
      <c r="K14" s="137"/>
    </row>
    <row r="15" spans="2:11" x14ac:dyDescent="0.45">
      <c r="B15" s="342"/>
      <c r="C15" s="135" t="s">
        <v>49</v>
      </c>
      <c r="D15" s="162" t="s">
        <v>51</v>
      </c>
      <c r="E15" s="163" t="s">
        <v>44</v>
      </c>
      <c r="F15" s="138"/>
      <c r="G15" s="125"/>
      <c r="H15" s="125"/>
      <c r="I15" s="125"/>
      <c r="J15" s="125"/>
      <c r="K15" s="137"/>
    </row>
    <row r="16" spans="2:11" x14ac:dyDescent="0.45">
      <c r="B16" s="342"/>
      <c r="C16" s="135" t="s">
        <v>49</v>
      </c>
      <c r="D16" s="162" t="s">
        <v>114</v>
      </c>
      <c r="E16" s="163" t="s">
        <v>109</v>
      </c>
      <c r="F16" s="138"/>
      <c r="G16" s="125"/>
      <c r="H16" s="125"/>
      <c r="I16" s="125"/>
      <c r="J16" s="125"/>
      <c r="K16" s="137"/>
    </row>
    <row r="17" spans="2:11" x14ac:dyDescent="0.45">
      <c r="B17" s="342"/>
      <c r="C17" s="135" t="s">
        <v>49</v>
      </c>
      <c r="D17" s="162" t="s">
        <v>48</v>
      </c>
      <c r="E17" s="163" t="s">
        <v>110</v>
      </c>
      <c r="F17" s="138"/>
      <c r="G17" s="125"/>
      <c r="H17" s="125"/>
      <c r="I17" s="125"/>
      <c r="J17" s="125"/>
      <c r="K17" s="137"/>
    </row>
    <row r="18" spans="2:11" x14ac:dyDescent="0.45">
      <c r="B18" s="342"/>
      <c r="C18" s="135" t="s">
        <v>49</v>
      </c>
      <c r="D18" s="162" t="s">
        <v>46</v>
      </c>
      <c r="E18" s="163" t="s">
        <v>111</v>
      </c>
      <c r="F18" s="138"/>
      <c r="G18" s="125"/>
      <c r="H18" s="125"/>
      <c r="I18" s="125"/>
      <c r="J18" s="125"/>
      <c r="K18" s="137"/>
    </row>
    <row r="19" spans="2:11" x14ac:dyDescent="0.45">
      <c r="B19" s="342"/>
      <c r="C19" s="135" t="s">
        <v>49</v>
      </c>
      <c r="D19" s="162" t="s">
        <v>119</v>
      </c>
      <c r="E19" s="163" t="s">
        <v>45</v>
      </c>
      <c r="F19" s="138"/>
      <c r="G19" s="125"/>
      <c r="H19" s="125"/>
      <c r="I19" s="125"/>
      <c r="J19" s="125"/>
      <c r="K19" s="137"/>
    </row>
    <row r="20" spans="2:11" x14ac:dyDescent="0.45">
      <c r="B20" s="342"/>
      <c r="C20" s="135" t="s">
        <v>49</v>
      </c>
      <c r="D20" s="162" t="s">
        <v>133</v>
      </c>
      <c r="E20" s="163" t="s">
        <v>46</v>
      </c>
      <c r="F20" s="138"/>
      <c r="G20" s="125"/>
      <c r="H20" s="125"/>
      <c r="I20" s="125"/>
      <c r="J20" s="125"/>
      <c r="K20" s="137"/>
    </row>
    <row r="21" spans="2:11" x14ac:dyDescent="0.45">
      <c r="B21" s="342"/>
      <c r="C21" s="135" t="s">
        <v>49</v>
      </c>
      <c r="D21" s="162" t="s">
        <v>133</v>
      </c>
      <c r="E21" s="163" t="s">
        <v>47</v>
      </c>
      <c r="F21" s="138"/>
      <c r="G21" s="125"/>
      <c r="H21" s="125"/>
      <c r="I21" s="125"/>
      <c r="J21" s="125"/>
      <c r="K21" s="137"/>
    </row>
    <row r="22" spans="2:11" x14ac:dyDescent="0.45">
      <c r="B22" s="342"/>
      <c r="C22" s="135" t="s">
        <v>49</v>
      </c>
      <c r="D22" s="163" t="s">
        <v>133</v>
      </c>
      <c r="E22" s="163" t="s">
        <v>133</v>
      </c>
      <c r="F22" s="138"/>
      <c r="G22" s="125"/>
      <c r="H22" s="125"/>
      <c r="I22" s="125"/>
      <c r="J22" s="125"/>
      <c r="K22" s="137"/>
    </row>
    <row r="23" spans="2:11" x14ac:dyDescent="0.45">
      <c r="B23" s="342"/>
      <c r="C23" s="135" t="s">
        <v>49</v>
      </c>
      <c r="D23" s="163" t="s">
        <v>133</v>
      </c>
      <c r="E23" s="163" t="s">
        <v>133</v>
      </c>
      <c r="F23" s="138"/>
      <c r="G23" s="125"/>
      <c r="H23" s="125"/>
      <c r="I23" s="125"/>
      <c r="J23" s="125"/>
      <c r="K23" s="137"/>
    </row>
    <row r="24" spans="2:11" x14ac:dyDescent="0.45">
      <c r="B24" s="342"/>
      <c r="C24" s="135" t="s">
        <v>49</v>
      </c>
      <c r="D24" s="163" t="s">
        <v>133</v>
      </c>
      <c r="E24" s="163" t="s">
        <v>133</v>
      </c>
      <c r="F24" s="138"/>
      <c r="G24" s="125"/>
      <c r="H24" s="125"/>
      <c r="I24" s="125"/>
      <c r="J24" s="125"/>
      <c r="K24" s="137"/>
    </row>
    <row r="25" spans="2:11" ht="27" thickBot="1" x14ac:dyDescent="0.5">
      <c r="B25" s="34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【記載例】訪問型サービス</vt:lpstr>
      <vt:lpstr>訪問型サービス（１枚版）</vt:lpstr>
      <vt:lpstr>訪問型サービス（100名）</vt:lpstr>
      <vt:lpstr>記入方法</vt:lpstr>
      <vt:lpstr>プルダウン・リスト</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池田 慎一郎</cp:lastModifiedBy>
  <cp:lastPrinted>2022-03-23T01:31:40Z</cp:lastPrinted>
  <dcterms:created xsi:type="dcterms:W3CDTF">2020-01-14T23:44:41Z</dcterms:created>
  <dcterms:modified xsi:type="dcterms:W3CDTF">2024-03-20T09:52:49Z</dcterms:modified>
</cp:coreProperties>
</file>