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【記載例】看多機!$A$1:$BI$81</definedName>
    <definedName name="_xlnm.Print_Area" localSheetId="4">'シフト記号表（勤務時間帯）'!$B$1:$AB$52</definedName>
    <definedName name="_xlnm.Print_Area" localSheetId="3">'看多機（1枚版）'!$A$1:$BI$81</definedName>
    <definedName name="_xlnm.Print_Area" localSheetId="2">'看多機(50人)'!$A$1:$BI$183</definedName>
    <definedName name="_xlnm.Print_Area" localSheetId="5">記入方法!$B$1:$Q$84</definedName>
    <definedName name="_xlnm.Print_Titles" localSheetId="3">'看多機（1枚版）'!$1:$24</definedName>
    <definedName name="_xlnm.Print_Titles" localSheetId="2">'看多機(50人)'!$1:$24</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C12" i="11" l="1"/>
  <c r="AZ20" i="12" l="1"/>
  <c r="AZ20" i="11"/>
  <c r="AZ20" i="8"/>
  <c r="AY181" i="12" l="1"/>
  <c r="AX181" i="12"/>
  <c r="AW181" i="12"/>
  <c r="AY180" i="12"/>
  <c r="AX180" i="12"/>
  <c r="AW180" i="12"/>
  <c r="AY179" i="12"/>
  <c r="AX179" i="12"/>
  <c r="AW179" i="12"/>
  <c r="AV181" i="12"/>
  <c r="AU181" i="12"/>
  <c r="AT181" i="12"/>
  <c r="AS181" i="12"/>
  <c r="AR181" i="12"/>
  <c r="AQ181" i="12"/>
  <c r="AP181" i="12"/>
  <c r="AV180" i="12"/>
  <c r="AU180" i="12"/>
  <c r="AT180" i="12"/>
  <c r="AS180" i="12"/>
  <c r="AR180" i="12"/>
  <c r="AQ180" i="12"/>
  <c r="AP180" i="12"/>
  <c r="AV179" i="12"/>
  <c r="AU179" i="12"/>
  <c r="AT179" i="12"/>
  <c r="AS179" i="12"/>
  <c r="AR179" i="12"/>
  <c r="AQ179" i="12"/>
  <c r="AP179" i="12"/>
  <c r="AO181" i="12"/>
  <c r="AN181" i="12"/>
  <c r="AM181" i="12"/>
  <c r="AL181" i="12"/>
  <c r="AK181" i="12"/>
  <c r="AJ181" i="12"/>
  <c r="AI181" i="12"/>
  <c r="AO180" i="12"/>
  <c r="AN180" i="12"/>
  <c r="AM180" i="12"/>
  <c r="AL180" i="12"/>
  <c r="AK180" i="12"/>
  <c r="AJ180" i="12"/>
  <c r="AI180" i="12"/>
  <c r="AO179" i="12"/>
  <c r="AN179" i="12"/>
  <c r="AM179" i="12"/>
  <c r="AL179" i="12"/>
  <c r="AK179" i="12"/>
  <c r="AJ179" i="12"/>
  <c r="AI179" i="12"/>
  <c r="AH181" i="12"/>
  <c r="AG181" i="12"/>
  <c r="AF181" i="12"/>
  <c r="AE181" i="12"/>
  <c r="AD181" i="12"/>
  <c r="AC181" i="12"/>
  <c r="AB181" i="12"/>
  <c r="AH180" i="12"/>
  <c r="AG180" i="12"/>
  <c r="AF180" i="12"/>
  <c r="AE180" i="12"/>
  <c r="AD180" i="12"/>
  <c r="AC180" i="12"/>
  <c r="AB180" i="12"/>
  <c r="AH179" i="12"/>
  <c r="AG179" i="12"/>
  <c r="AF179" i="12"/>
  <c r="AE179" i="12"/>
  <c r="AD179" i="12"/>
  <c r="AC179" i="12"/>
  <c r="AB179" i="12"/>
  <c r="V181" i="12"/>
  <c r="W181" i="12"/>
  <c r="X181" i="12"/>
  <c r="Y181" i="12"/>
  <c r="Z181" i="12"/>
  <c r="AA181" i="12"/>
  <c r="U181" i="12"/>
  <c r="V180" i="12"/>
  <c r="W180" i="12"/>
  <c r="X180" i="12"/>
  <c r="Y180" i="12"/>
  <c r="Z180" i="12"/>
  <c r="AA180" i="12"/>
  <c r="U180" i="12"/>
  <c r="V179" i="12"/>
  <c r="W179" i="12"/>
  <c r="X179" i="12"/>
  <c r="Y179" i="12"/>
  <c r="Z179" i="12"/>
  <c r="AA179" i="12"/>
  <c r="U179" i="12"/>
  <c r="Z79" i="11"/>
  <c r="Z78" i="11"/>
  <c r="U77" i="11"/>
  <c r="AY79" i="11"/>
  <c r="AX79" i="11"/>
  <c r="AW79" i="11"/>
  <c r="AV79" i="11"/>
  <c r="AU79" i="11"/>
  <c r="AT79" i="11"/>
  <c r="AS79" i="11"/>
  <c r="AR79" i="11"/>
  <c r="AQ79" i="11"/>
  <c r="AP79" i="11"/>
  <c r="AO79" i="11"/>
  <c r="AN79" i="11"/>
  <c r="AM79" i="11"/>
  <c r="AL79" i="11"/>
  <c r="AK79" i="11"/>
  <c r="AJ79" i="11"/>
  <c r="AI79" i="11"/>
  <c r="AH79" i="11"/>
  <c r="AG79" i="11"/>
  <c r="AF79" i="11"/>
  <c r="AE79" i="11"/>
  <c r="AD79" i="11"/>
  <c r="AC79" i="11"/>
  <c r="AB79" i="11"/>
  <c r="AA79" i="11"/>
  <c r="Y79" i="11"/>
  <c r="X79" i="11"/>
  <c r="W79" i="11"/>
  <c r="V79" i="11"/>
  <c r="U79" i="11"/>
  <c r="AY78" i="11"/>
  <c r="AX78" i="11"/>
  <c r="AW78" i="11"/>
  <c r="AV78" i="11"/>
  <c r="AU78" i="11"/>
  <c r="AT78" i="11"/>
  <c r="AS78" i="11"/>
  <c r="AR78" i="11"/>
  <c r="AQ78" i="11"/>
  <c r="AP78" i="11"/>
  <c r="AO78" i="11"/>
  <c r="AN78" i="11"/>
  <c r="AM78" i="11"/>
  <c r="AL78" i="11"/>
  <c r="AK78" i="11"/>
  <c r="AJ78" i="11"/>
  <c r="AI78" i="11"/>
  <c r="AH78" i="11"/>
  <c r="AG78" i="11"/>
  <c r="AF78" i="11"/>
  <c r="AE78" i="11"/>
  <c r="AD78" i="11"/>
  <c r="AC78" i="11"/>
  <c r="AB78" i="11"/>
  <c r="AA78" i="11"/>
  <c r="Y78" i="11"/>
  <c r="X78" i="11"/>
  <c r="W78" i="11"/>
  <c r="V78" i="11"/>
  <c r="U78" i="11"/>
  <c r="AY77" i="11"/>
  <c r="AX77" i="11"/>
  <c r="AW77" i="11"/>
  <c r="AV77" i="11"/>
  <c r="AU77" i="11"/>
  <c r="AT77" i="11"/>
  <c r="AS77" i="11"/>
  <c r="AR77" i="11"/>
  <c r="AQ77" i="11"/>
  <c r="AP77" i="11"/>
  <c r="AO77" i="11"/>
  <c r="AN77" i="11"/>
  <c r="AM77" i="11"/>
  <c r="AL77" i="11"/>
  <c r="AK77" i="11"/>
  <c r="AJ77" i="11"/>
  <c r="AI77" i="11"/>
  <c r="AH77" i="11"/>
  <c r="AG77" i="11"/>
  <c r="AF77" i="11"/>
  <c r="AE77" i="11"/>
  <c r="AD77" i="11"/>
  <c r="AC77" i="11"/>
  <c r="AB77" i="11"/>
  <c r="AA77" i="11"/>
  <c r="Z77" i="11"/>
  <c r="Y77" i="11"/>
  <c r="X77" i="11"/>
  <c r="W77" i="11"/>
  <c r="V77" i="11"/>
  <c r="AZ180" i="12" l="1"/>
  <c r="AZ78" i="11"/>
  <c r="AZ181" i="12"/>
  <c r="AZ179" i="12"/>
  <c r="AZ79" i="11"/>
  <c r="AZ77" i="11"/>
  <c r="AY174" i="12" l="1"/>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G174" i="12"/>
  <c r="AY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F173" i="12"/>
  <c r="B173" i="12"/>
  <c r="AY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G171"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F170" i="12"/>
  <c r="B170" i="12"/>
  <c r="AY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G168"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F167" i="12"/>
  <c r="B167" i="12"/>
  <c r="AY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G165"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F164" i="12"/>
  <c r="B164" i="12"/>
  <c r="AY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G162"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AZ161" i="12" s="1"/>
  <c r="BB161" i="12" s="1"/>
  <c r="W161" i="12"/>
  <c r="V161" i="12"/>
  <c r="U161" i="12"/>
  <c r="F161" i="12"/>
  <c r="B161" i="12"/>
  <c r="AY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G159"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F158" i="12"/>
  <c r="B158" i="12"/>
  <c r="AY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G156"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F155" i="12"/>
  <c r="B155" i="12"/>
  <c r="AY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G153"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F152" i="12"/>
  <c r="B152" i="12"/>
  <c r="AY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G150"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F149" i="12"/>
  <c r="B149" i="12"/>
  <c r="AY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G147"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F146" i="12"/>
  <c r="B146" i="12"/>
  <c r="AY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G144"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F143" i="12"/>
  <c r="B143" i="12"/>
  <c r="AY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G141"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F140" i="12"/>
  <c r="B140" i="12"/>
  <c r="AY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G138"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F137" i="12"/>
  <c r="B137" i="12"/>
  <c r="AY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G135"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F134" i="12"/>
  <c r="B134" i="12"/>
  <c r="AY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G132"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F131" i="12"/>
  <c r="B131" i="12"/>
  <c r="AY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G129"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F128" i="12"/>
  <c r="B128" i="12"/>
  <c r="AY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G126"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F125" i="12"/>
  <c r="B125" i="12"/>
  <c r="AY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G123"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F122" i="12"/>
  <c r="B122" i="12"/>
  <c r="AY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G120"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F119" i="12"/>
  <c r="B119" i="12"/>
  <c r="AY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G117"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F116" i="12"/>
  <c r="B116" i="12"/>
  <c r="AY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G114"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F113" i="12"/>
  <c r="B113" i="12"/>
  <c r="AY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G111"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F110" i="12"/>
  <c r="B110"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G108"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F107" i="12"/>
  <c r="B107" i="12"/>
  <c r="AY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G105"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F104" i="12"/>
  <c r="B104" i="12"/>
  <c r="AY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G102"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F101" i="12"/>
  <c r="B101" i="12"/>
  <c r="AY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G99"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F98" i="12"/>
  <c r="B98" i="12"/>
  <c r="AY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G96"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F95" i="12"/>
  <c r="B95" i="12"/>
  <c r="AY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G93"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F92" i="12"/>
  <c r="B92" i="12"/>
  <c r="AY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G90"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F89" i="12"/>
  <c r="B89" i="12"/>
  <c r="AY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G87"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F86" i="12"/>
  <c r="B86" i="12"/>
  <c r="AY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G84"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F83" i="12"/>
  <c r="B83"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G81"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F80" i="12"/>
  <c r="B80"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G78"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F77" i="12"/>
  <c r="B77" i="12"/>
  <c r="AY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G75"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F74" i="12"/>
  <c r="B74" i="12"/>
  <c r="AZ159" i="12" l="1"/>
  <c r="BB159" i="12" s="1"/>
  <c r="AZ173" i="12"/>
  <c r="BB173" i="12" s="1"/>
  <c r="AZ149" i="12"/>
  <c r="BB149" i="12" s="1"/>
  <c r="AZ171" i="12"/>
  <c r="BB171" i="12" s="1"/>
  <c r="AZ75" i="12"/>
  <c r="BB75" i="12" s="1"/>
  <c r="AZ77" i="12"/>
  <c r="BB77" i="12" s="1"/>
  <c r="AZ87" i="12"/>
  <c r="BB87" i="12" s="1"/>
  <c r="AZ89" i="12"/>
  <c r="BB89" i="12" s="1"/>
  <c r="AZ99" i="12"/>
  <c r="BB99" i="12" s="1"/>
  <c r="AZ101" i="12"/>
  <c r="BB101" i="12" s="1"/>
  <c r="AZ111" i="12"/>
  <c r="BB111" i="12" s="1"/>
  <c r="AZ113" i="12"/>
  <c r="BB113" i="12" s="1"/>
  <c r="AZ123" i="12"/>
  <c r="BB123" i="12" s="1"/>
  <c r="AZ125" i="12"/>
  <c r="BB125" i="12" s="1"/>
  <c r="AZ135" i="12"/>
  <c r="BB135" i="12" s="1"/>
  <c r="AZ137" i="12"/>
  <c r="BB137" i="12" s="1"/>
  <c r="AZ147" i="12"/>
  <c r="BB147" i="12" s="1"/>
  <c r="AZ78" i="12"/>
  <c r="BB78" i="12" s="1"/>
  <c r="AZ80" i="12"/>
  <c r="BB80" i="12" s="1"/>
  <c r="AZ90" i="12"/>
  <c r="BB90" i="12" s="1"/>
  <c r="AZ92" i="12"/>
  <c r="BB92" i="12" s="1"/>
  <c r="AZ114" i="12"/>
  <c r="BB114" i="12" s="1"/>
  <c r="AZ162" i="12"/>
  <c r="BB162" i="12" s="1"/>
  <c r="AZ81" i="12"/>
  <c r="BB81" i="12" s="1"/>
  <c r="AZ83" i="12"/>
  <c r="BB83" i="12" s="1"/>
  <c r="AZ93" i="12"/>
  <c r="BB93" i="12" s="1"/>
  <c r="AZ95" i="12"/>
  <c r="BB95" i="12" s="1"/>
  <c r="AZ107" i="12"/>
  <c r="BB107" i="12" s="1"/>
  <c r="AZ117" i="12"/>
  <c r="BB117" i="12" s="1"/>
  <c r="AZ119" i="12"/>
  <c r="BB119" i="12" s="1"/>
  <c r="AZ129" i="12"/>
  <c r="BB129" i="12" s="1"/>
  <c r="AZ131" i="12"/>
  <c r="BB131" i="12" s="1"/>
  <c r="AZ141" i="12"/>
  <c r="BB141" i="12" s="1"/>
  <c r="AZ143" i="12"/>
  <c r="BB143" i="12" s="1"/>
  <c r="AZ153" i="12"/>
  <c r="BB153" i="12" s="1"/>
  <c r="AZ155" i="12"/>
  <c r="BB155" i="12" s="1"/>
  <c r="AZ165" i="12"/>
  <c r="BB165" i="12" s="1"/>
  <c r="AZ167" i="12"/>
  <c r="BB167" i="12" s="1"/>
  <c r="AZ102" i="12"/>
  <c r="BB102" i="12" s="1"/>
  <c r="AZ116" i="12"/>
  <c r="BB116" i="12" s="1"/>
  <c r="AZ126" i="12"/>
  <c r="BB126" i="12" s="1"/>
  <c r="AZ128" i="12"/>
  <c r="BB128" i="12" s="1"/>
  <c r="AZ138" i="12"/>
  <c r="BB138" i="12" s="1"/>
  <c r="AZ140" i="12"/>
  <c r="BB140" i="12" s="1"/>
  <c r="AZ150" i="12"/>
  <c r="BB150" i="12" s="1"/>
  <c r="AZ152" i="12"/>
  <c r="BB152" i="12" s="1"/>
  <c r="AZ164" i="12"/>
  <c r="BB164" i="12" s="1"/>
  <c r="AZ174" i="12"/>
  <c r="BB174" i="12" s="1"/>
  <c r="AZ74" i="12"/>
  <c r="BB74" i="12" s="1"/>
  <c r="AZ84" i="12"/>
  <c r="BB84" i="12" s="1"/>
  <c r="AZ86" i="12"/>
  <c r="BB86" i="12" s="1"/>
  <c r="AZ96" i="12"/>
  <c r="BB96" i="12" s="1"/>
  <c r="AZ98" i="12"/>
  <c r="BB98" i="12" s="1"/>
  <c r="AZ104" i="12"/>
  <c r="BB104" i="12" s="1"/>
  <c r="AZ105" i="12"/>
  <c r="BB105" i="12" s="1"/>
  <c r="AZ108" i="12"/>
  <c r="BB108" i="12" s="1"/>
  <c r="AZ110" i="12"/>
  <c r="BB110" i="12" s="1"/>
  <c r="AZ120" i="12"/>
  <c r="BB120" i="12" s="1"/>
  <c r="AZ122" i="12"/>
  <c r="BB122" i="12" s="1"/>
  <c r="AZ132" i="12"/>
  <c r="BB132" i="12" s="1"/>
  <c r="AZ134" i="12"/>
  <c r="BB134" i="12" s="1"/>
  <c r="AZ144" i="12"/>
  <c r="BB144" i="12" s="1"/>
  <c r="AZ146" i="12"/>
  <c r="BB146" i="12" s="1"/>
  <c r="AZ156" i="12"/>
  <c r="BB156" i="12" s="1"/>
  <c r="AZ158" i="12"/>
  <c r="BB158" i="12" s="1"/>
  <c r="AZ168" i="12"/>
  <c r="BB168" i="12" s="1"/>
  <c r="AZ170" i="12"/>
  <c r="BB170"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G72"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F71" i="12"/>
  <c r="AY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G69"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F68"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G66"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F65" i="12"/>
  <c r="AY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G63"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F62"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G60"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F59" i="12"/>
  <c r="AY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G57"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F56"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G54"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F53" i="12"/>
  <c r="AY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G51"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F50"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G48"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F47" i="12"/>
  <c r="AY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G45"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F44"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G42"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F41" i="12"/>
  <c r="AY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G39"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F38"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G36"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F35" i="12"/>
  <c r="AY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G33"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F32" i="12"/>
  <c r="B32" i="12"/>
  <c r="B35" i="12" s="1"/>
  <c r="B38" i="12" s="1"/>
  <c r="B41" i="12" s="1"/>
  <c r="B44" i="12" s="1"/>
  <c r="B47" i="12" s="1"/>
  <c r="B50" i="12" s="1"/>
  <c r="B53" i="12" s="1"/>
  <c r="B56" i="12" s="1"/>
  <c r="B59" i="12" s="1"/>
  <c r="B62" i="12" s="1"/>
  <c r="B65" i="12" s="1"/>
  <c r="B68" i="12" s="1"/>
  <c r="B71" i="12" s="1"/>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G30"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F29" i="12"/>
  <c r="B29" i="12"/>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G27"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F26" i="12"/>
  <c r="AV23" i="12"/>
  <c r="AV24" i="12" s="1"/>
  <c r="AT23" i="12"/>
  <c r="AT24" i="12" s="1"/>
  <c r="AR23" i="12"/>
  <c r="AR24" i="12" s="1"/>
  <c r="AP23" i="12"/>
  <c r="AP24" i="12" s="1"/>
  <c r="AN23" i="12"/>
  <c r="AN24" i="12" s="1"/>
  <c r="AL23" i="12"/>
  <c r="AL24" i="12" s="1"/>
  <c r="AJ23" i="12"/>
  <c r="AJ24" i="12" s="1"/>
  <c r="AH23" i="12"/>
  <c r="AH24" i="12" s="1"/>
  <c r="AF23" i="12"/>
  <c r="AF24" i="12" s="1"/>
  <c r="AD23" i="12"/>
  <c r="AD24" i="12" s="1"/>
  <c r="AB23" i="12"/>
  <c r="AB24" i="12" s="1"/>
  <c r="Z23" i="12"/>
  <c r="Z24" i="12" s="1"/>
  <c r="X23" i="12"/>
  <c r="X24" i="12" s="1"/>
  <c r="V23" i="12"/>
  <c r="V24" i="12" s="1"/>
  <c r="AY22" i="12"/>
  <c r="AY23" i="12" s="1"/>
  <c r="AY24" i="12" s="1"/>
  <c r="AX22" i="12"/>
  <c r="AX23" i="12" s="1"/>
  <c r="AX24" i="12" s="1"/>
  <c r="AW22" i="12"/>
  <c r="AW23" i="12" s="1"/>
  <c r="AW24" i="12" s="1"/>
  <c r="BC12" i="12"/>
  <c r="AD2" i="12"/>
  <c r="AS23" i="12" s="1"/>
  <c r="AS24" i="12" s="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AY71" i="11"/>
  <c r="AX71" i="11"/>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6" i="11"/>
  <c r="AX66"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3" i="11"/>
  <c r="AX63" i="11"/>
  <c r="AW63" i="11"/>
  <c r="AV63" i="11"/>
  <c r="AU63" i="11"/>
  <c r="AT63" i="11"/>
  <c r="AS63" i="11"/>
  <c r="AR63" i="11"/>
  <c r="AQ63" i="11"/>
  <c r="AP63" i="11"/>
  <c r="AO63" i="11"/>
  <c r="AN63" i="11"/>
  <c r="AM63" i="11"/>
  <c r="AL63" i="11"/>
  <c r="AK63" i="11"/>
  <c r="AJ63" i="11"/>
  <c r="AI63" i="11"/>
  <c r="AH63" i="11"/>
  <c r="AG63" i="11"/>
  <c r="AF63" i="11"/>
  <c r="AE63" i="11"/>
  <c r="AD63" i="11"/>
  <c r="AC63" i="11"/>
  <c r="AB63" i="11"/>
  <c r="AA63" i="11"/>
  <c r="Z63" i="11"/>
  <c r="Y63" i="11"/>
  <c r="X63" i="11"/>
  <c r="W63" i="11"/>
  <c r="V63" i="11"/>
  <c r="U63"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0" i="11"/>
  <c r="AX60"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1" i="11"/>
  <c r="AX51"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5" i="11"/>
  <c r="AX45"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W29"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AY29" i="11"/>
  <c r="AX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B26" i="11"/>
  <c r="AY27" i="11"/>
  <c r="AX27" i="11"/>
  <c r="AW27" i="11"/>
  <c r="AY26" i="11"/>
  <c r="AX26" i="11"/>
  <c r="AW26" i="11"/>
  <c r="AV27" i="11"/>
  <c r="AU27" i="11"/>
  <c r="AT27" i="11"/>
  <c r="AS27" i="11"/>
  <c r="AR27" i="11"/>
  <c r="AQ27" i="11"/>
  <c r="AP27" i="11"/>
  <c r="AV26" i="11"/>
  <c r="AU26" i="11"/>
  <c r="AT26" i="11"/>
  <c r="AS26" i="11"/>
  <c r="AR26" i="11"/>
  <c r="AQ26" i="11"/>
  <c r="AP26" i="11"/>
  <c r="AO27" i="11"/>
  <c r="AN27" i="11"/>
  <c r="AM27" i="11"/>
  <c r="AL27" i="11"/>
  <c r="AK27" i="11"/>
  <c r="AJ27" i="11"/>
  <c r="AI27" i="11"/>
  <c r="AO26" i="11"/>
  <c r="AN26" i="11"/>
  <c r="AM26" i="11"/>
  <c r="AL26" i="11"/>
  <c r="AK26" i="11"/>
  <c r="AJ26" i="11"/>
  <c r="AI26" i="11"/>
  <c r="AH27" i="11"/>
  <c r="AG27" i="11"/>
  <c r="AF27" i="11"/>
  <c r="AE27" i="11"/>
  <c r="AD27" i="11"/>
  <c r="AC27" i="11"/>
  <c r="AB27" i="11"/>
  <c r="AH26" i="11"/>
  <c r="AG26" i="11"/>
  <c r="AF26" i="11"/>
  <c r="AE26" i="11"/>
  <c r="AD26" i="11"/>
  <c r="AC26" i="11"/>
  <c r="AA27" i="11"/>
  <c r="Z27" i="11"/>
  <c r="Y27" i="11"/>
  <c r="X27" i="11"/>
  <c r="W27" i="11"/>
  <c r="V27" i="11"/>
  <c r="U27" i="11"/>
  <c r="AA26" i="11"/>
  <c r="Z26" i="11"/>
  <c r="Y26" i="11"/>
  <c r="X26" i="11"/>
  <c r="W26" i="11"/>
  <c r="V26" i="11"/>
  <c r="U26" i="11"/>
  <c r="G72" i="11"/>
  <c r="F71" i="11"/>
  <c r="G69" i="11"/>
  <c r="F68" i="11"/>
  <c r="G66" i="11"/>
  <c r="F65" i="11"/>
  <c r="G63" i="11"/>
  <c r="F62" i="11"/>
  <c r="G60" i="11"/>
  <c r="F59" i="11"/>
  <c r="G57" i="11"/>
  <c r="F56" i="11"/>
  <c r="G54" i="11"/>
  <c r="F53" i="11"/>
  <c r="G51" i="11"/>
  <c r="F50" i="11"/>
  <c r="G48" i="11"/>
  <c r="F47" i="11"/>
  <c r="G45" i="11"/>
  <c r="F44" i="11"/>
  <c r="G42" i="11"/>
  <c r="F41" i="11"/>
  <c r="G39" i="11"/>
  <c r="F38" i="11"/>
  <c r="G36" i="11"/>
  <c r="F35" i="11"/>
  <c r="G33" i="11"/>
  <c r="F32" i="11"/>
  <c r="B32" i="11"/>
  <c r="B35" i="11" s="1"/>
  <c r="B38" i="11" s="1"/>
  <c r="B41" i="11" s="1"/>
  <c r="B44" i="11" s="1"/>
  <c r="B47" i="11" s="1"/>
  <c r="B50" i="11" s="1"/>
  <c r="B53" i="11" s="1"/>
  <c r="B56" i="11" s="1"/>
  <c r="B59" i="11" s="1"/>
  <c r="B62" i="11" s="1"/>
  <c r="B65" i="11" s="1"/>
  <c r="B68" i="11" s="1"/>
  <c r="B71" i="11" s="1"/>
  <c r="G30" i="11"/>
  <c r="F29" i="11"/>
  <c r="B29" i="11"/>
  <c r="G27" i="11"/>
  <c r="F26" i="11"/>
  <c r="AS24" i="11"/>
  <c r="AO24" i="11"/>
  <c r="AK24" i="11"/>
  <c r="AG24" i="11"/>
  <c r="AC24" i="11"/>
  <c r="Y24" i="11"/>
  <c r="U24" i="11"/>
  <c r="AV23" i="11"/>
  <c r="AV24" i="11" s="1"/>
  <c r="AT23" i="11"/>
  <c r="AT24" i="11" s="1"/>
  <c r="AS23" i="11"/>
  <c r="AR23" i="11"/>
  <c r="AR24" i="11" s="1"/>
  <c r="AP23" i="11"/>
  <c r="AP24" i="11" s="1"/>
  <c r="AO23" i="11"/>
  <c r="AN23" i="11"/>
  <c r="AN24" i="11" s="1"/>
  <c r="AL23" i="11"/>
  <c r="AL24" i="11" s="1"/>
  <c r="AK23" i="11"/>
  <c r="AJ23" i="11"/>
  <c r="AJ24" i="11" s="1"/>
  <c r="AH23" i="11"/>
  <c r="AH24" i="11" s="1"/>
  <c r="AG23" i="11"/>
  <c r="AF23" i="11"/>
  <c r="AF24" i="11" s="1"/>
  <c r="AD23" i="11"/>
  <c r="AD24" i="11" s="1"/>
  <c r="AC23" i="11"/>
  <c r="AB23" i="11"/>
  <c r="AB24" i="11" s="1"/>
  <c r="Z23" i="11"/>
  <c r="Z24" i="11" s="1"/>
  <c r="Y23" i="11"/>
  <c r="X23" i="11"/>
  <c r="X24" i="11" s="1"/>
  <c r="V23" i="11"/>
  <c r="V24" i="11" s="1"/>
  <c r="U23" i="11"/>
  <c r="AY22" i="11"/>
  <c r="AY23" i="11" s="1"/>
  <c r="AY24" i="11" s="1"/>
  <c r="AX22" i="11"/>
  <c r="AX23" i="11" s="1"/>
  <c r="AX24" i="11" s="1"/>
  <c r="AW22" i="11"/>
  <c r="AW23" i="11" s="1"/>
  <c r="AW24" i="11" s="1"/>
  <c r="AD2" i="11"/>
  <c r="AU23" i="11" s="1"/>
  <c r="AU24"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46" i="10" l="1"/>
  <c r="L41" i="10"/>
  <c r="L47" i="10"/>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72" i="11"/>
  <c r="BB72" i="11" s="1"/>
  <c r="AZ35" i="12"/>
  <c r="BB35" i="12" s="1"/>
  <c r="AZ42" i="12"/>
  <c r="BB42" i="12" s="1"/>
  <c r="AZ54" i="12"/>
  <c r="BB54" i="12" s="1"/>
  <c r="AZ59" i="12"/>
  <c r="BB59" i="12" s="1"/>
  <c r="AZ66" i="12"/>
  <c r="BB66" i="12" s="1"/>
  <c r="AZ71" i="12"/>
  <c r="BB71" i="12" s="1"/>
  <c r="AZ47" i="12"/>
  <c r="BB47" i="12" s="1"/>
  <c r="Z44" i="10"/>
  <c r="AZ35" i="11"/>
  <c r="BB35" i="11" s="1"/>
  <c r="AZ41" i="11"/>
  <c r="BB41" i="11" s="1"/>
  <c r="AZ42" i="11"/>
  <c r="BB42" i="11" s="1"/>
  <c r="AZ47" i="11"/>
  <c r="BB47" i="11" s="1"/>
  <c r="AZ50" i="11"/>
  <c r="BB50" i="11" s="1"/>
  <c r="AZ53" i="11"/>
  <c r="BB53" i="11" s="1"/>
  <c r="AZ59" i="11"/>
  <c r="BB59" i="11" s="1"/>
  <c r="AZ60" i="11"/>
  <c r="BB60" i="11" s="1"/>
  <c r="AZ65" i="11"/>
  <c r="BB65" i="11" s="1"/>
  <c r="AZ71" i="11"/>
  <c r="BB71" i="11" s="1"/>
  <c r="AZ29" i="12"/>
  <c r="BB29" i="12" s="1"/>
  <c r="AZ32" i="12"/>
  <c r="BB32" i="12" s="1"/>
  <c r="AZ33" i="12"/>
  <c r="BB33" i="12" s="1"/>
  <c r="AZ38" i="12"/>
  <c r="BB38" i="12" s="1"/>
  <c r="AZ39" i="12"/>
  <c r="BB39" i="12" s="1"/>
  <c r="AZ44" i="12"/>
  <c r="BB44" i="12" s="1"/>
  <c r="AZ45" i="12"/>
  <c r="BB45" i="12" s="1"/>
  <c r="AZ50" i="12"/>
  <c r="BB50" i="12" s="1"/>
  <c r="AZ51" i="12"/>
  <c r="BB51" i="12" s="1"/>
  <c r="AZ56" i="12"/>
  <c r="BB56" i="12" s="1"/>
  <c r="AZ57" i="12"/>
  <c r="BB57" i="12" s="1"/>
  <c r="AZ62" i="12"/>
  <c r="BB62" i="12" s="1"/>
  <c r="AZ63" i="12"/>
  <c r="BB63" i="12" s="1"/>
  <c r="AZ68" i="12"/>
  <c r="BB68" i="12" s="1"/>
  <c r="AZ69" i="12"/>
  <c r="BB69" i="12" s="1"/>
  <c r="AZ36" i="11"/>
  <c r="BB36" i="11" s="1"/>
  <c r="AZ48" i="11"/>
  <c r="BB48" i="11" s="1"/>
  <c r="AZ54" i="11"/>
  <c r="BB54" i="11" s="1"/>
  <c r="AZ66" i="11"/>
  <c r="BB66" i="11" s="1"/>
  <c r="AZ36" i="12"/>
  <c r="BB36" i="12" s="1"/>
  <c r="AZ41" i="12"/>
  <c r="BB41" i="12" s="1"/>
  <c r="AZ48" i="12"/>
  <c r="BB48" i="12" s="1"/>
  <c r="AZ53" i="12"/>
  <c r="BB53" i="12" s="1"/>
  <c r="AZ60" i="12"/>
  <c r="BB60" i="12" s="1"/>
  <c r="AZ65" i="12"/>
  <c r="BB65" i="12" s="1"/>
  <c r="AZ72" i="12"/>
  <c r="BB72" i="12" s="1"/>
  <c r="AZ32" i="11"/>
  <c r="BB32" i="11" s="1"/>
  <c r="AZ33" i="11"/>
  <c r="BB33" i="11" s="1"/>
  <c r="AZ38" i="11"/>
  <c r="BB38" i="11" s="1"/>
  <c r="AZ39" i="11"/>
  <c r="BB39" i="11" s="1"/>
  <c r="AZ44" i="11"/>
  <c r="BB44" i="11" s="1"/>
  <c r="AZ45" i="11"/>
  <c r="BB45" i="11" s="1"/>
  <c r="AZ51" i="11"/>
  <c r="BB51" i="11" s="1"/>
  <c r="AZ56" i="11"/>
  <c r="BB56" i="11" s="1"/>
  <c r="AZ57" i="11"/>
  <c r="BB57" i="11" s="1"/>
  <c r="AZ62" i="11"/>
  <c r="BB62" i="11" s="1"/>
  <c r="AZ63" i="11"/>
  <c r="BB63" i="11" s="1"/>
  <c r="AZ68" i="11"/>
  <c r="BB68" i="11" s="1"/>
  <c r="AZ69" i="11"/>
  <c r="BB69" i="11" s="1"/>
  <c r="AZ26" i="12"/>
  <c r="BB26" i="12" s="1"/>
  <c r="AZ27" i="12"/>
  <c r="BB27" i="12" s="1"/>
  <c r="AZ30" i="12"/>
  <c r="BB30" i="12" s="1"/>
  <c r="W23" i="12"/>
  <c r="W24" i="12" s="1"/>
  <c r="AA23" i="12"/>
  <c r="AA24" i="12" s="1"/>
  <c r="AE23" i="12"/>
  <c r="AE24" i="12" s="1"/>
  <c r="AI23" i="12"/>
  <c r="AI24" i="12" s="1"/>
  <c r="AM23" i="12"/>
  <c r="AM24" i="12" s="1"/>
  <c r="AQ23" i="12"/>
  <c r="AQ24" i="12" s="1"/>
  <c r="AU23" i="12"/>
  <c r="AU24" i="12" s="1"/>
  <c r="U23" i="12"/>
  <c r="U24" i="12" s="1"/>
  <c r="Y23" i="12"/>
  <c r="Y24" i="12" s="1"/>
  <c r="AC23" i="12"/>
  <c r="AC24" i="12" s="1"/>
  <c r="AG23" i="12"/>
  <c r="AG24" i="12" s="1"/>
  <c r="AK23" i="12"/>
  <c r="AK24" i="12" s="1"/>
  <c r="AO23" i="12"/>
  <c r="AO24" i="12" s="1"/>
  <c r="AZ30" i="11"/>
  <c r="BB30" i="11" s="1"/>
  <c r="AZ29" i="11"/>
  <c r="BB29" i="11" s="1"/>
  <c r="AZ26" i="11"/>
  <c r="BB26" i="11" s="1"/>
  <c r="AZ27" i="11"/>
  <c r="BB27" i="11" s="1"/>
  <c r="W23" i="11"/>
  <c r="W24" i="11" s="1"/>
  <c r="AA23" i="11"/>
  <c r="AA24" i="11" s="1"/>
  <c r="AE23" i="11"/>
  <c r="AE24" i="11" s="1"/>
  <c r="AI23" i="11"/>
  <c r="AI24" i="11" s="1"/>
  <c r="AM23" i="11"/>
  <c r="AM24" i="11" s="1"/>
  <c r="AQ23" i="11"/>
  <c r="AQ24" i="11" s="1"/>
  <c r="Z45" i="10"/>
  <c r="Z47" i="10"/>
  <c r="R39" i="10"/>
  <c r="X39" i="10" s="1"/>
  <c r="X41" i="10" s="1"/>
  <c r="Z43" i="10"/>
  <c r="Z39" i="10" l="1"/>
  <c r="Z41" i="10"/>
  <c r="F32" i="8"/>
  <c r="F29" i="8"/>
  <c r="F71" i="8"/>
  <c r="F68" i="8"/>
  <c r="F65" i="8"/>
  <c r="F62" i="8"/>
  <c r="F59" i="8"/>
  <c r="F56" i="8"/>
  <c r="F53" i="8"/>
  <c r="F50" i="8"/>
  <c r="F47" i="8"/>
  <c r="F44" i="8"/>
  <c r="F41" i="8"/>
  <c r="F38" i="8"/>
  <c r="F35" i="8"/>
  <c r="F26" i="8"/>
  <c r="AY72" i="8"/>
  <c r="AX72" i="8"/>
  <c r="AW72" i="8"/>
  <c r="AQ72" i="8"/>
  <c r="AF72" i="8"/>
  <c r="Y72" i="8"/>
  <c r="AY71" i="8"/>
  <c r="AX71" i="8"/>
  <c r="AW71" i="8"/>
  <c r="AQ71" i="8"/>
  <c r="AF71" i="8"/>
  <c r="Y71" i="8"/>
  <c r="AY69" i="8"/>
  <c r="AX69" i="8"/>
  <c r="AW69" i="8"/>
  <c r="AF69" i="8"/>
  <c r="AY68" i="8"/>
  <c r="AX68" i="8"/>
  <c r="AW68" i="8"/>
  <c r="AF68" i="8"/>
  <c r="AY66" i="8"/>
  <c r="AX66" i="8"/>
  <c r="AW66" i="8"/>
  <c r="AU66" i="8"/>
  <c r="AS66" i="8"/>
  <c r="AG66" i="8"/>
  <c r="AY65" i="8"/>
  <c r="AX65" i="8"/>
  <c r="AW65" i="8"/>
  <c r="AU65" i="8"/>
  <c r="AS65" i="8"/>
  <c r="AG65" i="8"/>
  <c r="AY63" i="8"/>
  <c r="AX63" i="8"/>
  <c r="AW63" i="8"/>
  <c r="AS63" i="8"/>
  <c r="AQ63" i="8"/>
  <c r="AY62" i="8"/>
  <c r="AX62" i="8"/>
  <c r="AW62" i="8"/>
  <c r="AS62" i="8"/>
  <c r="AQ62" i="8"/>
  <c r="AY60" i="8"/>
  <c r="AX60" i="8"/>
  <c r="AW60" i="8"/>
  <c r="AU60" i="8"/>
  <c r="AS60" i="8"/>
  <c r="AK60" i="8"/>
  <c r="AG60" i="8"/>
  <c r="AB60" i="8"/>
  <c r="AY59" i="8"/>
  <c r="AX59" i="8"/>
  <c r="AW59" i="8"/>
  <c r="AU59" i="8"/>
  <c r="AS59" i="8"/>
  <c r="AK59" i="8"/>
  <c r="AG59" i="8"/>
  <c r="AB59" i="8"/>
  <c r="AY57" i="8"/>
  <c r="AX57" i="8"/>
  <c r="AW57" i="8"/>
  <c r="AQ57" i="8"/>
  <c r="AK57" i="8"/>
  <c r="AF57" i="8"/>
  <c r="AB57" i="8"/>
  <c r="Y57" i="8"/>
  <c r="AY56" i="8"/>
  <c r="AX56" i="8"/>
  <c r="AW56" i="8"/>
  <c r="AQ56" i="8"/>
  <c r="AK56" i="8"/>
  <c r="AF56" i="8"/>
  <c r="AB56" i="8"/>
  <c r="Y56" i="8"/>
  <c r="AY54" i="8"/>
  <c r="AX54" i="8"/>
  <c r="AW54" i="8"/>
  <c r="AU54" i="8"/>
  <c r="AQ54" i="8"/>
  <c r="AG54" i="8"/>
  <c r="AY53" i="8"/>
  <c r="AX53" i="8"/>
  <c r="AW53" i="8"/>
  <c r="AU53" i="8"/>
  <c r="AQ53" i="8"/>
  <c r="AG53" i="8"/>
  <c r="AY51" i="8"/>
  <c r="AX51" i="8"/>
  <c r="AW51" i="8"/>
  <c r="AS51" i="8"/>
  <c r="AK51" i="8"/>
  <c r="Y51" i="8"/>
  <c r="AY50" i="8"/>
  <c r="AX50" i="8"/>
  <c r="AW50" i="8"/>
  <c r="AS50" i="8"/>
  <c r="AK50" i="8"/>
  <c r="Y50" i="8"/>
  <c r="AY48" i="8"/>
  <c r="AX48" i="8"/>
  <c r="AW48" i="8"/>
  <c r="AK48" i="8"/>
  <c r="AG48" i="8"/>
  <c r="AY47" i="8"/>
  <c r="AX47" i="8"/>
  <c r="AW47" i="8"/>
  <c r="AK47" i="8"/>
  <c r="AG47" i="8"/>
  <c r="AY45" i="8"/>
  <c r="AX45" i="8"/>
  <c r="AW45" i="8"/>
  <c r="AQ45" i="8"/>
  <c r="AY44" i="8"/>
  <c r="AX44" i="8"/>
  <c r="AW44" i="8"/>
  <c r="AQ44" i="8"/>
  <c r="AY42" i="8"/>
  <c r="AX42" i="8"/>
  <c r="AW42" i="8"/>
  <c r="AS42" i="8"/>
  <c r="AY41" i="8"/>
  <c r="AX41" i="8"/>
  <c r="AW41" i="8"/>
  <c r="AS41" i="8"/>
  <c r="AY39" i="8"/>
  <c r="AX39" i="8"/>
  <c r="AW39" i="8"/>
  <c r="AG39" i="8"/>
  <c r="AY38" i="8"/>
  <c r="AX38" i="8"/>
  <c r="AW38" i="8"/>
  <c r="AG38" i="8"/>
  <c r="AY36" i="8"/>
  <c r="AX36" i="8"/>
  <c r="AW36" i="8"/>
  <c r="AU36" i="8"/>
  <c r="AF36" i="8"/>
  <c r="AB36" i="8"/>
  <c r="Y36" i="8"/>
  <c r="AY35" i="8"/>
  <c r="AX35" i="8"/>
  <c r="AW35" i="8"/>
  <c r="AU35" i="8"/>
  <c r="AF35" i="8"/>
  <c r="AB35" i="8"/>
  <c r="Y35" i="8"/>
  <c r="AY33" i="8"/>
  <c r="AX33" i="8"/>
  <c r="AW33" i="8"/>
  <c r="AU33" i="8"/>
  <c r="AY32" i="8"/>
  <c r="AX32" i="8"/>
  <c r="AW32" i="8"/>
  <c r="AU32" i="8"/>
  <c r="AY30" i="8"/>
  <c r="AX30" i="8"/>
  <c r="AW30" i="8"/>
  <c r="AU30" i="8"/>
  <c r="AS30" i="8"/>
  <c r="AQ30" i="8"/>
  <c r="AK30" i="8"/>
  <c r="AG30" i="8"/>
  <c r="AF30" i="8"/>
  <c r="AB30" i="8"/>
  <c r="Y30" i="8"/>
  <c r="AY29" i="8"/>
  <c r="AX29" i="8"/>
  <c r="AW29" i="8"/>
  <c r="AU29" i="8"/>
  <c r="AS29" i="8"/>
  <c r="AQ29" i="8"/>
  <c r="AK29" i="8"/>
  <c r="AG29" i="8"/>
  <c r="AF29" i="8"/>
  <c r="AB29" i="8"/>
  <c r="Y29" i="8"/>
  <c r="AY27" i="8"/>
  <c r="AX27" i="8"/>
  <c r="AW27" i="8"/>
  <c r="AY26" i="8"/>
  <c r="AX26" i="8"/>
  <c r="AW26" i="8"/>
  <c r="AV27" i="8"/>
  <c r="AP27" i="8"/>
  <c r="AV26" i="8"/>
  <c r="AP26" i="8"/>
  <c r="AO27" i="8"/>
  <c r="AI27" i="8"/>
  <c r="AO26" i="8"/>
  <c r="AI26" i="8"/>
  <c r="AG27" i="8"/>
  <c r="AC27" i="8"/>
  <c r="AG26" i="8"/>
  <c r="AC26" i="8"/>
  <c r="AA27" i="8"/>
  <c r="X27" i="8"/>
  <c r="AA26" i="8"/>
  <c r="X26"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8" i="8"/>
  <c r="AW78" i="8"/>
  <c r="AX78" i="8"/>
  <c r="AW77" i="8"/>
  <c r="AX77" i="8"/>
  <c r="AY77" i="8"/>
  <c r="X6" i="5"/>
  <c r="X7" i="5"/>
  <c r="X8" i="5"/>
  <c r="R40" i="5"/>
  <c r="X40" i="5" s="1"/>
  <c r="Z40" i="5" s="1"/>
  <c r="X42" i="5"/>
  <c r="R43" i="5"/>
  <c r="X43" i="5" s="1"/>
  <c r="Z43" i="5" s="1"/>
  <c r="R39" i="5"/>
  <c r="X39" i="5" s="1"/>
  <c r="AQ59" i="8" l="1"/>
  <c r="AF59" i="8"/>
  <c r="Y59" i="8"/>
  <c r="AF53" i="8"/>
  <c r="AS53" i="8"/>
  <c r="Y44" i="8"/>
  <c r="Z7" i="5"/>
  <c r="AB45" i="8" s="1"/>
  <c r="AB44" i="8"/>
  <c r="X41" i="5"/>
  <c r="AK71" i="8" s="1"/>
  <c r="Z42" i="5"/>
  <c r="X44" i="5"/>
  <c r="Z44" i="5" s="1"/>
  <c r="Y32" i="8"/>
  <c r="AG50" i="8"/>
  <c r="AQ41" i="8"/>
  <c r="AB41" i="8"/>
  <c r="AQ35" i="8"/>
  <c r="AD26" i="8"/>
  <c r="AF50" i="8"/>
  <c r="AK41" i="8"/>
  <c r="AK35" i="8"/>
  <c r="AG32" i="8"/>
  <c r="AU51" i="8"/>
  <c r="AG35" i="8"/>
  <c r="AU50" i="8"/>
  <c r="AS44" i="8"/>
  <c r="AU71" i="8"/>
  <c r="AG71" i="8"/>
  <c r="AS71" i="8"/>
  <c r="AB71" i="8"/>
  <c r="Z26" i="8"/>
  <c r="AU41" i="8"/>
  <c r="AF32" i="8"/>
  <c r="AS47" i="8"/>
  <c r="AF41" i="8"/>
  <c r="AK38" i="8"/>
  <c r="AQ32" i="8"/>
  <c r="AB53" i="8"/>
  <c r="AB47" i="8"/>
  <c r="AK53" i="8"/>
  <c r="Y53" i="8"/>
  <c r="AR26" i="8"/>
  <c r="AM26" i="8"/>
  <c r="AH26" i="8"/>
  <c r="AT26" i="8"/>
  <c r="AB26" i="8"/>
  <c r="AU26" i="8"/>
  <c r="AQ26" i="8"/>
  <c r="AL26" i="8"/>
  <c r="AK26" i="8"/>
  <c r="AN26" i="8"/>
  <c r="AF26" i="8"/>
  <c r="AS26" i="8"/>
  <c r="AJ26" i="8"/>
  <c r="AE26" i="8"/>
  <c r="Y26" i="8"/>
  <c r="U26" i="8"/>
  <c r="W26" i="8"/>
  <c r="V26" i="8"/>
  <c r="Z8" i="5"/>
  <c r="Z6" i="5"/>
  <c r="Z41" i="5"/>
  <c r="AK72" i="8" s="1"/>
  <c r="Z39" i="5"/>
  <c r="AG36" i="8" l="1"/>
  <c r="AF60" i="8"/>
  <c r="AQ60" i="8"/>
  <c r="AF54" i="8"/>
  <c r="Y45" i="8"/>
  <c r="Y60" i="8"/>
  <c r="AS54" i="8"/>
  <c r="AS45" i="8"/>
  <c r="Z27" i="8"/>
  <c r="AK54" i="8"/>
  <c r="Y54" i="8"/>
  <c r="AQ33" i="8"/>
  <c r="AU42" i="8"/>
  <c r="AS48" i="8"/>
  <c r="AF42" i="8"/>
  <c r="AK39" i="8"/>
  <c r="AB54" i="8"/>
  <c r="AB48" i="8"/>
  <c r="AF33" i="8"/>
  <c r="AF51" i="8"/>
  <c r="AK42" i="8"/>
  <c r="AK36" i="8"/>
  <c r="Y33" i="8"/>
  <c r="AG33" i="8"/>
  <c r="AG51" i="8"/>
  <c r="AQ42" i="8"/>
  <c r="AB42" i="8"/>
  <c r="AQ36" i="8"/>
  <c r="AD27" i="8"/>
  <c r="AU72" i="8"/>
  <c r="AG72" i="8"/>
  <c r="AS72" i="8"/>
  <c r="AB72" i="8"/>
  <c r="AS27" i="8"/>
  <c r="AN27" i="8"/>
  <c r="AJ27" i="8"/>
  <c r="AE27" i="8"/>
  <c r="AT27" i="8"/>
  <c r="AK27" i="8"/>
  <c r="AB27" i="8"/>
  <c r="AR27" i="8"/>
  <c r="AM27" i="8"/>
  <c r="AH27" i="8"/>
  <c r="AU27" i="8"/>
  <c r="AF27" i="8"/>
  <c r="AQ27" i="8"/>
  <c r="AL27" i="8"/>
  <c r="AZ26" i="8"/>
  <c r="BB26" i="8" s="1"/>
  <c r="V27" i="8"/>
  <c r="Y27" i="8"/>
  <c r="U27" i="8"/>
  <c r="W27" i="8"/>
  <c r="AZ27" i="8" l="1"/>
  <c r="BB27" i="8" s="1"/>
  <c r="AY22" i="8" l="1"/>
  <c r="G60" i="8" l="1"/>
  <c r="G72" i="8" l="1"/>
  <c r="G69" i="8"/>
  <c r="G66" i="8"/>
  <c r="G63" i="8"/>
  <c r="G57" i="8"/>
  <c r="G54" i="8"/>
  <c r="G51" i="8"/>
  <c r="G48" i="8"/>
  <c r="G45" i="8"/>
  <c r="G42" i="8"/>
  <c r="G39" i="8"/>
  <c r="G36" i="8"/>
  <c r="G33" i="8"/>
  <c r="G30" i="8"/>
  <c r="G27" i="8"/>
  <c r="B29" i="8"/>
  <c r="B32" i="8" s="1"/>
  <c r="B35" i="8" s="1"/>
  <c r="B38" i="8" s="1"/>
  <c r="B41" i="8" s="1"/>
  <c r="B44" i="8" s="1"/>
  <c r="B47" i="8" s="1"/>
  <c r="B50" i="8" s="1"/>
  <c r="B53" i="8" s="1"/>
  <c r="B56" i="8" s="1"/>
  <c r="AD2" i="8"/>
  <c r="AW79" i="8" l="1"/>
  <c r="AY79" i="8"/>
  <c r="AX79" i="8"/>
  <c r="AS23" i="8"/>
  <c r="AS24" i="8" s="1"/>
  <c r="AX22" i="8"/>
  <c r="AW22" i="8"/>
  <c r="AW23" i="8" s="1"/>
  <c r="AW24" i="8" s="1"/>
  <c r="B59" i="8"/>
  <c r="B62" i="8" s="1"/>
  <c r="B65" i="8" s="1"/>
  <c r="B68" i="8" s="1"/>
  <c r="B71" i="8" s="1"/>
  <c r="AD23" i="8"/>
  <c r="AD24" i="8" s="1"/>
  <c r="AL23" i="8"/>
  <c r="AL24" i="8" s="1"/>
  <c r="AT23" i="8"/>
  <c r="AT24" i="8" s="1"/>
  <c r="V23" i="8"/>
  <c r="V24" i="8" s="1"/>
  <c r="W23" i="8"/>
  <c r="W24" i="8" s="1"/>
  <c r="AE23" i="8"/>
  <c r="AE24" i="8" s="1"/>
  <c r="AM23" i="8"/>
  <c r="AM24" i="8" s="1"/>
  <c r="AU23" i="8"/>
  <c r="AU24" i="8" s="1"/>
  <c r="Z23" i="8"/>
  <c r="Z24" i="8" s="1"/>
  <c r="AH23" i="8"/>
  <c r="AH24" i="8" s="1"/>
  <c r="AP23" i="8"/>
  <c r="AP24" i="8" s="1"/>
  <c r="AX23" i="8"/>
  <c r="AX24" i="8" s="1"/>
  <c r="AA23" i="8"/>
  <c r="AA24" i="8" s="1"/>
  <c r="AI23" i="8"/>
  <c r="AI24" i="8" s="1"/>
  <c r="AQ23" i="8"/>
  <c r="AQ24" i="8" s="1"/>
  <c r="AY23" i="8"/>
  <c r="AY24" i="8" s="1"/>
  <c r="X23" i="8"/>
  <c r="X24" i="8" s="1"/>
  <c r="AB23" i="8"/>
  <c r="AB24" i="8" s="1"/>
  <c r="AF23" i="8"/>
  <c r="AF24" i="8" s="1"/>
  <c r="AJ23" i="8"/>
  <c r="AJ24" i="8" s="1"/>
  <c r="AN23" i="8"/>
  <c r="AN24" i="8" s="1"/>
  <c r="AR23" i="8"/>
  <c r="AR24" i="8" s="1"/>
  <c r="AV23" i="8"/>
  <c r="AV24" i="8" s="1"/>
  <c r="BC12" i="8"/>
  <c r="U23" i="8"/>
  <c r="U24" i="8" s="1"/>
  <c r="Y23" i="8"/>
  <c r="Y24" i="8" s="1"/>
  <c r="AC23" i="8"/>
  <c r="AC24" i="8" s="1"/>
  <c r="AG23" i="8"/>
  <c r="AG24" i="8" s="1"/>
  <c r="AK23" i="8"/>
  <c r="AK24" i="8" s="1"/>
  <c r="AO23" i="8"/>
  <c r="AO24"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L47" i="5" l="1"/>
  <c r="Z15" i="5"/>
  <c r="X14" i="5"/>
  <c r="AU47" i="8" s="1"/>
  <c r="AQ50" i="8"/>
  <c r="AK44" i="8"/>
  <c r="AF44" i="8"/>
  <c r="AB32" i="8"/>
  <c r="X45" i="5"/>
  <c r="Z22" i="5"/>
  <c r="X17" i="5"/>
  <c r="Z17" i="5" s="1"/>
  <c r="X19" i="5"/>
  <c r="Z19" i="5" s="1"/>
  <c r="X12" i="5"/>
  <c r="AB68" i="8" s="1"/>
  <c r="X46" i="5"/>
  <c r="Z46" i="5" s="1"/>
  <c r="X10" i="5"/>
  <c r="X16" i="5"/>
  <c r="Z16" i="5" s="1"/>
  <c r="X18" i="5"/>
  <c r="Z18" i="5" s="1"/>
  <c r="X20" i="5"/>
  <c r="Z20" i="5" s="1"/>
  <c r="X13" i="5"/>
  <c r="AB65" i="8" s="1"/>
  <c r="X21" i="5"/>
  <c r="Z21" i="5" s="1"/>
  <c r="X11" i="5"/>
  <c r="X9" i="5"/>
  <c r="AG41" i="8" l="1"/>
  <c r="AS32" i="8"/>
  <c r="Z14" i="5"/>
  <c r="Y41" i="8"/>
  <c r="AB62" i="8"/>
  <c r="AK62" i="8"/>
  <c r="Z45" i="5"/>
  <c r="X47" i="5"/>
  <c r="AB50" i="8"/>
  <c r="AF47" i="8"/>
  <c r="AS35" i="8"/>
  <c r="AQ47" i="8"/>
  <c r="AU44" i="8"/>
  <c r="AG44" i="8"/>
  <c r="AG78" i="8" s="1"/>
  <c r="AK32" i="8"/>
  <c r="AK78" i="8" s="1"/>
  <c r="Y47" i="8"/>
  <c r="Z12" i="5"/>
  <c r="AB69" i="8" s="1"/>
  <c r="AQ68" i="8"/>
  <c r="AK68" i="8"/>
  <c r="Y68" i="8"/>
  <c r="AU68" i="8"/>
  <c r="AG68" i="8"/>
  <c r="AS68" i="8"/>
  <c r="AF45" i="8"/>
  <c r="Y42" i="8"/>
  <c r="AQ51" i="8"/>
  <c r="AU48" i="8"/>
  <c r="AG42" i="8"/>
  <c r="AK45" i="8"/>
  <c r="AQ38" i="8"/>
  <c r="AB38" i="8"/>
  <c r="AB78" i="8" s="1"/>
  <c r="Y38" i="8"/>
  <c r="Y78" i="8" s="1"/>
  <c r="AU38" i="8"/>
  <c r="AU78" i="8" s="1"/>
  <c r="AS38" i="8"/>
  <c r="AF38" i="8"/>
  <c r="Z13" i="5"/>
  <c r="AB66" i="8" s="1"/>
  <c r="AF65" i="8"/>
  <c r="AQ65" i="8"/>
  <c r="AK65" i="8"/>
  <c r="AK77" i="8" s="1"/>
  <c r="Y65" i="8"/>
  <c r="Z10" i="5"/>
  <c r="Y62" i="8"/>
  <c r="AU62" i="8"/>
  <c r="AG62" i="8"/>
  <c r="AF62" i="8"/>
  <c r="Z11" i="5"/>
  <c r="AU56" i="8"/>
  <c r="AU77" i="8" s="1"/>
  <c r="AG56" i="8"/>
  <c r="AS56" i="8"/>
  <c r="AS33" i="8"/>
  <c r="AB33" i="8"/>
  <c r="Z9" i="5"/>
  <c r="AT71" i="8"/>
  <c r="AP71" i="8"/>
  <c r="AL71" i="8"/>
  <c r="AH71" i="8"/>
  <c r="AD71" i="8"/>
  <c r="Z71" i="8"/>
  <c r="V71" i="8"/>
  <c r="AV68" i="8"/>
  <c r="AR68" i="8"/>
  <c r="AN68" i="8"/>
  <c r="AJ68" i="8"/>
  <c r="X68" i="8"/>
  <c r="AT65" i="8"/>
  <c r="AP65" i="8"/>
  <c r="AL65" i="8"/>
  <c r="AH65" i="8"/>
  <c r="AD65" i="8"/>
  <c r="Z65" i="8"/>
  <c r="V65" i="8"/>
  <c r="AV62" i="8"/>
  <c r="AR62" i="8"/>
  <c r="AN62" i="8"/>
  <c r="AJ62" i="8"/>
  <c r="X62" i="8"/>
  <c r="AT59" i="8"/>
  <c r="AP59" i="8"/>
  <c r="AL59" i="8"/>
  <c r="AH59" i="8"/>
  <c r="AD59" i="8"/>
  <c r="Z59" i="8"/>
  <c r="V59" i="8"/>
  <c r="AV56" i="8"/>
  <c r="AR56" i="8"/>
  <c r="AN56" i="8"/>
  <c r="AJ56" i="8"/>
  <c r="X56" i="8"/>
  <c r="AT53" i="8"/>
  <c r="AP53" i="8"/>
  <c r="AL53" i="8"/>
  <c r="AH53" i="8"/>
  <c r="AD53" i="8"/>
  <c r="Z53" i="8"/>
  <c r="V53" i="8"/>
  <c r="AV50" i="8"/>
  <c r="AR50" i="8"/>
  <c r="AN50" i="8"/>
  <c r="AJ50" i="8"/>
  <c r="X50" i="8"/>
  <c r="AO71" i="8"/>
  <c r="AC71" i="8"/>
  <c r="U71"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M71" i="8"/>
  <c r="AA71" i="8"/>
  <c r="AL68" i="8"/>
  <c r="Z68" i="8"/>
  <c r="AM65" i="8"/>
  <c r="AA65" i="8"/>
  <c r="AL62" i="8"/>
  <c r="Z62" i="8"/>
  <c r="AM59" i="8"/>
  <c r="AA59" i="8"/>
  <c r="AL56" i="8"/>
  <c r="Z56" i="8"/>
  <c r="AM53" i="8"/>
  <c r="AA53" i="8"/>
  <c r="AL50" i="8"/>
  <c r="Z50" i="8"/>
  <c r="AV47" i="8"/>
  <c r="AR47" i="8"/>
  <c r="AN47" i="8"/>
  <c r="AJ47" i="8"/>
  <c r="X47" i="8"/>
  <c r="AT44" i="8"/>
  <c r="AP44" i="8"/>
  <c r="AL44" i="8"/>
  <c r="AH44" i="8"/>
  <c r="AD44" i="8"/>
  <c r="Z44" i="8"/>
  <c r="V44" i="8"/>
  <c r="AV41" i="8"/>
  <c r="AR41" i="8"/>
  <c r="AN41" i="8"/>
  <c r="AJ41" i="8"/>
  <c r="X41" i="8"/>
  <c r="AT38" i="8"/>
  <c r="AP38" i="8"/>
  <c r="AL38" i="8"/>
  <c r="AH38" i="8"/>
  <c r="AD38" i="8"/>
  <c r="Z38" i="8"/>
  <c r="V38" i="8"/>
  <c r="AV35" i="8"/>
  <c r="AR35" i="8"/>
  <c r="AN35" i="8"/>
  <c r="AJ35" i="8"/>
  <c r="X35" i="8"/>
  <c r="AR71" i="8"/>
  <c r="AD68" i="8"/>
  <c r="AR65" i="8"/>
  <c r="AD62" i="8"/>
  <c r="AR59" i="8"/>
  <c r="AD56" i="8"/>
  <c r="AR53" i="8"/>
  <c r="AD50" i="8"/>
  <c r="AM47" i="8"/>
  <c r="AI47" i="8"/>
  <c r="AE47" i="8"/>
  <c r="AA47" i="8"/>
  <c r="W47" i="8"/>
  <c r="AO44" i="8"/>
  <c r="AC44" i="8"/>
  <c r="U44" i="8"/>
  <c r="AM41" i="8"/>
  <c r="AI41" i="8"/>
  <c r="AE41" i="8"/>
  <c r="AA41" i="8"/>
  <c r="W41" i="8"/>
  <c r="AO38" i="8"/>
  <c r="AC38" i="8"/>
  <c r="U38" i="8"/>
  <c r="AM35" i="8"/>
  <c r="AI35" i="8"/>
  <c r="AE35" i="8"/>
  <c r="AA35" i="8"/>
  <c r="W35" i="8"/>
  <c r="AO32" i="8"/>
  <c r="AC32" i="8"/>
  <c r="U32" i="8"/>
  <c r="AM29" i="8"/>
  <c r="AV71" i="8"/>
  <c r="AJ71" i="8"/>
  <c r="AE71" i="8"/>
  <c r="X71" i="8"/>
  <c r="AH68" i="8"/>
  <c r="X65" i="8"/>
  <c r="AC62" i="8"/>
  <c r="U62" i="8"/>
  <c r="AV59" i="8"/>
  <c r="AN59" i="8"/>
  <c r="AT56" i="8"/>
  <c r="AO56" i="8"/>
  <c r="V56" i="8"/>
  <c r="AI53" i="8"/>
  <c r="AP50" i="8"/>
  <c r="AT47" i="8"/>
  <c r="AO47" i="8"/>
  <c r="U47" i="8"/>
  <c r="AN44" i="8"/>
  <c r="AI44" i="8"/>
  <c r="W44" i="8"/>
  <c r="AT41" i="8"/>
  <c r="AO41" i="8"/>
  <c r="U41" i="8"/>
  <c r="AN38" i="8"/>
  <c r="AI38" i="8"/>
  <c r="W38" i="8"/>
  <c r="AT35" i="8"/>
  <c r="AO35" i="8"/>
  <c r="U35" i="8"/>
  <c r="AL32" i="8"/>
  <c r="AH32" i="8"/>
  <c r="AD32" i="8"/>
  <c r="AO29" i="8"/>
  <c r="AJ29" i="8"/>
  <c r="X29" i="8"/>
  <c r="W32" i="8"/>
  <c r="AD29" i="8"/>
  <c r="AN71" i="8"/>
  <c r="U68" i="8"/>
  <c r="AV65" i="8"/>
  <c r="AT62" i="8"/>
  <c r="AE53" i="8"/>
  <c r="AC47" i="8"/>
  <c r="AV44" i="8"/>
  <c r="X44" i="8"/>
  <c r="AP41" i="8"/>
  <c r="V41" i="8"/>
  <c r="AJ38" i="8"/>
  <c r="AC35" i="8"/>
  <c r="AR32" i="8"/>
  <c r="AE32" i="8"/>
  <c r="AT29" i="8"/>
  <c r="U29" i="8"/>
  <c r="AI71" i="8"/>
  <c r="AP68" i="8"/>
  <c r="AJ65" i="8"/>
  <c r="AE65" i="8"/>
  <c r="W65" i="8"/>
  <c r="AH62" i="8"/>
  <c r="X59" i="8"/>
  <c r="AC56" i="8"/>
  <c r="U56" i="8"/>
  <c r="AV53" i="8"/>
  <c r="AN53" i="8"/>
  <c r="AT50" i="8"/>
  <c r="AO50" i="8"/>
  <c r="V50" i="8"/>
  <c r="AL47" i="8"/>
  <c r="Z47" i="8"/>
  <c r="AM44" i="8"/>
  <c r="AA44" i="8"/>
  <c r="AL41" i="8"/>
  <c r="Z41" i="8"/>
  <c r="AM38" i="8"/>
  <c r="AA38" i="8"/>
  <c r="AL35" i="8"/>
  <c r="Z35" i="8"/>
  <c r="AT32" i="8"/>
  <c r="AP32" i="8"/>
  <c r="X32" i="8"/>
  <c r="AV29" i="8"/>
  <c r="AR29" i="8"/>
  <c r="AN29" i="8"/>
  <c r="AI29" i="8"/>
  <c r="AE29" i="8"/>
  <c r="AA29" i="8"/>
  <c r="W29" i="8"/>
  <c r="AR44" i="8"/>
  <c r="AD41" i="8"/>
  <c r="AJ32" i="8"/>
  <c r="AH29" i="8"/>
  <c r="V29" i="8"/>
  <c r="AC68" i="8"/>
  <c r="V62" i="8"/>
  <c r="AI59" i="8"/>
  <c r="AP56" i="8"/>
  <c r="AJ53" i="8"/>
  <c r="AH50" i="8"/>
  <c r="AP47" i="8"/>
  <c r="V47" i="8"/>
  <c r="AE44" i="8"/>
  <c r="AH41" i="8"/>
  <c r="AE38" i="8"/>
  <c r="AH35" i="8"/>
  <c r="AM32" i="8"/>
  <c r="Z32" i="8"/>
  <c r="AP29" i="8"/>
  <c r="W71" i="8"/>
  <c r="AT68" i="8"/>
  <c r="AO68" i="8"/>
  <c r="V68" i="8"/>
  <c r="AI65" i="8"/>
  <c r="AP62" i="8"/>
  <c r="AJ59" i="8"/>
  <c r="AE59" i="8"/>
  <c r="W59" i="8"/>
  <c r="AH56" i="8"/>
  <c r="X53" i="8"/>
  <c r="AC50" i="8"/>
  <c r="U50" i="8"/>
  <c r="AD47" i="8"/>
  <c r="AR38" i="8"/>
  <c r="AD35" i="8"/>
  <c r="AN32" i="8"/>
  <c r="AN78" i="8" s="1"/>
  <c r="AA32" i="8"/>
  <c r="AL29" i="8"/>
  <c r="Z29" i="8"/>
  <c r="AN65" i="8"/>
  <c r="AO62" i="8"/>
  <c r="W53" i="8"/>
  <c r="AH47" i="8"/>
  <c r="AJ44" i="8"/>
  <c r="AC41" i="8"/>
  <c r="AV38" i="8"/>
  <c r="X38" i="8"/>
  <c r="AP35" i="8"/>
  <c r="V35" i="8"/>
  <c r="AV32" i="8"/>
  <c r="AI32" i="8"/>
  <c r="V32" i="8"/>
  <c r="AC29" i="8"/>
  <c r="AF77" i="8" l="1"/>
  <c r="AB63" i="8"/>
  <c r="AK63" i="8"/>
  <c r="U78" i="8"/>
  <c r="AF78" i="8"/>
  <c r="V78" i="8"/>
  <c r="X78" i="8"/>
  <c r="W78" i="8"/>
  <c r="AD78" i="8"/>
  <c r="AQ77" i="8"/>
  <c r="Z78" i="8"/>
  <c r="AT78" i="8"/>
  <c r="AG77" i="8"/>
  <c r="AS77" i="8"/>
  <c r="Y77" i="8"/>
  <c r="AI78" i="8"/>
  <c r="AQ78" i="8"/>
  <c r="AV78" i="8"/>
  <c r="AS78" i="8"/>
  <c r="AP78" i="8"/>
  <c r="AV77" i="8"/>
  <c r="AE78" i="8"/>
  <c r="AH78" i="8"/>
  <c r="W77" i="8"/>
  <c r="AR78" i="8"/>
  <c r="AL78" i="8"/>
  <c r="AB77" i="8"/>
  <c r="AJ78" i="8"/>
  <c r="AA78" i="8"/>
  <c r="AM78" i="8"/>
  <c r="AC78" i="8"/>
  <c r="AO78" i="8"/>
  <c r="X77" i="8"/>
  <c r="AJ77" i="8"/>
  <c r="AI77" i="8"/>
  <c r="AR77" i="8"/>
  <c r="AH77" i="8"/>
  <c r="AN77" i="8"/>
  <c r="U77" i="8"/>
  <c r="V77" i="8"/>
  <c r="AL77" i="8"/>
  <c r="AA77" i="8"/>
  <c r="AC77" i="8"/>
  <c r="Z77" i="8"/>
  <c r="AP77" i="8"/>
  <c r="AE77" i="8"/>
  <c r="AM77" i="8"/>
  <c r="AO77" i="8"/>
  <c r="AD77" i="8"/>
  <c r="AT77" i="8"/>
  <c r="AS57" i="8"/>
  <c r="AU57" i="8"/>
  <c r="AG57" i="8"/>
  <c r="AF63" i="8"/>
  <c r="Y63" i="8"/>
  <c r="AU63" i="8"/>
  <c r="AG63" i="8"/>
  <c r="AS69" i="8"/>
  <c r="AQ69" i="8"/>
  <c r="AK69" i="8"/>
  <c r="Y69" i="8"/>
  <c r="AU69" i="8"/>
  <c r="AG69" i="8"/>
  <c r="AS39" i="8"/>
  <c r="AF39" i="8"/>
  <c r="AQ39" i="8"/>
  <c r="AB39" i="8"/>
  <c r="Y39" i="8"/>
  <c r="AU39" i="8"/>
  <c r="AK66" i="8"/>
  <c r="Y66" i="8"/>
  <c r="AF66" i="8"/>
  <c r="AQ66" i="8"/>
  <c r="Y48" i="8"/>
  <c r="AB51" i="8"/>
  <c r="AK33" i="8"/>
  <c r="AF48" i="8"/>
  <c r="AS36" i="8"/>
  <c r="AQ48" i="8"/>
  <c r="AU45" i="8"/>
  <c r="AG45" i="8"/>
  <c r="AZ50" i="8"/>
  <c r="BB50" i="8" s="1"/>
  <c r="AZ41" i="8"/>
  <c r="BB41" i="8" s="1"/>
  <c r="AZ62" i="8"/>
  <c r="BB62" i="8" s="1"/>
  <c r="AZ53" i="8"/>
  <c r="BB53" i="8" s="1"/>
  <c r="AZ59" i="8"/>
  <c r="BB59" i="8" s="1"/>
  <c r="AZ56" i="8"/>
  <c r="BB56" i="8" s="1"/>
  <c r="AZ32" i="8"/>
  <c r="BB32" i="8" s="1"/>
  <c r="AZ38" i="8"/>
  <c r="BB38" i="8" s="1"/>
  <c r="AZ44" i="8"/>
  <c r="BB44" i="8" s="1"/>
  <c r="AZ65" i="8"/>
  <c r="BB65" i="8" s="1"/>
  <c r="AZ71" i="8"/>
  <c r="BB71" i="8" s="1"/>
  <c r="AZ68" i="8"/>
  <c r="BB68" i="8" s="1"/>
  <c r="AZ29" i="8"/>
  <c r="BB29" i="8" s="1"/>
  <c r="AZ35" i="8"/>
  <c r="BB35" i="8" s="1"/>
  <c r="AZ47" i="8"/>
  <c r="BB47" i="8" s="1"/>
  <c r="AM72" i="8"/>
  <c r="AI72" i="8"/>
  <c r="AE72" i="8"/>
  <c r="AA72" i="8"/>
  <c r="W72" i="8"/>
  <c r="AO69" i="8"/>
  <c r="AC69" i="8"/>
  <c r="U69" i="8"/>
  <c r="AM66" i="8"/>
  <c r="AI66" i="8"/>
  <c r="AE66" i="8"/>
  <c r="AA66" i="8"/>
  <c r="W66" i="8"/>
  <c r="AO63" i="8"/>
  <c r="AC63" i="8"/>
  <c r="U63" i="8"/>
  <c r="AM60" i="8"/>
  <c r="AI60" i="8"/>
  <c r="AE60" i="8"/>
  <c r="AA60" i="8"/>
  <c r="W60" i="8"/>
  <c r="AO57" i="8"/>
  <c r="AC57" i="8"/>
  <c r="U57" i="8"/>
  <c r="AM54" i="8"/>
  <c r="AI54" i="8"/>
  <c r="AE54" i="8"/>
  <c r="AA54" i="8"/>
  <c r="W54" i="8"/>
  <c r="AO51" i="8"/>
  <c r="AC51" i="8"/>
  <c r="U51" i="8"/>
  <c r="AM48" i="8"/>
  <c r="AI48" i="8"/>
  <c r="AE48" i="8"/>
  <c r="AA48" i="8"/>
  <c r="W48" i="8"/>
  <c r="AT72" i="8"/>
  <c r="AP72" i="8"/>
  <c r="AL72" i="8"/>
  <c r="AH72" i="8"/>
  <c r="AD72" i="8"/>
  <c r="Z72" i="8"/>
  <c r="V72" i="8"/>
  <c r="AV69" i="8"/>
  <c r="AR69" i="8"/>
  <c r="AN69" i="8"/>
  <c r="AJ69" i="8"/>
  <c r="X69" i="8"/>
  <c r="AT66" i="8"/>
  <c r="AP66" i="8"/>
  <c r="AL66" i="8"/>
  <c r="AH66" i="8"/>
  <c r="AD66" i="8"/>
  <c r="Z66" i="8"/>
  <c r="V66" i="8"/>
  <c r="AV63" i="8"/>
  <c r="AR63" i="8"/>
  <c r="AN63" i="8"/>
  <c r="AJ63" i="8"/>
  <c r="X63" i="8"/>
  <c r="AT60" i="8"/>
  <c r="AP60" i="8"/>
  <c r="AL60" i="8"/>
  <c r="AH60" i="8"/>
  <c r="AD60" i="8"/>
  <c r="Z60" i="8"/>
  <c r="V60" i="8"/>
  <c r="AV57" i="8"/>
  <c r="AR57" i="8"/>
  <c r="AN57" i="8"/>
  <c r="AJ57" i="8"/>
  <c r="X57" i="8"/>
  <c r="AT54" i="8"/>
  <c r="AP54" i="8"/>
  <c r="AL54" i="8"/>
  <c r="AH54" i="8"/>
  <c r="AD54" i="8"/>
  <c r="Z54" i="8"/>
  <c r="V54" i="8"/>
  <c r="AV51" i="8"/>
  <c r="AR51" i="8"/>
  <c r="AN51" i="8"/>
  <c r="AJ51" i="8"/>
  <c r="X51" i="8"/>
  <c r="AT48" i="8"/>
  <c r="AP48" i="8"/>
  <c r="AL48" i="8"/>
  <c r="AH48" i="8"/>
  <c r="AD48" i="8"/>
  <c r="AO72" i="8"/>
  <c r="AT69" i="8"/>
  <c r="AM69" i="8"/>
  <c r="AH69" i="8"/>
  <c r="AD69" i="8"/>
  <c r="AO66" i="8"/>
  <c r="AT63" i="8"/>
  <c r="AM63" i="8"/>
  <c r="AH63" i="8"/>
  <c r="AD63" i="8"/>
  <c r="AO60" i="8"/>
  <c r="AT57" i="8"/>
  <c r="AM57" i="8"/>
  <c r="AH57" i="8"/>
  <c r="AD57" i="8"/>
  <c r="AO54" i="8"/>
  <c r="AT51" i="8"/>
  <c r="AM51" i="8"/>
  <c r="AH51" i="8"/>
  <c r="AD51" i="8"/>
  <c r="AO48" i="8"/>
  <c r="Z48" i="8"/>
  <c r="U48" i="8"/>
  <c r="AM45" i="8"/>
  <c r="AI45" i="8"/>
  <c r="AE45" i="8"/>
  <c r="AA45" i="8"/>
  <c r="W45" i="8"/>
  <c r="AO42" i="8"/>
  <c r="AC42" i="8"/>
  <c r="U42" i="8"/>
  <c r="AM39" i="8"/>
  <c r="AI39" i="8"/>
  <c r="AE39" i="8"/>
  <c r="AA39" i="8"/>
  <c r="W39" i="8"/>
  <c r="AO36" i="8"/>
  <c r="AC36" i="8"/>
  <c r="U36" i="8"/>
  <c r="AM33" i="8"/>
  <c r="AN72" i="8"/>
  <c r="X72" i="8"/>
  <c r="AL69" i="8"/>
  <c r="W69" i="8"/>
  <c r="AN66" i="8"/>
  <c r="X66" i="8"/>
  <c r="AL63" i="8"/>
  <c r="W63" i="8"/>
  <c r="AN60" i="8"/>
  <c r="X60" i="8"/>
  <c r="AL57" i="8"/>
  <c r="W57" i="8"/>
  <c r="AN54" i="8"/>
  <c r="X54" i="8"/>
  <c r="AL51" i="8"/>
  <c r="W51" i="8"/>
  <c r="AN48" i="8"/>
  <c r="AT45" i="8"/>
  <c r="AP45" i="8"/>
  <c r="AL45" i="8"/>
  <c r="AH45" i="8"/>
  <c r="AD45" i="8"/>
  <c r="Z45" i="8"/>
  <c r="V45" i="8"/>
  <c r="AV42" i="8"/>
  <c r="AR42" i="8"/>
  <c r="AN42" i="8"/>
  <c r="AJ42" i="8"/>
  <c r="X42" i="8"/>
  <c r="AT39" i="8"/>
  <c r="AP39" i="8"/>
  <c r="AL39" i="8"/>
  <c r="AH39" i="8"/>
  <c r="AD39" i="8"/>
  <c r="Z39" i="8"/>
  <c r="V39" i="8"/>
  <c r="AV36" i="8"/>
  <c r="AR36" i="8"/>
  <c r="AN36" i="8"/>
  <c r="AJ36" i="8"/>
  <c r="X36" i="8"/>
  <c r="AT33" i="8"/>
  <c r="AP33" i="8"/>
  <c r="AL33" i="8"/>
  <c r="AH33" i="8"/>
  <c r="AD33" i="8"/>
  <c r="Z33" i="8"/>
  <c r="V33" i="8"/>
  <c r="AV30" i="8"/>
  <c r="AR30" i="8"/>
  <c r="AN30" i="8"/>
  <c r="AJ30" i="8"/>
  <c r="X30" i="8"/>
  <c r="AR72" i="8"/>
  <c r="AC72" i="8"/>
  <c r="U72" i="8"/>
  <c r="AA69" i="8"/>
  <c r="V69" i="8"/>
  <c r="AJ72" i="8"/>
  <c r="Z69" i="8"/>
  <c r="AC66" i="8"/>
  <c r="AP63" i="8"/>
  <c r="Z63" i="8"/>
  <c r="AV60" i="8"/>
  <c r="U60" i="8"/>
  <c r="AA57" i="8"/>
  <c r="AR54" i="8"/>
  <c r="AI51" i="8"/>
  <c r="V51" i="8"/>
  <c r="AJ48" i="8"/>
  <c r="AV45" i="8"/>
  <c r="AJ45" i="8"/>
  <c r="AP42" i="8"/>
  <c r="AI42" i="8"/>
  <c r="AE42" i="8"/>
  <c r="Z42" i="8"/>
  <c r="AV39" i="8"/>
  <c r="AJ39" i="8"/>
  <c r="AP36" i="8"/>
  <c r="AI36" i="8"/>
  <c r="AE36" i="8"/>
  <c r="Z36" i="8"/>
  <c r="AV33" i="8"/>
  <c r="AJ33" i="8"/>
  <c r="AE33" i="8"/>
  <c r="AT30" i="8"/>
  <c r="AO30" i="8"/>
  <c r="AI30" i="8"/>
  <c r="AE30" i="8"/>
  <c r="AA30" i="8"/>
  <c r="V30" i="8"/>
  <c r="W33" i="8"/>
  <c r="AC30" i="8"/>
  <c r="AI57" i="8"/>
  <c r="AE51" i="8"/>
  <c r="V48" i="8"/>
  <c r="AR45" i="8"/>
  <c r="U39" i="8"/>
  <c r="V36" i="8"/>
  <c r="AA33" i="8"/>
  <c r="AP69" i="8"/>
  <c r="AJ66" i="8"/>
  <c r="AE63" i="8"/>
  <c r="AC60" i="8"/>
  <c r="AP57" i="8"/>
  <c r="Z57" i="8"/>
  <c r="AV54" i="8"/>
  <c r="U54" i="8"/>
  <c r="AA51" i="8"/>
  <c r="AR48" i="8"/>
  <c r="AO45" i="8"/>
  <c r="AT42" i="8"/>
  <c r="AM42" i="8"/>
  <c r="AH42" i="8"/>
  <c r="AD42" i="8"/>
  <c r="AO39" i="8"/>
  <c r="AT36" i="8"/>
  <c r="AM36" i="8"/>
  <c r="AH36" i="8"/>
  <c r="AD36" i="8"/>
  <c r="AO33" i="8"/>
  <c r="AI33" i="8"/>
  <c r="AC33" i="8"/>
  <c r="X33" i="8"/>
  <c r="AM30" i="8"/>
  <c r="AH30" i="8"/>
  <c r="AD30" i="8"/>
  <c r="Z30" i="8"/>
  <c r="U30" i="8"/>
  <c r="AN45" i="8"/>
  <c r="AL42" i="8"/>
  <c r="X39" i="8"/>
  <c r="W36" i="8"/>
  <c r="AN33" i="8"/>
  <c r="AL30" i="8"/>
  <c r="AV72" i="8"/>
  <c r="U66" i="8"/>
  <c r="AA63" i="8"/>
  <c r="AC45" i="8"/>
  <c r="AA42" i="8"/>
  <c r="AC39" i="8"/>
  <c r="AA36" i="8"/>
  <c r="U33" i="8"/>
  <c r="AP30" i="8"/>
  <c r="AE69" i="8"/>
  <c r="AR66" i="8"/>
  <c r="AI63" i="8"/>
  <c r="V63" i="8"/>
  <c r="AJ60" i="8"/>
  <c r="AE57" i="8"/>
  <c r="AC54" i="8"/>
  <c r="AP51" i="8"/>
  <c r="Z51" i="8"/>
  <c r="AV48" i="8"/>
  <c r="X48" i="8"/>
  <c r="X45" i="8"/>
  <c r="W42" i="8"/>
  <c r="AN39" i="8"/>
  <c r="AL36" i="8"/>
  <c r="AI69" i="8"/>
  <c r="AV66" i="8"/>
  <c r="AR60" i="8"/>
  <c r="V57" i="8"/>
  <c r="AJ54" i="8"/>
  <c r="AC48" i="8"/>
  <c r="U45" i="8"/>
  <c r="V42" i="8"/>
  <c r="AR39" i="8"/>
  <c r="AR33" i="8"/>
  <c r="W30" i="8"/>
  <c r="Z47" i="5"/>
  <c r="AJ79" i="8" l="1"/>
  <c r="AZ77" i="8"/>
  <c r="AZ78" i="8"/>
  <c r="AB79" i="8"/>
  <c r="AC79" i="8"/>
  <c r="AV79" i="8"/>
  <c r="AR79" i="8"/>
  <c r="AH79" i="8"/>
  <c r="W79" i="8"/>
  <c r="AM79" i="8"/>
  <c r="AQ79" i="8"/>
  <c r="AG79" i="8"/>
  <c r="X79" i="8"/>
  <c r="V79" i="8"/>
  <c r="AL79" i="8"/>
  <c r="AA79" i="8"/>
  <c r="AU79" i="8"/>
  <c r="AN79" i="8"/>
  <c r="Z79" i="8"/>
  <c r="AP79" i="8"/>
  <c r="AE79" i="8"/>
  <c r="Y79" i="8"/>
  <c r="AS79" i="8"/>
  <c r="U79" i="8"/>
  <c r="AO79" i="8"/>
  <c r="AD79" i="8"/>
  <c r="AT79" i="8"/>
  <c r="AI79" i="8"/>
  <c r="AK79" i="8"/>
  <c r="AF79" i="8"/>
  <c r="AZ45" i="8"/>
  <c r="BB45" i="8" s="1"/>
  <c r="AZ66" i="8"/>
  <c r="BB66" i="8" s="1"/>
  <c r="AZ30" i="8"/>
  <c r="BB30" i="8" s="1"/>
  <c r="AZ60" i="8"/>
  <c r="BB60" i="8" s="1"/>
  <c r="AZ54" i="8"/>
  <c r="BB54" i="8" s="1"/>
  <c r="AZ72" i="8"/>
  <c r="BB72" i="8" s="1"/>
  <c r="AZ33" i="8"/>
  <c r="BB33" i="8" s="1"/>
  <c r="AZ36" i="8"/>
  <c r="BB36" i="8" s="1"/>
  <c r="AZ42" i="8"/>
  <c r="BB42" i="8" s="1"/>
  <c r="AZ48" i="8"/>
  <c r="BB48" i="8" s="1"/>
  <c r="AZ39" i="8"/>
  <c r="BB39" i="8" s="1"/>
  <c r="AZ51" i="8"/>
  <c r="BB51" i="8" s="1"/>
  <c r="AZ57" i="8"/>
  <c r="BB57" i="8" s="1"/>
  <c r="AZ63" i="8"/>
  <c r="BB63" i="8" s="1"/>
  <c r="AZ69" i="8"/>
  <c r="BB69" i="8" s="1"/>
  <c r="AZ79" i="8" l="1"/>
</calcChain>
</file>

<file path=xl/sharedStrings.xml><?xml version="1.0" encoding="utf-8"?>
<sst xmlns="http://schemas.openxmlformats.org/spreadsheetml/2006/main" count="1836" uniqueCount="264">
  <si>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</si>
  <si>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</si>
  <si>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</si>
  <si>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</si>
  <si>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</si>
  <si>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</si>
  <si>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</si>
  <si>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</si>
  <si>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</si>
  <si>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</si>
  <si>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</si>
  <si>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</si>
  <si>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</si>
  <si>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</si>
  <si>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</si>
  <si>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</si>
  <si>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</si>
  <si>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</si>
  <si>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</si>
  <si>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</si>
  <si>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</si>
  <si>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</si>
  <si>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</si>
  <si>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</si>
  <si>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</si>
  <si>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</si>
  <si>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</si>
  <si>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</si>
  <si>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</si>
  <si>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</si>
  <si>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</si>
  <si>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</si>
  <si>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</si>
  <si>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</si>
  <si>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</si>
  <si>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</si>
  <si>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</si>
  <si>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</si>
  <si>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</si>
  <si>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</si>
  <si>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</si>
  <si>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</si>
  <si>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</si>
  <si>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</si>
  <si>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</si>
  <si>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</si>
  <si>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</si>
  <si>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</si>
  <si>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</si>
  <si>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</si>
  <si>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</si>
  <si>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</si>
  <si>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</si>
  <si>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</si>
  <si>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</si>
  <si>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</si>
  <si>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</si>
  <si>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</si>
  <si>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</si>
  <si>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</si>
  <si>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</si>
  <si>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</si>
  <si>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</si>
  <si>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</si>
  <si>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</si>
  <si>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</si>
  <si>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</si>
  <si>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</si>
  <si>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</si>
  <si>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</si>
  <si>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</si>
  <si>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</si>
  <si>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</si>
  <si>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</si>
  <si>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</si>
  <si>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</si>
  <si>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</si>
  <si>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</si>
  <si>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</si>
  <si>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</si>
  <si>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</si>
  <si>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</si>
  <si>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</si>
  <si>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</si>
  <si>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</si>
  <si>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</si>
  <si>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</si>
  <si>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</si>
  <si>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</si>
  <si>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</si>
  <si>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</si>
  <si>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</si>
  <si>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</si>
  <si>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</si>
  <si>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</si>
  <si>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</si>
  <si>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</si>
  <si>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</si>
  <si>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</si>
  <si>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</si>
  <si>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</si>
  <si>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</si>
  <si>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</si>
  <si>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</si>
  <si>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</si>
  <si>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</si>
  <si>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</si>
  <si>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</si>
  <si>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</si>
  <si>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</si>
  <si>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</si>
  <si>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</si>
  <si>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</si>
  <si>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</si>
  <si>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</si>
  <si>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</si>
  <si>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</si>
  <si>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</si>
  <si>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</si>
  <si>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</si>
  <si>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</si>
  <si>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</si>
  <si>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</si>
  <si>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</si>
  <si>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</si>
  <si>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</si>
  <si>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</si>
  <si>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</si>
  <si>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</si>
  <si>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</si>
  <si>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</si>
  <si>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</si>
  <si>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</si>
  <si>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</si>
  <si>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</si>
  <si>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</si>
  <si>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</si>
  <si>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</si>
  <si>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</si>
  <si>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</si>
  <si>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</si>
  <si>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</si>
  <si>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</si>
  <si>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</si>
  <si>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</si>
  <si>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</si>
  <si>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</si>
  <si>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</si>
  <si>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</si>
  <si>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</si>
  <si>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</si>
  <si>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</si>
  <si>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</si>
  <si>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</si>
  <si>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</si>
  <si>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</si>
  <si>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</si>
  <si>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</si>
  <si>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</si>
  <si>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</si>
  <si>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</si>
  <si>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</si>
  <si>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</si>
  <si>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</si>
  <si>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</si>
  <si>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</si>
  <si>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</si>
  <si>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</si>
  <si>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</si>
  <si>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</si>
  <si>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</si>
  <si>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</si>
  <si>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</si>
  <si>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</si>
  <si>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</si>
  <si>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</si>
  <si>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</si>
  <si>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</si>
  <si>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</si>
  <si>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</si>
  <si>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</si>
  <si>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</si>
  <si>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</si>
  <si>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</si>
  <si>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</si>
  <si>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</si>
  <si>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</si>
  <si>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</si>
  <si>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</si>
  <si>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</si>
  <si>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</si>
  <si>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</si>
  <si>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</si>
  <si>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</si>
  <si>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</si>
  <si>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</si>
  <si>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</si>
  <si>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</si>
  <si>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</si>
  <si>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</si>
  <si>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</si>
  <si>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</si>
  <si>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</si>
  <si>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</si>
  <si>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</si>
  <si>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</si>
  <si>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</si>
  <si>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</si>
  <si>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</si>
  <si>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</si>
  <si>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</si>
  <si>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</si>
  <si>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</si>
  <si>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</si>
  <si>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</si>
  <si>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</si>
  <si>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</si>
  <si>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</si>
  <si>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</si>
  <si>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</si>
  <si>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</si>
  <si>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</si>
  <si>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</si>
  <si>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</si>
  <si>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</si>
  <si>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</si>
  <si>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</si>
  <si>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</si>
  <si>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</si>
  <si>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</si>
  <si>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</si>
  <si>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</si>
  <si>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</si>
  <si>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</si>
  <si>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</si>
  <si>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</si>
  <si>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</si>
  <si>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</si>
  <si>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</si>
  <si>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</si>
  <si>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</si>
  <si>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</si>
  <si>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</si>
  <si>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</si>
  <si>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</si>
  <si>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</si>
  <si>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</si>
  <si>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</si>
  <si>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</si>
  <si>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</si>
  <si>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</si>
  <si>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</si>
  <si>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</si>
  <si>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</si>
  <si>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</si>
  <si>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（参考様式1-8）</t>
    <rPh sb="1" eb="3">
      <t>サンコウ</t>
    </rPh>
    <rPh sb="3" eb="5">
      <t>ヨウシキ</t>
    </rPh>
    <phoneticPr fontId="3"/>
  </si>
  <si>
    <t xml:space="preserve">     変則労働時間制の有無</t>
    <rPh sb="5" eb="7">
      <t>ヘンソク</t>
    </rPh>
    <rPh sb="7" eb="9">
      <t>ロウドウ</t>
    </rPh>
    <rPh sb="9" eb="11">
      <t>ジカン</t>
    </rPh>
    <rPh sb="11" eb="12">
      <t>セイ</t>
    </rPh>
    <rPh sb="13" eb="15">
      <t>ウム</t>
    </rPh>
    <phoneticPr fontId="2"/>
  </si>
  <si>
    <t>無</t>
  </si>
  <si>
    <t>単位</t>
    <rPh sb="0" eb="2">
      <t>タンイ</t>
    </rPh>
    <phoneticPr fontId="2"/>
  </si>
  <si>
    <t>起算日</t>
    <rPh sb="0" eb="3">
      <t>キサンビ</t>
    </rPh>
    <phoneticPr fontId="2"/>
  </si>
  <si>
    <t>日</t>
    <rPh sb="0" eb="1">
      <t>ニチ</t>
    </rPh>
    <phoneticPr fontId="2"/>
  </si>
  <si>
    <t>当月の勤務時間の最も多い者の時間数</t>
    <rPh sb="0" eb="2">
      <t>トウゲツ</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</si>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</sst>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0" borderId="0" xfId="0" applyFont="1" applyAlignment="1" applyProtection="1">
      <alignment horizontal="left" vertical="center"/>
    </xf>
    <xf numFmtId="0" fontId="8" fillId="3" borderId="0" xfId="0" applyFont="1" applyFill="1" applyBorder="1" applyAlignment="1" applyProtection="1">
      <alignment horizontal="left" vertical="center"/>
      <protection locked="0"/>
    </xf>
    <xf numFmtId="0" fontId="1" fillId="0" borderId="0" xfId="0" applyFont="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lignment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41"/>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82" t="s">
        <v>197</v>
      </c>
      <c r="AS1" s="383"/>
      <c r="AT1" s="383"/>
      <c r="AU1" s="383"/>
      <c r="AV1" s="383"/>
      <c r="AW1" s="383"/>
      <c r="AX1" s="383"/>
      <c r="AY1" s="383"/>
      <c r="AZ1" s="383"/>
      <c r="BA1" s="383"/>
      <c r="BB1" s="383"/>
      <c r="BC1" s="383"/>
      <c r="BD1" s="383"/>
      <c r="BE1" s="383"/>
      <c r="BF1" s="383"/>
      <c r="BG1" s="383"/>
      <c r="BH1" s="9" t="s">
        <v>2</v>
      </c>
    </row>
    <row r="2" spans="2:65" s="8" customFormat="1" ht="20.25" customHeight="1" x14ac:dyDescent="0.4">
      <c r="H2" s="7"/>
      <c r="K2" s="7"/>
      <c r="L2" s="7"/>
      <c r="N2" s="9"/>
      <c r="O2" s="9"/>
      <c r="P2" s="9"/>
      <c r="Q2" s="9"/>
      <c r="R2" s="9"/>
      <c r="S2" s="9"/>
      <c r="T2" s="9"/>
      <c r="U2" s="9"/>
      <c r="Z2" s="112" t="s">
        <v>27</v>
      </c>
      <c r="AA2" s="384">
        <v>3</v>
      </c>
      <c r="AB2" s="384"/>
      <c r="AC2" s="112" t="s">
        <v>28</v>
      </c>
      <c r="AD2" s="385">
        <f>IF(AA2=0,"",YEAR(DATE(2018+AA2,1,1)))</f>
        <v>2021</v>
      </c>
      <c r="AE2" s="385"/>
      <c r="AF2" s="113" t="s">
        <v>29</v>
      </c>
      <c r="AG2" s="113" t="s">
        <v>1</v>
      </c>
      <c r="AH2" s="384">
        <v>4</v>
      </c>
      <c r="AI2" s="384"/>
      <c r="AJ2" s="113" t="s">
        <v>24</v>
      </c>
      <c r="AQ2" s="9" t="s">
        <v>31</v>
      </c>
      <c r="AR2" s="384" t="s">
        <v>32</v>
      </c>
      <c r="AS2" s="384"/>
      <c r="AT2" s="384"/>
      <c r="AU2" s="384"/>
      <c r="AV2" s="384"/>
      <c r="AW2" s="384"/>
      <c r="AX2" s="384"/>
      <c r="AY2" s="384"/>
      <c r="AZ2" s="384"/>
      <c r="BA2" s="384"/>
      <c r="BB2" s="384"/>
      <c r="BC2" s="384"/>
      <c r="BD2" s="384"/>
      <c r="BE2" s="384"/>
      <c r="BF2" s="384"/>
      <c r="BG2" s="38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0" t="s">
        <v>185</v>
      </c>
      <c r="BD3" s="331"/>
      <c r="BE3" s="331"/>
      <c r="BF3" s="332"/>
      <c r="BG3" s="9"/>
    </row>
    <row r="4" spans="2:65" s="8" customFormat="1" ht="20.25" customHeight="1" x14ac:dyDescent="0.4">
      <c r="H4" s="7"/>
      <c r="K4" s="7"/>
      <c r="M4" s="9"/>
      <c r="N4" s="9"/>
      <c r="O4" s="9"/>
      <c r="P4" s="9"/>
      <c r="Q4" s="9"/>
      <c r="R4" s="9"/>
      <c r="S4" s="9"/>
      <c r="AA4" s="35"/>
      <c r="AB4" s="35"/>
      <c r="AC4" s="36"/>
      <c r="AD4" s="37"/>
      <c r="AE4" s="36"/>
      <c r="BB4" s="38" t="s">
        <v>154</v>
      </c>
      <c r="BC4" s="330" t="s">
        <v>155</v>
      </c>
      <c r="BD4" s="331"/>
      <c r="BE4" s="331"/>
      <c r="BF4" s="33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41">
        <v>40</v>
      </c>
      <c r="AZ6" s="342"/>
      <c r="BA6" s="2" t="s">
        <v>22</v>
      </c>
      <c r="BB6" s="6"/>
      <c r="BC6" s="341">
        <v>160</v>
      </c>
      <c r="BD6" s="342"/>
      <c r="BE6" s="2" t="s">
        <v>23</v>
      </c>
      <c r="BF6" s="6"/>
      <c r="BG6" s="39"/>
    </row>
    <row r="7" spans="2:65" s="8" customFormat="1" ht="4.5"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35" t="s">
        <v>256</v>
      </c>
      <c r="AN8" s="6"/>
      <c r="AO8" s="6"/>
      <c r="AP8" s="6"/>
      <c r="AQ8" s="6"/>
      <c r="AR8" s="6"/>
      <c r="AS8" s="341" t="s">
        <v>257</v>
      </c>
      <c r="AT8" s="342"/>
      <c r="AU8" s="111"/>
      <c r="AV8" s="236" t="s">
        <v>258</v>
      </c>
      <c r="AW8" s="237"/>
      <c r="AX8" s="341" t="s">
        <v>176</v>
      </c>
      <c r="AY8" s="342"/>
      <c r="AZ8" s="238"/>
      <c r="BA8" s="239" t="s">
        <v>259</v>
      </c>
      <c r="BB8" s="239"/>
      <c r="BC8" s="341"/>
      <c r="BD8" s="342"/>
      <c r="BE8" s="2" t="s">
        <v>260</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261</v>
      </c>
      <c r="AV10" s="66"/>
      <c r="AW10" s="66"/>
      <c r="AX10" s="66"/>
      <c r="AY10" s="66"/>
      <c r="AZ10" s="66"/>
      <c r="BA10" s="66"/>
      <c r="BB10" s="66"/>
      <c r="BC10" s="341">
        <v>160</v>
      </c>
      <c r="BD10" s="342"/>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386">
        <f>DAY(EOMONTH(DATE(AD2,AH2,1),0))</f>
        <v>30</v>
      </c>
      <c r="BD12" s="387"/>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66" t="s">
        <v>220</v>
      </c>
      <c r="AO14" s="66"/>
      <c r="AP14" s="77"/>
      <c r="AQ14" s="66"/>
      <c r="AR14" s="70"/>
      <c r="AS14" s="70"/>
      <c r="AT14" s="77"/>
      <c r="AU14" s="66"/>
      <c r="AV14" s="78"/>
      <c r="AW14" s="78"/>
      <c r="AX14" s="78"/>
      <c r="AY14" s="66"/>
      <c r="AZ14" s="66"/>
      <c r="BA14" s="67" t="s">
        <v>239</v>
      </c>
      <c r="BB14" s="66"/>
      <c r="BC14" s="341">
        <v>9</v>
      </c>
      <c r="BD14" s="342"/>
      <c r="BE14" s="2" t="s">
        <v>221</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29"/>
      <c r="V16" s="329"/>
      <c r="W16" s="73"/>
      <c r="X16" s="84"/>
      <c r="Y16" s="68"/>
      <c r="Z16" s="68"/>
      <c r="AA16" s="79"/>
      <c r="AB16" s="72"/>
      <c r="AC16" s="73"/>
      <c r="AD16" s="79"/>
      <c r="AE16" s="79"/>
      <c r="AF16" s="79"/>
      <c r="AG16" s="85"/>
      <c r="AH16" s="69"/>
      <c r="AI16" s="69"/>
      <c r="AJ16" s="69"/>
      <c r="AK16" s="70"/>
      <c r="AL16" s="71"/>
      <c r="AM16" s="72"/>
      <c r="AN16" s="66"/>
      <c r="AO16" s="77"/>
      <c r="AP16" s="77"/>
      <c r="AQ16" s="77"/>
      <c r="AR16" s="77"/>
      <c r="AS16" s="73" t="s">
        <v>222</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70"/>
      <c r="AN17" s="70"/>
      <c r="AO17" s="79"/>
      <c r="AP17" s="73"/>
      <c r="AQ17" s="79"/>
      <c r="AR17" s="79"/>
      <c r="AS17" s="73" t="s">
        <v>99</v>
      </c>
      <c r="AT17" s="70"/>
      <c r="AU17" s="70"/>
      <c r="AV17" s="70"/>
      <c r="AW17" s="70"/>
      <c r="AX17" s="70"/>
      <c r="AY17" s="70"/>
      <c r="AZ17" s="70"/>
      <c r="BA17" s="70"/>
      <c r="BB17" s="338">
        <v>0.29166666666666669</v>
      </c>
      <c r="BC17" s="339"/>
      <c r="BD17" s="340"/>
      <c r="BE17" s="76" t="s">
        <v>17</v>
      </c>
      <c r="BF17" s="338">
        <v>0.83333333333333337</v>
      </c>
      <c r="BG17" s="339"/>
      <c r="BH17" s="340"/>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70"/>
      <c r="AN18" s="70"/>
      <c r="AO18" s="76"/>
      <c r="AP18" s="80"/>
      <c r="AQ18" s="80"/>
      <c r="AR18" s="80"/>
      <c r="AS18" s="73" t="s">
        <v>100</v>
      </c>
      <c r="AT18" s="70"/>
      <c r="AU18" s="70"/>
      <c r="AV18" s="70"/>
      <c r="AW18" s="70"/>
      <c r="AX18" s="70"/>
      <c r="AY18" s="70"/>
      <c r="AZ18" s="70"/>
      <c r="BA18" s="70"/>
      <c r="BB18" s="338">
        <v>0.83333333333333337</v>
      </c>
      <c r="BC18" s="339"/>
      <c r="BD18" s="340"/>
      <c r="BE18" s="76" t="s">
        <v>17</v>
      </c>
      <c r="BF18" s="338">
        <v>0.29166666666666669</v>
      </c>
      <c r="BG18" s="339"/>
      <c r="BH18" s="340"/>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43" t="s">
        <v>20</v>
      </c>
      <c r="C20" s="346" t="s">
        <v>223</v>
      </c>
      <c r="D20" s="347"/>
      <c r="E20" s="348"/>
      <c r="F20" s="114"/>
      <c r="G20" s="33"/>
      <c r="H20" s="355" t="s">
        <v>224</v>
      </c>
      <c r="I20" s="358" t="s">
        <v>225</v>
      </c>
      <c r="J20" s="347"/>
      <c r="K20" s="347"/>
      <c r="L20" s="348"/>
      <c r="M20" s="358" t="s">
        <v>226</v>
      </c>
      <c r="N20" s="347"/>
      <c r="O20" s="348"/>
      <c r="P20" s="358" t="s">
        <v>101</v>
      </c>
      <c r="Q20" s="347"/>
      <c r="R20" s="347"/>
      <c r="S20" s="347"/>
      <c r="T20" s="376"/>
      <c r="U20" s="115"/>
      <c r="V20" s="116"/>
      <c r="W20" s="116"/>
      <c r="X20" s="116"/>
      <c r="Y20" s="116"/>
      <c r="Z20" s="116"/>
      <c r="AA20" s="116"/>
      <c r="AB20" s="116"/>
      <c r="AC20" s="116"/>
      <c r="AD20" s="116"/>
      <c r="AE20" s="116"/>
      <c r="AF20" s="116"/>
      <c r="AG20" s="116"/>
      <c r="AH20" s="116"/>
      <c r="AI20" s="228" t="s">
        <v>227</v>
      </c>
      <c r="AJ20" s="116"/>
      <c r="AK20" s="116"/>
      <c r="AL20" s="116"/>
      <c r="AM20" s="116"/>
      <c r="AN20" s="116" t="s">
        <v>187</v>
      </c>
      <c r="AO20" s="116"/>
      <c r="AP20" s="118"/>
      <c r="AQ20" s="117"/>
      <c r="AR20" s="116" t="s">
        <v>186</v>
      </c>
      <c r="AS20" s="116"/>
      <c r="AT20" s="116"/>
      <c r="AU20" s="116"/>
      <c r="AV20" s="116"/>
      <c r="AW20" s="116"/>
      <c r="AX20" s="116"/>
      <c r="AY20" s="119"/>
      <c r="AZ20" s="361" t="str">
        <f>IF(BC3="計画","(11)1～4週目の勤務時間数合計","(11)1か月の勤務時間数　合計")</f>
        <v>(11)1か月の勤務時間数　合計</v>
      </c>
      <c r="BA20" s="362"/>
      <c r="BB20" s="367" t="s">
        <v>228</v>
      </c>
      <c r="BC20" s="368"/>
      <c r="BD20" s="346" t="s">
        <v>229</v>
      </c>
      <c r="BE20" s="347"/>
      <c r="BF20" s="347"/>
      <c r="BG20" s="347"/>
      <c r="BH20" s="376"/>
    </row>
    <row r="21" spans="2:65" ht="20.25" customHeight="1" x14ac:dyDescent="0.4">
      <c r="B21" s="344"/>
      <c r="C21" s="349"/>
      <c r="D21" s="350"/>
      <c r="E21" s="351"/>
      <c r="F21" s="120"/>
      <c r="G21" s="32"/>
      <c r="H21" s="356"/>
      <c r="I21" s="359"/>
      <c r="J21" s="350"/>
      <c r="K21" s="350"/>
      <c r="L21" s="351"/>
      <c r="M21" s="359"/>
      <c r="N21" s="350"/>
      <c r="O21" s="351"/>
      <c r="P21" s="359"/>
      <c r="Q21" s="350"/>
      <c r="R21" s="350"/>
      <c r="S21" s="350"/>
      <c r="T21" s="377"/>
      <c r="U21" s="373" t="s">
        <v>11</v>
      </c>
      <c r="V21" s="373"/>
      <c r="W21" s="373"/>
      <c r="X21" s="373"/>
      <c r="Y21" s="373"/>
      <c r="Z21" s="373"/>
      <c r="AA21" s="374"/>
      <c r="AB21" s="375" t="s">
        <v>12</v>
      </c>
      <c r="AC21" s="373"/>
      <c r="AD21" s="373"/>
      <c r="AE21" s="373"/>
      <c r="AF21" s="373"/>
      <c r="AG21" s="373"/>
      <c r="AH21" s="374"/>
      <c r="AI21" s="375" t="s">
        <v>13</v>
      </c>
      <c r="AJ21" s="373"/>
      <c r="AK21" s="373"/>
      <c r="AL21" s="373"/>
      <c r="AM21" s="373"/>
      <c r="AN21" s="373"/>
      <c r="AO21" s="374"/>
      <c r="AP21" s="375" t="s">
        <v>14</v>
      </c>
      <c r="AQ21" s="373"/>
      <c r="AR21" s="373"/>
      <c r="AS21" s="373"/>
      <c r="AT21" s="373"/>
      <c r="AU21" s="373"/>
      <c r="AV21" s="374"/>
      <c r="AW21" s="375" t="s">
        <v>15</v>
      </c>
      <c r="AX21" s="373"/>
      <c r="AY21" s="373"/>
      <c r="AZ21" s="363"/>
      <c r="BA21" s="364"/>
      <c r="BB21" s="369"/>
      <c r="BC21" s="370"/>
      <c r="BD21" s="349"/>
      <c r="BE21" s="350"/>
      <c r="BF21" s="350"/>
      <c r="BG21" s="350"/>
      <c r="BH21" s="377"/>
    </row>
    <row r="22" spans="2:65" ht="20.25" customHeight="1" x14ac:dyDescent="0.4">
      <c r="B22" s="344"/>
      <c r="C22" s="349"/>
      <c r="D22" s="350"/>
      <c r="E22" s="351"/>
      <c r="F22" s="120"/>
      <c r="G22" s="32"/>
      <c r="H22" s="356"/>
      <c r="I22" s="359"/>
      <c r="J22" s="350"/>
      <c r="K22" s="350"/>
      <c r="L22" s="351"/>
      <c r="M22" s="359"/>
      <c r="N22" s="350"/>
      <c r="O22" s="351"/>
      <c r="P22" s="359"/>
      <c r="Q22" s="350"/>
      <c r="R22" s="350"/>
      <c r="S22" s="350"/>
      <c r="T22" s="377"/>
      <c r="U22" s="126">
        <v>1</v>
      </c>
      <c r="V22" s="127">
        <v>2</v>
      </c>
      <c r="W22" s="127">
        <v>3</v>
      </c>
      <c r="X22" s="127">
        <v>4</v>
      </c>
      <c r="Y22" s="127">
        <v>5</v>
      </c>
      <c r="Z22" s="127">
        <v>6</v>
      </c>
      <c r="AA22" s="128">
        <v>7</v>
      </c>
      <c r="AB22" s="129">
        <v>8</v>
      </c>
      <c r="AC22" s="127">
        <v>9</v>
      </c>
      <c r="AD22" s="127">
        <v>10</v>
      </c>
      <c r="AE22" s="127">
        <v>11</v>
      </c>
      <c r="AF22" s="127">
        <v>12</v>
      </c>
      <c r="AG22" s="127">
        <v>13</v>
      </c>
      <c r="AH22" s="128">
        <v>14</v>
      </c>
      <c r="AI22" s="126">
        <v>15</v>
      </c>
      <c r="AJ22" s="127">
        <v>16</v>
      </c>
      <c r="AK22" s="127">
        <v>17</v>
      </c>
      <c r="AL22" s="127">
        <v>18</v>
      </c>
      <c r="AM22" s="127">
        <v>19</v>
      </c>
      <c r="AN22" s="127">
        <v>20</v>
      </c>
      <c r="AO22" s="128">
        <v>21</v>
      </c>
      <c r="AP22" s="129">
        <v>22</v>
      </c>
      <c r="AQ22" s="127">
        <v>23</v>
      </c>
      <c r="AR22" s="127">
        <v>24</v>
      </c>
      <c r="AS22" s="127">
        <v>25</v>
      </c>
      <c r="AT22" s="127">
        <v>26</v>
      </c>
      <c r="AU22" s="127">
        <v>27</v>
      </c>
      <c r="AV22" s="128">
        <v>28</v>
      </c>
      <c r="AW22" s="130" t="str">
        <f>IF($BC$3="暦月",IF(DAY(DATE($AD$2,$AH$2,29))=29,29,""),"")</f>
        <v/>
      </c>
      <c r="AX22" s="131" t="str">
        <f>IF($BC$3="暦月",IF(DAY(DATE($AD$2,$AH$2,30))=30,30,""),"")</f>
        <v/>
      </c>
      <c r="AY22" s="132" t="str">
        <f>IF($BC$3="暦月",IF(DAY(DATE($AD$2,$AH$2,31))=31,31,""),"")</f>
        <v/>
      </c>
      <c r="AZ22" s="363"/>
      <c r="BA22" s="364"/>
      <c r="BB22" s="369"/>
      <c r="BC22" s="370"/>
      <c r="BD22" s="349"/>
      <c r="BE22" s="350"/>
      <c r="BF22" s="350"/>
      <c r="BG22" s="350"/>
      <c r="BH22" s="377"/>
    </row>
    <row r="23" spans="2:65" ht="20.25" hidden="1" customHeight="1" x14ac:dyDescent="0.4">
      <c r="B23" s="344"/>
      <c r="C23" s="349"/>
      <c r="D23" s="350"/>
      <c r="E23" s="351"/>
      <c r="F23" s="120"/>
      <c r="G23" s="32"/>
      <c r="H23" s="356"/>
      <c r="I23" s="359"/>
      <c r="J23" s="350"/>
      <c r="K23" s="350"/>
      <c r="L23" s="351"/>
      <c r="M23" s="359"/>
      <c r="N23" s="350"/>
      <c r="O23" s="351"/>
      <c r="P23" s="359"/>
      <c r="Q23" s="350"/>
      <c r="R23" s="350"/>
      <c r="S23" s="350"/>
      <c r="T23" s="377"/>
      <c r="U23" s="126">
        <f>WEEKDAY(DATE($AD$2,$AH$2,1))</f>
        <v>5</v>
      </c>
      <c r="V23" s="127">
        <f>WEEKDAY(DATE($AD$2,$AH$2,2))</f>
        <v>6</v>
      </c>
      <c r="W23" s="127">
        <f>WEEKDAY(DATE($AD$2,$AH$2,3))</f>
        <v>7</v>
      </c>
      <c r="X23" s="127">
        <f>WEEKDAY(DATE($AD$2,$AH$2,4))</f>
        <v>1</v>
      </c>
      <c r="Y23" s="127">
        <f>WEEKDAY(DATE($AD$2,$AH$2,5))</f>
        <v>2</v>
      </c>
      <c r="Z23" s="127">
        <f>WEEKDAY(DATE($AD$2,$AH$2,6))</f>
        <v>3</v>
      </c>
      <c r="AA23" s="128">
        <f>WEEKDAY(DATE($AD$2,$AH$2,7))</f>
        <v>4</v>
      </c>
      <c r="AB23" s="129">
        <f>WEEKDAY(DATE($AD$2,$AH$2,8))</f>
        <v>5</v>
      </c>
      <c r="AC23" s="127">
        <f>WEEKDAY(DATE($AD$2,$AH$2,9))</f>
        <v>6</v>
      </c>
      <c r="AD23" s="127">
        <f>WEEKDAY(DATE($AD$2,$AH$2,10))</f>
        <v>7</v>
      </c>
      <c r="AE23" s="127">
        <f>WEEKDAY(DATE($AD$2,$AH$2,11))</f>
        <v>1</v>
      </c>
      <c r="AF23" s="127">
        <f>WEEKDAY(DATE($AD$2,$AH$2,12))</f>
        <v>2</v>
      </c>
      <c r="AG23" s="127">
        <f>WEEKDAY(DATE($AD$2,$AH$2,13))</f>
        <v>3</v>
      </c>
      <c r="AH23" s="128">
        <f>WEEKDAY(DATE($AD$2,$AH$2,14))</f>
        <v>4</v>
      </c>
      <c r="AI23" s="129">
        <f>WEEKDAY(DATE($AD$2,$AH$2,15))</f>
        <v>5</v>
      </c>
      <c r="AJ23" s="127">
        <f>WEEKDAY(DATE($AD$2,$AH$2,16))</f>
        <v>6</v>
      </c>
      <c r="AK23" s="127">
        <f>WEEKDAY(DATE($AD$2,$AH$2,17))</f>
        <v>7</v>
      </c>
      <c r="AL23" s="127">
        <f>WEEKDAY(DATE($AD$2,$AH$2,18))</f>
        <v>1</v>
      </c>
      <c r="AM23" s="127">
        <f>WEEKDAY(DATE($AD$2,$AH$2,19))</f>
        <v>2</v>
      </c>
      <c r="AN23" s="127">
        <f>WEEKDAY(DATE($AD$2,$AH$2,20))</f>
        <v>3</v>
      </c>
      <c r="AO23" s="128">
        <f>WEEKDAY(DATE($AD$2,$AH$2,21))</f>
        <v>4</v>
      </c>
      <c r="AP23" s="129">
        <f>WEEKDAY(DATE($AD$2,$AH$2,22))</f>
        <v>5</v>
      </c>
      <c r="AQ23" s="127">
        <f>WEEKDAY(DATE($AD$2,$AH$2,23))</f>
        <v>6</v>
      </c>
      <c r="AR23" s="127">
        <f>WEEKDAY(DATE($AD$2,$AH$2,24))</f>
        <v>7</v>
      </c>
      <c r="AS23" s="127">
        <f>WEEKDAY(DATE($AD$2,$AH$2,25))</f>
        <v>1</v>
      </c>
      <c r="AT23" s="127">
        <f>WEEKDAY(DATE($AD$2,$AH$2,26))</f>
        <v>2</v>
      </c>
      <c r="AU23" s="127">
        <f>WEEKDAY(DATE($AD$2,$AH$2,27))</f>
        <v>3</v>
      </c>
      <c r="AV23" s="128">
        <f>WEEKDAY(DATE($AD$2,$AH$2,28))</f>
        <v>4</v>
      </c>
      <c r="AW23" s="129">
        <f>IF(AW22=29,WEEKDAY(DATE($AD$2,$AH$2,29)),0)</f>
        <v>0</v>
      </c>
      <c r="AX23" s="127">
        <f>IF(AX22=30,WEEKDAY(DATE($AD$2,$AH$2,30)),0)</f>
        <v>0</v>
      </c>
      <c r="AY23" s="128">
        <f>IF(AY22=31,WEEKDAY(DATE($AD$2,$AH$2,31)),0)</f>
        <v>0</v>
      </c>
      <c r="AZ23" s="363"/>
      <c r="BA23" s="364"/>
      <c r="BB23" s="369"/>
      <c r="BC23" s="370"/>
      <c r="BD23" s="349"/>
      <c r="BE23" s="350"/>
      <c r="BF23" s="350"/>
      <c r="BG23" s="350"/>
      <c r="BH23" s="377"/>
    </row>
    <row r="24" spans="2:65" ht="20.25" customHeight="1" thickBot="1" x14ac:dyDescent="0.45">
      <c r="B24" s="345"/>
      <c r="C24" s="352"/>
      <c r="D24" s="353"/>
      <c r="E24" s="354"/>
      <c r="F24" s="121"/>
      <c r="G24" s="34"/>
      <c r="H24" s="357"/>
      <c r="I24" s="360"/>
      <c r="J24" s="353"/>
      <c r="K24" s="353"/>
      <c r="L24" s="354"/>
      <c r="M24" s="360"/>
      <c r="N24" s="353"/>
      <c r="O24" s="354"/>
      <c r="P24" s="360"/>
      <c r="Q24" s="353"/>
      <c r="R24" s="353"/>
      <c r="S24" s="353"/>
      <c r="T24" s="378"/>
      <c r="U24" s="133" t="str">
        <f>IF(U23=1,"日",IF(U23=2,"月",IF(U23=3,"火",IF(U23=4,"水",IF(U23=5,"木",IF(U23=6,"金","土"))))))</f>
        <v>木</v>
      </c>
      <c r="V24" s="134" t="str">
        <f t="shared" ref="V24:AV24" si="0">IF(V23=1,"日",IF(V23=2,"月",IF(V23=3,"火",IF(V23=4,"水",IF(V23=5,"木",IF(V23=6,"金","土"))))))</f>
        <v>金</v>
      </c>
      <c r="W24" s="134" t="str">
        <f t="shared" si="0"/>
        <v>土</v>
      </c>
      <c r="X24" s="134" t="str">
        <f t="shared" si="0"/>
        <v>日</v>
      </c>
      <c r="Y24" s="134" t="str">
        <f t="shared" si="0"/>
        <v>月</v>
      </c>
      <c r="Z24" s="134" t="str">
        <f t="shared" si="0"/>
        <v>火</v>
      </c>
      <c r="AA24" s="135" t="str">
        <f t="shared" si="0"/>
        <v>水</v>
      </c>
      <c r="AB24" s="136" t="str">
        <f>IF(AB23=1,"日",IF(AB23=2,"月",IF(AB23=3,"火",IF(AB23=4,"水",IF(AB23=5,"木",IF(AB23=6,"金","土"))))))</f>
        <v>木</v>
      </c>
      <c r="AC24" s="134" t="str">
        <f t="shared" si="0"/>
        <v>金</v>
      </c>
      <c r="AD24" s="134" t="str">
        <f t="shared" si="0"/>
        <v>土</v>
      </c>
      <c r="AE24" s="134" t="str">
        <f t="shared" si="0"/>
        <v>日</v>
      </c>
      <c r="AF24" s="134" t="str">
        <f t="shared" si="0"/>
        <v>月</v>
      </c>
      <c r="AG24" s="134" t="str">
        <f t="shared" si="0"/>
        <v>火</v>
      </c>
      <c r="AH24" s="135" t="str">
        <f t="shared" si="0"/>
        <v>水</v>
      </c>
      <c r="AI24" s="136" t="str">
        <f>IF(AI23=1,"日",IF(AI23=2,"月",IF(AI23=3,"火",IF(AI23=4,"水",IF(AI23=5,"木",IF(AI23=6,"金","土"))))))</f>
        <v>木</v>
      </c>
      <c r="AJ24" s="134" t="str">
        <f t="shared" si="0"/>
        <v>金</v>
      </c>
      <c r="AK24" s="134" t="str">
        <f t="shared" si="0"/>
        <v>土</v>
      </c>
      <c r="AL24" s="134" t="str">
        <f t="shared" si="0"/>
        <v>日</v>
      </c>
      <c r="AM24" s="134" t="str">
        <f t="shared" si="0"/>
        <v>月</v>
      </c>
      <c r="AN24" s="134" t="str">
        <f t="shared" si="0"/>
        <v>火</v>
      </c>
      <c r="AO24" s="135" t="str">
        <f t="shared" si="0"/>
        <v>水</v>
      </c>
      <c r="AP24" s="136" t="str">
        <f>IF(AP23=1,"日",IF(AP23=2,"月",IF(AP23=3,"火",IF(AP23=4,"水",IF(AP23=5,"木",IF(AP23=6,"金","土"))))))</f>
        <v>木</v>
      </c>
      <c r="AQ24" s="134" t="str">
        <f t="shared" si="0"/>
        <v>金</v>
      </c>
      <c r="AR24" s="134" t="str">
        <f t="shared" si="0"/>
        <v>土</v>
      </c>
      <c r="AS24" s="134" t="str">
        <f t="shared" si="0"/>
        <v>日</v>
      </c>
      <c r="AT24" s="134" t="str">
        <f t="shared" si="0"/>
        <v>月</v>
      </c>
      <c r="AU24" s="134" t="str">
        <f t="shared" si="0"/>
        <v>火</v>
      </c>
      <c r="AV24" s="135" t="str">
        <f t="shared" si="0"/>
        <v>水</v>
      </c>
      <c r="AW24" s="134" t="str">
        <f>IF(AW23=1,"日",IF(AW23=2,"月",IF(AW23=3,"火",IF(AW23=4,"水",IF(AW23=5,"木",IF(AW23=6,"金",IF(AW23=0,"","土")))))))</f>
        <v/>
      </c>
      <c r="AX24" s="134" t="str">
        <f>IF(AX23=1,"日",IF(AX23=2,"月",IF(AX23=3,"火",IF(AX23=4,"水",IF(AX23=5,"木",IF(AX23=6,"金",IF(AX23=0,"","土")))))))</f>
        <v/>
      </c>
      <c r="AY24" s="134" t="str">
        <f>IF(AY23=1,"日",IF(AY23=2,"月",IF(AY23=3,"火",IF(AY23=4,"水",IF(AY23=5,"木",IF(AY23=6,"金",IF(AY23=0,"","土")))))))</f>
        <v/>
      </c>
      <c r="AZ24" s="365"/>
      <c r="BA24" s="366"/>
      <c r="BB24" s="371"/>
      <c r="BC24" s="372"/>
      <c r="BD24" s="352"/>
      <c r="BE24" s="353"/>
      <c r="BF24" s="353"/>
      <c r="BG24" s="353"/>
      <c r="BH24" s="378"/>
    </row>
    <row r="25" spans="2:65" ht="20.25" customHeight="1" x14ac:dyDescent="0.4">
      <c r="B25" s="122"/>
      <c r="C25" s="379" t="s">
        <v>77</v>
      </c>
      <c r="D25" s="380"/>
      <c r="E25" s="381"/>
      <c r="F25" s="227"/>
      <c r="G25" s="227"/>
      <c r="H25" s="333" t="s">
        <v>109</v>
      </c>
      <c r="I25" s="303" t="s">
        <v>79</v>
      </c>
      <c r="J25" s="304"/>
      <c r="K25" s="304"/>
      <c r="L25" s="305"/>
      <c r="M25" s="334" t="s">
        <v>108</v>
      </c>
      <c r="N25" s="335"/>
      <c r="O25" s="336"/>
      <c r="P25" s="51" t="s">
        <v>18</v>
      </c>
      <c r="Q25" s="22"/>
      <c r="R25" s="22"/>
      <c r="S25" s="20"/>
      <c r="T25" s="52"/>
      <c r="U25" s="197" t="s">
        <v>41</v>
      </c>
      <c r="V25" s="197" t="s">
        <v>188</v>
      </c>
      <c r="W25" s="197" t="s">
        <v>188</v>
      </c>
      <c r="X25" s="197"/>
      <c r="Y25" s="197" t="s">
        <v>41</v>
      </c>
      <c r="Z25" s="197" t="s">
        <v>41</v>
      </c>
      <c r="AA25" s="198"/>
      <c r="AB25" s="199" t="s">
        <v>41</v>
      </c>
      <c r="AC25" s="197"/>
      <c r="AD25" s="197" t="s">
        <v>188</v>
      </c>
      <c r="AE25" s="197" t="s">
        <v>41</v>
      </c>
      <c r="AF25" s="197" t="s">
        <v>41</v>
      </c>
      <c r="AG25" s="197"/>
      <c r="AH25" s="198" t="s">
        <v>41</v>
      </c>
      <c r="AI25" s="199"/>
      <c r="AJ25" s="197" t="s">
        <v>41</v>
      </c>
      <c r="AK25" s="197" t="s">
        <v>41</v>
      </c>
      <c r="AL25" s="197" t="s">
        <v>41</v>
      </c>
      <c r="AM25" s="197" t="s">
        <v>41</v>
      </c>
      <c r="AN25" s="197" t="s">
        <v>41</v>
      </c>
      <c r="AO25" s="198"/>
      <c r="AP25" s="199"/>
      <c r="AQ25" s="197" t="s">
        <v>41</v>
      </c>
      <c r="AR25" s="197" t="s">
        <v>41</v>
      </c>
      <c r="AS25" s="197" t="s">
        <v>41</v>
      </c>
      <c r="AT25" s="197" t="s">
        <v>41</v>
      </c>
      <c r="AU25" s="197" t="s">
        <v>158</v>
      </c>
      <c r="AV25" s="198"/>
      <c r="AW25" s="199"/>
      <c r="AX25" s="197"/>
      <c r="AY25" s="197"/>
      <c r="AZ25" s="388"/>
      <c r="BA25" s="389"/>
      <c r="BB25" s="390"/>
      <c r="BC25" s="389"/>
      <c r="BD25" s="391"/>
      <c r="BE25" s="392"/>
      <c r="BF25" s="392"/>
      <c r="BG25" s="392"/>
      <c r="BH25" s="393"/>
    </row>
    <row r="26" spans="2:65" ht="20.25" customHeight="1" x14ac:dyDescent="0.4">
      <c r="B26" s="123">
        <v>1</v>
      </c>
      <c r="C26" s="279"/>
      <c r="D26" s="280"/>
      <c r="E26" s="281"/>
      <c r="F26" s="224" t="str">
        <f>C25</f>
        <v>管理者</v>
      </c>
      <c r="G26" s="224"/>
      <c r="H26" s="245"/>
      <c r="I26" s="260"/>
      <c r="J26" s="261"/>
      <c r="K26" s="261"/>
      <c r="L26" s="262"/>
      <c r="M26" s="250"/>
      <c r="N26" s="251"/>
      <c r="O26" s="252"/>
      <c r="P26" s="23" t="s">
        <v>73</v>
      </c>
      <c r="Q26" s="24"/>
      <c r="R26" s="24"/>
      <c r="S26" s="19"/>
      <c r="T26" s="53"/>
      <c r="U26" s="200">
        <f>IF(U25="","",VLOOKUP(U25,'【記載例】シフト記号表（勤務時間帯）'!$D$6:$X$47,21,FALSE))</f>
        <v>8</v>
      </c>
      <c r="V26" s="201">
        <f>IF(V25="","",VLOOKUP(V25,'【記載例】シフト記号表（勤務時間帯）'!$D$6:$X$47,21,FALSE))</f>
        <v>8</v>
      </c>
      <c r="W26" s="201">
        <f>IF(W25="","",VLOOKUP(W25,'【記載例】シフト記号表（勤務時間帯）'!$D$6:$X$47,21,FALSE))</f>
        <v>8</v>
      </c>
      <c r="X26" s="201" t="str">
        <f>IF(X25="","",VLOOKUP(X25,'【記載例】シフト記号表（勤務時間帯）'!$D$6:$X$47,21,FALSE))</f>
        <v/>
      </c>
      <c r="Y26" s="201">
        <f>IF(Y25="","",VLOOKUP(Y25,'【記載例】シフト記号表（勤務時間帯）'!$D$6:$X$47,21,FALSE))</f>
        <v>8</v>
      </c>
      <c r="Z26" s="201">
        <f>IF(Z25="","",VLOOKUP(Z25,'【記載例】シフト記号表（勤務時間帯）'!$D$6:$X$47,21,FALSE))</f>
        <v>8</v>
      </c>
      <c r="AA26" s="202" t="str">
        <f>IF(AA25="","",VLOOKUP(AA25,'【記載例】シフト記号表（勤務時間帯）'!$D$6:$X$47,21,FALSE))</f>
        <v/>
      </c>
      <c r="AB26" s="200">
        <f>IF(AB25="","",VLOOKUP(AB25,'【記載例】シフト記号表（勤務時間帯）'!$D$6:$X$47,21,FALSE))</f>
        <v>8</v>
      </c>
      <c r="AC26" s="201" t="str">
        <f>IF(AC25="","",VLOOKUP(AC25,'【記載例】シフト記号表（勤務時間帯）'!$D$6:$X$47,21,FALSE))</f>
        <v/>
      </c>
      <c r="AD26" s="201">
        <f>IF(AD25="","",VLOOKUP(AD25,'【記載例】シフト記号表（勤務時間帯）'!$D$6:$X$47,21,FALSE))</f>
        <v>8</v>
      </c>
      <c r="AE26" s="201">
        <f>IF(AE25="","",VLOOKUP(AE25,'【記載例】シフト記号表（勤務時間帯）'!$D$6:$X$47,21,FALSE))</f>
        <v>8</v>
      </c>
      <c r="AF26" s="201">
        <f>IF(AF25="","",VLOOKUP(AF25,'【記載例】シフト記号表（勤務時間帯）'!$D$6:$X$47,21,FALSE))</f>
        <v>8</v>
      </c>
      <c r="AG26" s="201" t="str">
        <f>IF(AG25="","",VLOOKUP(AG25,'【記載例】シフト記号表（勤務時間帯）'!$D$6:$X$47,21,FALSE))</f>
        <v/>
      </c>
      <c r="AH26" s="202">
        <f>IF(AH25="","",VLOOKUP(AH25,'【記載例】シフト記号表（勤務時間帯）'!$D$6:$X$47,21,FALSE))</f>
        <v>8</v>
      </c>
      <c r="AI26" s="200" t="str">
        <f>IF(AI25="","",VLOOKUP(AI25,'【記載例】シフト記号表（勤務時間帯）'!$D$6:$X$47,21,FALSE))</f>
        <v/>
      </c>
      <c r="AJ26" s="201">
        <f>IF(AJ25="","",VLOOKUP(AJ25,'【記載例】シフト記号表（勤務時間帯）'!$D$6:$X$47,21,FALSE))</f>
        <v>8</v>
      </c>
      <c r="AK26" s="201">
        <f>IF(AK25="","",VLOOKUP(AK25,'【記載例】シフト記号表（勤務時間帯）'!$D$6:$X$47,21,FALSE))</f>
        <v>8</v>
      </c>
      <c r="AL26" s="201">
        <f>IF(AL25="","",VLOOKUP(AL25,'【記載例】シフト記号表（勤務時間帯）'!$D$6:$X$47,21,FALSE))</f>
        <v>8</v>
      </c>
      <c r="AM26" s="201">
        <f>IF(AM25="","",VLOOKUP(AM25,'【記載例】シフト記号表（勤務時間帯）'!$D$6:$X$47,21,FALSE))</f>
        <v>8</v>
      </c>
      <c r="AN26" s="201">
        <f>IF(AN25="","",VLOOKUP(AN25,'【記載例】シフト記号表（勤務時間帯）'!$D$6:$X$47,21,FALSE))</f>
        <v>8</v>
      </c>
      <c r="AO26" s="202" t="str">
        <f>IF(AO25="","",VLOOKUP(AO25,'【記載例】シフト記号表（勤務時間帯）'!$D$6:$X$47,21,FALSE))</f>
        <v/>
      </c>
      <c r="AP26" s="200" t="str">
        <f>IF(AP25="","",VLOOKUP(AP25,'【記載例】シフト記号表（勤務時間帯）'!$D$6:$X$47,21,FALSE))</f>
        <v/>
      </c>
      <c r="AQ26" s="201">
        <f>IF(AQ25="","",VLOOKUP(AQ25,'【記載例】シフト記号表（勤務時間帯）'!$D$6:$X$47,21,FALSE))</f>
        <v>8</v>
      </c>
      <c r="AR26" s="201">
        <f>IF(AR25="","",VLOOKUP(AR25,'【記載例】シフト記号表（勤務時間帯）'!$D$6:$X$47,21,FALSE))</f>
        <v>8</v>
      </c>
      <c r="AS26" s="201">
        <f>IF(AS25="","",VLOOKUP(AS25,'【記載例】シフト記号表（勤務時間帯）'!$D$6:$X$47,21,FALSE))</f>
        <v>8</v>
      </c>
      <c r="AT26" s="201">
        <f>IF(AT25="","",VLOOKUP(AT25,'【記載例】シフト記号表（勤務時間帯）'!$D$6:$X$47,21,FALSE))</f>
        <v>8</v>
      </c>
      <c r="AU26" s="201">
        <f>IF(AU25="","",VLOOKUP(AU25,'【記載例】シフト記号表（勤務時間帯）'!$D$6:$X$47,21,FALSE))</f>
        <v>8</v>
      </c>
      <c r="AV26" s="202" t="str">
        <f>IF(AV25="","",VLOOKUP(AV25,'【記載例】シフト記号表（勤務時間帯）'!$D$6:$X$47,21,FALSE))</f>
        <v/>
      </c>
      <c r="AW26" s="200" t="str">
        <f>IF(AW25="","",VLOOKUP(AW25,'【記載例】シフト記号表（勤務時間帯）'!$D$6:$X$47,21,FALSE))</f>
        <v/>
      </c>
      <c r="AX26" s="201" t="str">
        <f>IF(AX25="","",VLOOKUP(AX25,'【記載例】シフト記号表（勤務時間帯）'!$D$6:$X$47,21,FALSE))</f>
        <v/>
      </c>
      <c r="AY26" s="201" t="str">
        <f>IF(AY25="","",VLOOKUP(AY25,'【記載例】シフト記号表（勤務時間帯）'!$D$6:$X$47,21,FALSE))</f>
        <v/>
      </c>
      <c r="AZ26" s="297">
        <f>IF($BC$3="４週",SUM(U26:AV26),IF($BC$3="暦月",SUM(U26:AY26),""))</f>
        <v>160</v>
      </c>
      <c r="BA26" s="298"/>
      <c r="BB26" s="299">
        <f>IF($BC$3="４週",AZ26/4,IF($BC$3="暦月",(AZ26/($BC$12/7)),""))</f>
        <v>40</v>
      </c>
      <c r="BC26" s="298"/>
      <c r="BD26" s="291"/>
      <c r="BE26" s="292"/>
      <c r="BF26" s="292"/>
      <c r="BG26" s="292"/>
      <c r="BH26" s="293"/>
    </row>
    <row r="27" spans="2:65" ht="20.25" customHeight="1" x14ac:dyDescent="0.4">
      <c r="B27" s="124"/>
      <c r="C27" s="282"/>
      <c r="D27" s="283"/>
      <c r="E27" s="284"/>
      <c r="F27" s="225"/>
      <c r="G27" s="225" t="str">
        <f>C25</f>
        <v>管理者</v>
      </c>
      <c r="H27" s="246"/>
      <c r="I27" s="263"/>
      <c r="J27" s="264"/>
      <c r="K27" s="264"/>
      <c r="L27" s="265"/>
      <c r="M27" s="253"/>
      <c r="N27" s="254"/>
      <c r="O27" s="255"/>
      <c r="P27" s="25" t="s">
        <v>74</v>
      </c>
      <c r="Q27" s="26"/>
      <c r="R27" s="26"/>
      <c r="S27" s="17"/>
      <c r="T27" s="54"/>
      <c r="U27" s="203" t="str">
        <f>IF(U25="","",VLOOKUP(U25,'【記載例】シフト記号表（勤務時間帯）'!$D$6:$Z$47,23,FALSE))</f>
        <v>-</v>
      </c>
      <c r="V27" s="204" t="str">
        <f>IF(V25="","",VLOOKUP(V25,'【記載例】シフト記号表（勤務時間帯）'!$D$6:$Z$47,23,FALSE))</f>
        <v>-</v>
      </c>
      <c r="W27" s="204" t="str">
        <f>IF(W25="","",VLOOKUP(W25,'【記載例】シフト記号表（勤務時間帯）'!$D$6:$Z$47,23,FALSE))</f>
        <v>-</v>
      </c>
      <c r="X27" s="204" t="str">
        <f>IF(X25="","",VLOOKUP(X25,'【記載例】シフト記号表（勤務時間帯）'!$D$6:$Z$47,23,FALSE))</f>
        <v/>
      </c>
      <c r="Y27" s="204" t="str">
        <f>IF(Y25="","",VLOOKUP(Y25,'【記載例】シフト記号表（勤務時間帯）'!$D$6:$Z$47,23,FALSE))</f>
        <v>-</v>
      </c>
      <c r="Z27" s="204" t="str">
        <f>IF(Z25="","",VLOOKUP(Z25,'【記載例】シフト記号表（勤務時間帯）'!$D$6:$Z$47,23,FALSE))</f>
        <v>-</v>
      </c>
      <c r="AA27" s="205" t="str">
        <f>IF(AA25="","",VLOOKUP(AA25,'【記載例】シフト記号表（勤務時間帯）'!$D$6:$Z$47,23,FALSE))</f>
        <v/>
      </c>
      <c r="AB27" s="203" t="str">
        <f>IF(AB25="","",VLOOKUP(AB25,'【記載例】シフト記号表（勤務時間帯）'!$D$6:$Z$47,23,FALSE))</f>
        <v>-</v>
      </c>
      <c r="AC27" s="204" t="str">
        <f>IF(AC25="","",VLOOKUP(AC25,'【記載例】シフト記号表（勤務時間帯）'!$D$6:$Z$47,23,FALSE))</f>
        <v/>
      </c>
      <c r="AD27" s="204" t="str">
        <f>IF(AD25="","",VLOOKUP(AD25,'【記載例】シフト記号表（勤務時間帯）'!$D$6:$Z$47,23,FALSE))</f>
        <v>-</v>
      </c>
      <c r="AE27" s="204" t="str">
        <f>IF(AE25="","",VLOOKUP(AE25,'【記載例】シフト記号表（勤務時間帯）'!$D$6:$Z$47,23,FALSE))</f>
        <v>-</v>
      </c>
      <c r="AF27" s="204" t="str">
        <f>IF(AF25="","",VLOOKUP(AF25,'【記載例】シフト記号表（勤務時間帯）'!$D$6:$Z$47,23,FALSE))</f>
        <v>-</v>
      </c>
      <c r="AG27" s="204" t="str">
        <f>IF(AG25="","",VLOOKUP(AG25,'【記載例】シフト記号表（勤務時間帯）'!$D$6:$Z$47,23,FALSE))</f>
        <v/>
      </c>
      <c r="AH27" s="205" t="str">
        <f>IF(AH25="","",VLOOKUP(AH25,'【記載例】シフト記号表（勤務時間帯）'!$D$6:$Z$47,23,FALSE))</f>
        <v>-</v>
      </c>
      <c r="AI27" s="203" t="str">
        <f>IF(AI25="","",VLOOKUP(AI25,'【記載例】シフト記号表（勤務時間帯）'!$D$6:$Z$47,23,FALSE))</f>
        <v/>
      </c>
      <c r="AJ27" s="204" t="str">
        <f>IF(AJ25="","",VLOOKUP(AJ25,'【記載例】シフト記号表（勤務時間帯）'!$D$6:$Z$47,23,FALSE))</f>
        <v>-</v>
      </c>
      <c r="AK27" s="204" t="str">
        <f>IF(AK25="","",VLOOKUP(AK25,'【記載例】シフト記号表（勤務時間帯）'!$D$6:$Z$47,23,FALSE))</f>
        <v>-</v>
      </c>
      <c r="AL27" s="204" t="str">
        <f>IF(AL25="","",VLOOKUP(AL25,'【記載例】シフト記号表（勤務時間帯）'!$D$6:$Z$47,23,FALSE))</f>
        <v>-</v>
      </c>
      <c r="AM27" s="204" t="str">
        <f>IF(AM25="","",VLOOKUP(AM25,'【記載例】シフト記号表（勤務時間帯）'!$D$6:$Z$47,23,FALSE))</f>
        <v>-</v>
      </c>
      <c r="AN27" s="204" t="str">
        <f>IF(AN25="","",VLOOKUP(AN25,'【記載例】シフト記号表（勤務時間帯）'!$D$6:$Z$47,23,FALSE))</f>
        <v>-</v>
      </c>
      <c r="AO27" s="205" t="str">
        <f>IF(AO25="","",VLOOKUP(AO25,'【記載例】シフト記号表（勤務時間帯）'!$D$6:$Z$47,23,FALSE))</f>
        <v/>
      </c>
      <c r="AP27" s="203" t="str">
        <f>IF(AP25="","",VLOOKUP(AP25,'【記載例】シフト記号表（勤務時間帯）'!$D$6:$Z$47,23,FALSE))</f>
        <v/>
      </c>
      <c r="AQ27" s="204" t="str">
        <f>IF(AQ25="","",VLOOKUP(AQ25,'【記載例】シフト記号表（勤務時間帯）'!$D$6:$Z$47,23,FALSE))</f>
        <v>-</v>
      </c>
      <c r="AR27" s="204" t="str">
        <f>IF(AR25="","",VLOOKUP(AR25,'【記載例】シフト記号表（勤務時間帯）'!$D$6:$Z$47,23,FALSE))</f>
        <v>-</v>
      </c>
      <c r="AS27" s="204" t="str">
        <f>IF(AS25="","",VLOOKUP(AS25,'【記載例】シフト記号表（勤務時間帯）'!$D$6:$Z$47,23,FALSE))</f>
        <v>-</v>
      </c>
      <c r="AT27" s="204" t="str">
        <f>IF(AT25="","",VLOOKUP(AT25,'【記載例】シフト記号表（勤務時間帯）'!$D$6:$Z$47,23,FALSE))</f>
        <v>-</v>
      </c>
      <c r="AU27" s="204" t="str">
        <f>IF(AU25="","",VLOOKUP(AU25,'【記載例】シフト記号表（勤務時間帯）'!$D$6:$Z$47,23,FALSE))</f>
        <v>-</v>
      </c>
      <c r="AV27" s="205" t="str">
        <f>IF(AV25="","",VLOOKUP(AV25,'【記載例】シフト記号表（勤務時間帯）'!$D$6:$Z$47,23,FALSE))</f>
        <v/>
      </c>
      <c r="AW27" s="203" t="str">
        <f>IF(AW25="","",VLOOKUP(AW25,'【記載例】シフト記号表（勤務時間帯）'!$D$6:$Z$47,23,FALSE))</f>
        <v/>
      </c>
      <c r="AX27" s="204" t="str">
        <f>IF(AX25="","",VLOOKUP(AX25,'【記載例】シフト記号表（勤務時間帯）'!$D$6:$Z$47,23,FALSE))</f>
        <v/>
      </c>
      <c r="AY27" s="204" t="str">
        <f>IF(AY25="","",VLOOKUP(AY25,'【記載例】シフト記号表（勤務時間帯）'!$D$6:$Z$47,23,FALSE))</f>
        <v/>
      </c>
      <c r="AZ27" s="300">
        <f>IF($BC$3="４週",SUM(U27:AV27),IF($BC$3="暦月",SUM(U27:AY27),""))</f>
        <v>0</v>
      </c>
      <c r="BA27" s="301"/>
      <c r="BB27" s="302">
        <f>IF($BC$3="４週",AZ27/4,IF($BC$3="暦月",(AZ27/($BC$12/7)),""))</f>
        <v>0</v>
      </c>
      <c r="BC27" s="301"/>
      <c r="BD27" s="294"/>
      <c r="BE27" s="295"/>
      <c r="BF27" s="295"/>
      <c r="BG27" s="295"/>
      <c r="BH27" s="296"/>
    </row>
    <row r="28" spans="2:65" ht="20.25" customHeight="1" x14ac:dyDescent="0.4">
      <c r="B28" s="125"/>
      <c r="C28" s="276" t="s">
        <v>78</v>
      </c>
      <c r="D28" s="277"/>
      <c r="E28" s="278"/>
      <c r="F28" s="223"/>
      <c r="G28" s="223"/>
      <c r="H28" s="337" t="s">
        <v>109</v>
      </c>
      <c r="I28" s="257" t="s">
        <v>78</v>
      </c>
      <c r="J28" s="258"/>
      <c r="K28" s="258"/>
      <c r="L28" s="259"/>
      <c r="M28" s="247" t="s">
        <v>126</v>
      </c>
      <c r="N28" s="248"/>
      <c r="O28" s="249"/>
      <c r="P28" s="21" t="s">
        <v>18</v>
      </c>
      <c r="Q28" s="27"/>
      <c r="R28" s="27"/>
      <c r="S28" s="15"/>
      <c r="T28" s="55"/>
      <c r="U28" s="206" t="s">
        <v>42</v>
      </c>
      <c r="V28" s="207" t="s">
        <v>42</v>
      </c>
      <c r="W28" s="207" t="s">
        <v>42</v>
      </c>
      <c r="X28" s="207" t="s">
        <v>42</v>
      </c>
      <c r="Y28" s="207"/>
      <c r="Z28" s="207" t="s">
        <v>42</v>
      </c>
      <c r="AA28" s="208" t="s">
        <v>42</v>
      </c>
      <c r="AB28" s="206"/>
      <c r="AC28" s="207" t="s">
        <v>42</v>
      </c>
      <c r="AD28" s="207" t="s">
        <v>42</v>
      </c>
      <c r="AE28" s="207" t="s">
        <v>42</v>
      </c>
      <c r="AF28" s="207"/>
      <c r="AG28" s="207"/>
      <c r="AH28" s="208" t="s">
        <v>42</v>
      </c>
      <c r="AI28" s="206" t="s">
        <v>42</v>
      </c>
      <c r="AJ28" s="207" t="s">
        <v>42</v>
      </c>
      <c r="AK28" s="207"/>
      <c r="AL28" s="207" t="s">
        <v>42</v>
      </c>
      <c r="AM28" s="207" t="s">
        <v>42</v>
      </c>
      <c r="AN28" s="207" t="s">
        <v>42</v>
      </c>
      <c r="AO28" s="208" t="s">
        <v>42</v>
      </c>
      <c r="AP28" s="206" t="s">
        <v>42</v>
      </c>
      <c r="AQ28" s="207"/>
      <c r="AR28" s="207" t="s">
        <v>42</v>
      </c>
      <c r="AS28" s="207"/>
      <c r="AT28" s="207" t="s">
        <v>42</v>
      </c>
      <c r="AU28" s="207"/>
      <c r="AV28" s="208" t="s">
        <v>42</v>
      </c>
      <c r="AW28" s="206"/>
      <c r="AX28" s="207"/>
      <c r="AY28" s="207"/>
      <c r="AZ28" s="256"/>
      <c r="BA28" s="243"/>
      <c r="BB28" s="242"/>
      <c r="BC28" s="243"/>
      <c r="BD28" s="288"/>
      <c r="BE28" s="289"/>
      <c r="BF28" s="289"/>
      <c r="BG28" s="289"/>
      <c r="BH28" s="290"/>
    </row>
    <row r="29" spans="2:65" ht="20.25" customHeight="1" x14ac:dyDescent="0.4">
      <c r="B29" s="123">
        <f>B26+1</f>
        <v>2</v>
      </c>
      <c r="C29" s="279"/>
      <c r="D29" s="280"/>
      <c r="E29" s="281"/>
      <c r="F29" s="224" t="str">
        <f>C28</f>
        <v>介護支援専門員</v>
      </c>
      <c r="G29" s="224"/>
      <c r="H29" s="245"/>
      <c r="I29" s="260"/>
      <c r="J29" s="261"/>
      <c r="K29" s="261"/>
      <c r="L29" s="262"/>
      <c r="M29" s="250"/>
      <c r="N29" s="251"/>
      <c r="O29" s="252"/>
      <c r="P29" s="23" t="s">
        <v>73</v>
      </c>
      <c r="Q29" s="24"/>
      <c r="R29" s="24"/>
      <c r="S29" s="19"/>
      <c r="T29" s="53"/>
      <c r="U29" s="200">
        <f>IF(U28="","",VLOOKUP(U28,'【記載例】シフト記号表（勤務時間帯）'!$D$6:$X$47,21,FALSE))</f>
        <v>7.9999999999999982</v>
      </c>
      <c r="V29" s="201">
        <f>IF(V28="","",VLOOKUP(V28,'【記載例】シフト記号表（勤務時間帯）'!$D$6:$X$47,21,FALSE))</f>
        <v>7.9999999999999982</v>
      </c>
      <c r="W29" s="201">
        <f>IF(W28="","",VLOOKUP(W28,'【記載例】シフト記号表（勤務時間帯）'!$D$6:$X$47,21,FALSE))</f>
        <v>7.9999999999999982</v>
      </c>
      <c r="X29" s="201">
        <f>IF(X28="","",VLOOKUP(X28,'【記載例】シフト記号表（勤務時間帯）'!$D$6:$X$47,21,FALSE))</f>
        <v>7.9999999999999982</v>
      </c>
      <c r="Y29" s="201" t="str">
        <f>IF(Y28="","",VLOOKUP(Y28,'【記載例】シフト記号表（勤務時間帯）'!$D$6:$X$47,21,FALSE))</f>
        <v/>
      </c>
      <c r="Z29" s="201">
        <f>IF(Z28="","",VLOOKUP(Z28,'【記載例】シフト記号表（勤務時間帯）'!$D$6:$X$47,21,FALSE))</f>
        <v>7.9999999999999982</v>
      </c>
      <c r="AA29" s="202">
        <f>IF(AA28="","",VLOOKUP(AA28,'【記載例】シフト記号表（勤務時間帯）'!$D$6:$X$47,21,FALSE))</f>
        <v>7.9999999999999982</v>
      </c>
      <c r="AB29" s="200" t="str">
        <f>IF(AB28="","",VLOOKUP(AB28,'【記載例】シフト記号表（勤務時間帯）'!$D$6:$X$47,21,FALSE))</f>
        <v/>
      </c>
      <c r="AC29" s="201">
        <f>IF(AC28="","",VLOOKUP(AC28,'【記載例】シフト記号表（勤務時間帯）'!$D$6:$X$47,21,FALSE))</f>
        <v>7.9999999999999982</v>
      </c>
      <c r="AD29" s="201">
        <f>IF(AD28="","",VLOOKUP(AD28,'【記載例】シフト記号表（勤務時間帯）'!$D$6:$X$47,21,FALSE))</f>
        <v>7.9999999999999982</v>
      </c>
      <c r="AE29" s="201">
        <f>IF(AE28="","",VLOOKUP(AE28,'【記載例】シフト記号表（勤務時間帯）'!$D$6:$X$47,21,FALSE))</f>
        <v>7.9999999999999982</v>
      </c>
      <c r="AF29" s="201" t="str">
        <f>IF(AF28="","",VLOOKUP(AF28,'【記載例】シフト記号表（勤務時間帯）'!$D$6:$X$47,21,FALSE))</f>
        <v/>
      </c>
      <c r="AG29" s="201" t="str">
        <f>IF(AG28="","",VLOOKUP(AG28,'【記載例】シフト記号表（勤務時間帯）'!$D$6:$X$47,21,FALSE))</f>
        <v/>
      </c>
      <c r="AH29" s="202">
        <f>IF(AH28="","",VLOOKUP(AH28,'【記載例】シフト記号表（勤務時間帯）'!$D$6:$X$47,21,FALSE))</f>
        <v>7.9999999999999982</v>
      </c>
      <c r="AI29" s="200">
        <f>IF(AI28="","",VLOOKUP(AI28,'【記載例】シフト記号表（勤務時間帯）'!$D$6:$X$47,21,FALSE))</f>
        <v>7.9999999999999982</v>
      </c>
      <c r="AJ29" s="201">
        <f>IF(AJ28="","",VLOOKUP(AJ28,'【記載例】シフト記号表（勤務時間帯）'!$D$6:$X$47,21,FALSE))</f>
        <v>7.9999999999999982</v>
      </c>
      <c r="AK29" s="201" t="str">
        <f>IF(AK28="","",VLOOKUP(AK28,'【記載例】シフト記号表（勤務時間帯）'!$D$6:$X$47,21,FALSE))</f>
        <v/>
      </c>
      <c r="AL29" s="201">
        <f>IF(AL28="","",VLOOKUP(AL28,'【記載例】シフト記号表（勤務時間帯）'!$D$6:$X$47,21,FALSE))</f>
        <v>7.9999999999999982</v>
      </c>
      <c r="AM29" s="201">
        <f>IF(AM28="","",VLOOKUP(AM28,'【記載例】シフト記号表（勤務時間帯）'!$D$6:$X$47,21,FALSE))</f>
        <v>7.9999999999999982</v>
      </c>
      <c r="AN29" s="201">
        <f>IF(AN28="","",VLOOKUP(AN28,'【記載例】シフト記号表（勤務時間帯）'!$D$6:$X$47,21,FALSE))</f>
        <v>7.9999999999999982</v>
      </c>
      <c r="AO29" s="202">
        <f>IF(AO28="","",VLOOKUP(AO28,'【記載例】シフト記号表（勤務時間帯）'!$D$6:$X$47,21,FALSE))</f>
        <v>7.9999999999999982</v>
      </c>
      <c r="AP29" s="200">
        <f>IF(AP28="","",VLOOKUP(AP28,'【記載例】シフト記号表（勤務時間帯）'!$D$6:$X$47,21,FALSE))</f>
        <v>7.9999999999999982</v>
      </c>
      <c r="AQ29" s="201" t="str">
        <f>IF(AQ28="","",VLOOKUP(AQ28,'【記載例】シフト記号表（勤務時間帯）'!$D$6:$X$47,21,FALSE))</f>
        <v/>
      </c>
      <c r="AR29" s="201">
        <f>IF(AR28="","",VLOOKUP(AR28,'【記載例】シフト記号表（勤務時間帯）'!$D$6:$X$47,21,FALSE))</f>
        <v>7.9999999999999982</v>
      </c>
      <c r="AS29" s="201" t="str">
        <f>IF(AS28="","",VLOOKUP(AS28,'【記載例】シフト記号表（勤務時間帯）'!$D$6:$X$47,21,FALSE))</f>
        <v/>
      </c>
      <c r="AT29" s="201">
        <f>IF(AT28="","",VLOOKUP(AT28,'【記載例】シフト記号表（勤務時間帯）'!$D$6:$X$47,21,FALSE))</f>
        <v>7.9999999999999982</v>
      </c>
      <c r="AU29" s="201" t="str">
        <f>IF(AU28="","",VLOOKUP(AU28,'【記載例】シフト記号表（勤務時間帯）'!$D$6:$X$47,21,FALSE))</f>
        <v/>
      </c>
      <c r="AV29" s="202">
        <f>IF(AV28="","",VLOOKUP(AV28,'【記載例】シフト記号表（勤務時間帯）'!$D$6:$X$47,21,FALSE))</f>
        <v>7.9999999999999982</v>
      </c>
      <c r="AW29" s="200" t="str">
        <f>IF(AW28="","",VLOOKUP(AW28,'【記載例】シフト記号表（勤務時間帯）'!$D$6:$X$47,21,FALSE))</f>
        <v/>
      </c>
      <c r="AX29" s="201" t="str">
        <f>IF(AX28="","",VLOOKUP(AX28,'【記載例】シフト記号表（勤務時間帯）'!$D$6:$X$47,21,FALSE))</f>
        <v/>
      </c>
      <c r="AY29" s="201" t="str">
        <f>IF(AY28="","",VLOOKUP(AY28,'【記載例】シフト記号表（勤務時間帯）'!$D$6:$X$47,21,FALSE))</f>
        <v/>
      </c>
      <c r="AZ29" s="297">
        <f>IF($BC$3="４週",SUM(U29:AV29),IF($BC$3="暦月",SUM(U29:AY29),""))</f>
        <v>159.99999999999997</v>
      </c>
      <c r="BA29" s="298"/>
      <c r="BB29" s="299">
        <f>IF($BC$3="４週",AZ29/4,IF($BC$3="暦月",(AZ29/($BC$12/7)),""))</f>
        <v>39.999999999999993</v>
      </c>
      <c r="BC29" s="298"/>
      <c r="BD29" s="291"/>
      <c r="BE29" s="292"/>
      <c r="BF29" s="292"/>
      <c r="BG29" s="292"/>
      <c r="BH29" s="293"/>
    </row>
    <row r="30" spans="2:65" ht="20.25" customHeight="1" x14ac:dyDescent="0.4">
      <c r="B30" s="124"/>
      <c r="C30" s="282"/>
      <c r="D30" s="283"/>
      <c r="E30" s="284"/>
      <c r="F30" s="225"/>
      <c r="G30" s="225" t="str">
        <f>C28</f>
        <v>介護支援専門員</v>
      </c>
      <c r="H30" s="246"/>
      <c r="I30" s="263"/>
      <c r="J30" s="264"/>
      <c r="K30" s="264"/>
      <c r="L30" s="265"/>
      <c r="M30" s="253"/>
      <c r="N30" s="254"/>
      <c r="O30" s="255"/>
      <c r="P30" s="25" t="s">
        <v>74</v>
      </c>
      <c r="Q30" s="26"/>
      <c r="R30" s="26"/>
      <c r="S30" s="17"/>
      <c r="T30" s="54"/>
      <c r="U30" s="203" t="str">
        <f>IF(U28="","",VLOOKUP(U28,'【記載例】シフト記号表（勤務時間帯）'!$D$6:$Z$47,23,FALSE))</f>
        <v>-</v>
      </c>
      <c r="V30" s="204" t="str">
        <f>IF(V28="","",VLOOKUP(V28,'【記載例】シフト記号表（勤務時間帯）'!$D$6:$Z$47,23,FALSE))</f>
        <v>-</v>
      </c>
      <c r="W30" s="204" t="str">
        <f>IF(W28="","",VLOOKUP(W28,'【記載例】シフト記号表（勤務時間帯）'!$D$6:$Z$47,23,FALSE))</f>
        <v>-</v>
      </c>
      <c r="X30" s="204" t="str">
        <f>IF(X28="","",VLOOKUP(X28,'【記載例】シフト記号表（勤務時間帯）'!$D$6:$Z$47,23,FALSE))</f>
        <v>-</v>
      </c>
      <c r="Y30" s="204" t="str">
        <f>IF(Y28="","",VLOOKUP(Y28,'【記載例】シフト記号表（勤務時間帯）'!$D$6:$Z$47,23,FALSE))</f>
        <v/>
      </c>
      <c r="Z30" s="204" t="str">
        <f>IF(Z28="","",VLOOKUP(Z28,'【記載例】シフト記号表（勤務時間帯）'!$D$6:$Z$47,23,FALSE))</f>
        <v>-</v>
      </c>
      <c r="AA30" s="205" t="str">
        <f>IF(AA28="","",VLOOKUP(AA28,'【記載例】シフト記号表（勤務時間帯）'!$D$6:$Z$47,23,FALSE))</f>
        <v>-</v>
      </c>
      <c r="AB30" s="203" t="str">
        <f>IF(AB28="","",VLOOKUP(AB28,'【記載例】シフト記号表（勤務時間帯）'!$D$6:$Z$47,23,FALSE))</f>
        <v/>
      </c>
      <c r="AC30" s="204" t="str">
        <f>IF(AC28="","",VLOOKUP(AC28,'【記載例】シフト記号表（勤務時間帯）'!$D$6:$Z$47,23,FALSE))</f>
        <v>-</v>
      </c>
      <c r="AD30" s="204" t="str">
        <f>IF(AD28="","",VLOOKUP(AD28,'【記載例】シフト記号表（勤務時間帯）'!$D$6:$Z$47,23,FALSE))</f>
        <v>-</v>
      </c>
      <c r="AE30" s="204" t="str">
        <f>IF(AE28="","",VLOOKUP(AE28,'【記載例】シフト記号表（勤務時間帯）'!$D$6:$Z$47,23,FALSE))</f>
        <v>-</v>
      </c>
      <c r="AF30" s="204" t="str">
        <f>IF(AF28="","",VLOOKUP(AF28,'【記載例】シフト記号表（勤務時間帯）'!$D$6:$Z$47,23,FALSE))</f>
        <v/>
      </c>
      <c r="AG30" s="204" t="str">
        <f>IF(AG28="","",VLOOKUP(AG28,'【記載例】シフト記号表（勤務時間帯）'!$D$6:$Z$47,23,FALSE))</f>
        <v/>
      </c>
      <c r="AH30" s="205" t="str">
        <f>IF(AH28="","",VLOOKUP(AH28,'【記載例】シフト記号表（勤務時間帯）'!$D$6:$Z$47,23,FALSE))</f>
        <v>-</v>
      </c>
      <c r="AI30" s="203" t="str">
        <f>IF(AI28="","",VLOOKUP(AI28,'【記載例】シフト記号表（勤務時間帯）'!$D$6:$Z$47,23,FALSE))</f>
        <v>-</v>
      </c>
      <c r="AJ30" s="204" t="str">
        <f>IF(AJ28="","",VLOOKUP(AJ28,'【記載例】シフト記号表（勤務時間帯）'!$D$6:$Z$47,23,FALSE))</f>
        <v>-</v>
      </c>
      <c r="AK30" s="204" t="str">
        <f>IF(AK28="","",VLOOKUP(AK28,'【記載例】シフト記号表（勤務時間帯）'!$D$6:$Z$47,23,FALSE))</f>
        <v/>
      </c>
      <c r="AL30" s="204" t="str">
        <f>IF(AL28="","",VLOOKUP(AL28,'【記載例】シフト記号表（勤務時間帯）'!$D$6:$Z$47,23,FALSE))</f>
        <v>-</v>
      </c>
      <c r="AM30" s="204" t="str">
        <f>IF(AM28="","",VLOOKUP(AM28,'【記載例】シフト記号表（勤務時間帯）'!$D$6:$Z$47,23,FALSE))</f>
        <v>-</v>
      </c>
      <c r="AN30" s="204" t="str">
        <f>IF(AN28="","",VLOOKUP(AN28,'【記載例】シフト記号表（勤務時間帯）'!$D$6:$Z$47,23,FALSE))</f>
        <v>-</v>
      </c>
      <c r="AO30" s="205" t="str">
        <f>IF(AO28="","",VLOOKUP(AO28,'【記載例】シフト記号表（勤務時間帯）'!$D$6:$Z$47,23,FALSE))</f>
        <v>-</v>
      </c>
      <c r="AP30" s="203" t="str">
        <f>IF(AP28="","",VLOOKUP(AP28,'【記載例】シフト記号表（勤務時間帯）'!$D$6:$Z$47,23,FALSE))</f>
        <v>-</v>
      </c>
      <c r="AQ30" s="204" t="str">
        <f>IF(AQ28="","",VLOOKUP(AQ28,'【記載例】シフト記号表（勤務時間帯）'!$D$6:$Z$47,23,FALSE))</f>
        <v/>
      </c>
      <c r="AR30" s="204" t="str">
        <f>IF(AR28="","",VLOOKUP(AR28,'【記載例】シフト記号表（勤務時間帯）'!$D$6:$Z$47,23,FALSE))</f>
        <v>-</v>
      </c>
      <c r="AS30" s="204" t="str">
        <f>IF(AS28="","",VLOOKUP(AS28,'【記載例】シフト記号表（勤務時間帯）'!$D$6:$Z$47,23,FALSE))</f>
        <v/>
      </c>
      <c r="AT30" s="204" t="str">
        <f>IF(AT28="","",VLOOKUP(AT28,'【記載例】シフト記号表（勤務時間帯）'!$D$6:$Z$47,23,FALSE))</f>
        <v>-</v>
      </c>
      <c r="AU30" s="204" t="str">
        <f>IF(AU28="","",VLOOKUP(AU28,'【記載例】シフト記号表（勤務時間帯）'!$D$6:$Z$47,23,FALSE))</f>
        <v/>
      </c>
      <c r="AV30" s="205" t="str">
        <f>IF(AV28="","",VLOOKUP(AV28,'【記載例】シフト記号表（勤務時間帯）'!$D$6:$Z$47,23,FALSE))</f>
        <v>-</v>
      </c>
      <c r="AW30" s="203" t="str">
        <f>IF(AW28="","",VLOOKUP(AW28,'【記載例】シフト記号表（勤務時間帯）'!$D$6:$Z$47,23,FALSE))</f>
        <v/>
      </c>
      <c r="AX30" s="204" t="str">
        <f>IF(AX28="","",VLOOKUP(AX28,'【記載例】シフト記号表（勤務時間帯）'!$D$6:$Z$47,23,FALSE))</f>
        <v/>
      </c>
      <c r="AY30" s="204" t="str">
        <f>IF(AY28="","",VLOOKUP(AY28,'【記載例】シフト記号表（勤務時間帯）'!$D$6:$Z$47,23,FALSE))</f>
        <v/>
      </c>
      <c r="AZ30" s="300">
        <f>IF($BC$3="４週",SUM(U30:AV30),IF($BC$3="暦月",SUM(U30:AY30),""))</f>
        <v>0</v>
      </c>
      <c r="BA30" s="301"/>
      <c r="BB30" s="302">
        <f>IF($BC$3="４週",AZ30/4,IF($BC$3="暦月",(AZ30/($BC$12/7)),""))</f>
        <v>0</v>
      </c>
      <c r="BC30" s="301"/>
      <c r="BD30" s="294"/>
      <c r="BE30" s="295"/>
      <c r="BF30" s="295"/>
      <c r="BG30" s="295"/>
      <c r="BH30" s="296"/>
    </row>
    <row r="31" spans="2:65" ht="20.25" customHeight="1" x14ac:dyDescent="0.4">
      <c r="B31" s="125"/>
      <c r="C31" s="276" t="s">
        <v>199</v>
      </c>
      <c r="D31" s="277"/>
      <c r="E31" s="278"/>
      <c r="F31" s="224"/>
      <c r="G31" s="224"/>
      <c r="H31" s="244" t="s">
        <v>109</v>
      </c>
      <c r="I31" s="257" t="s">
        <v>80</v>
      </c>
      <c r="J31" s="258"/>
      <c r="K31" s="258"/>
      <c r="L31" s="259"/>
      <c r="M31" s="247" t="s">
        <v>127</v>
      </c>
      <c r="N31" s="248"/>
      <c r="O31" s="249"/>
      <c r="P31" s="21" t="s">
        <v>18</v>
      </c>
      <c r="Q31" s="27"/>
      <c r="R31" s="27"/>
      <c r="S31" s="15"/>
      <c r="T31" s="55"/>
      <c r="U31" s="206" t="s">
        <v>47</v>
      </c>
      <c r="V31" s="207" t="s">
        <v>48</v>
      </c>
      <c r="W31" s="207"/>
      <c r="X31" s="207" t="s">
        <v>39</v>
      </c>
      <c r="Y31" s="207" t="s">
        <v>188</v>
      </c>
      <c r="Z31" s="207"/>
      <c r="AA31" s="208" t="s">
        <v>39</v>
      </c>
      <c r="AB31" s="206" t="s">
        <v>189</v>
      </c>
      <c r="AC31" s="207" t="s">
        <v>48</v>
      </c>
      <c r="AD31" s="207" t="s">
        <v>41</v>
      </c>
      <c r="AE31" s="207"/>
      <c r="AF31" s="207" t="s">
        <v>183</v>
      </c>
      <c r="AG31" s="207" t="s">
        <v>188</v>
      </c>
      <c r="AH31" s="208"/>
      <c r="AI31" s="206" t="s">
        <v>41</v>
      </c>
      <c r="AJ31" s="207" t="s">
        <v>47</v>
      </c>
      <c r="AK31" s="207" t="s">
        <v>190</v>
      </c>
      <c r="AL31" s="207"/>
      <c r="AM31" s="207"/>
      <c r="AN31" s="207" t="s">
        <v>47</v>
      </c>
      <c r="AO31" s="208" t="s">
        <v>48</v>
      </c>
      <c r="AP31" s="206"/>
      <c r="AQ31" s="207" t="s">
        <v>183</v>
      </c>
      <c r="AR31" s="207" t="s">
        <v>41</v>
      </c>
      <c r="AS31" s="207" t="s">
        <v>189</v>
      </c>
      <c r="AT31" s="207" t="s">
        <v>48</v>
      </c>
      <c r="AU31" s="207"/>
      <c r="AV31" s="208" t="s">
        <v>156</v>
      </c>
      <c r="AW31" s="206"/>
      <c r="AX31" s="207"/>
      <c r="AY31" s="207"/>
      <c r="AZ31" s="256"/>
      <c r="BA31" s="243"/>
      <c r="BB31" s="242"/>
      <c r="BC31" s="243"/>
      <c r="BD31" s="288"/>
      <c r="BE31" s="289"/>
      <c r="BF31" s="289"/>
      <c r="BG31" s="289"/>
      <c r="BH31" s="290"/>
    </row>
    <row r="32" spans="2:65" ht="20.25" customHeight="1" x14ac:dyDescent="0.4">
      <c r="B32" s="123">
        <f>B29+1</f>
        <v>3</v>
      </c>
      <c r="C32" s="279"/>
      <c r="D32" s="280"/>
      <c r="E32" s="281"/>
      <c r="F32" s="224" t="str">
        <f>C31</f>
        <v>看護職員</v>
      </c>
      <c r="G32" s="224"/>
      <c r="H32" s="245"/>
      <c r="I32" s="260"/>
      <c r="J32" s="261"/>
      <c r="K32" s="261"/>
      <c r="L32" s="262"/>
      <c r="M32" s="250"/>
      <c r="N32" s="251"/>
      <c r="O32" s="252"/>
      <c r="P32" s="23" t="s">
        <v>73</v>
      </c>
      <c r="Q32" s="24"/>
      <c r="R32" s="24"/>
      <c r="S32" s="19"/>
      <c r="T32" s="53"/>
      <c r="U32" s="200">
        <f>IF(U31="","",VLOOKUP(U31,'【記載例】シフト記号表（勤務時間帯）'!$D$6:$X$47,21,FALSE))</f>
        <v>3</v>
      </c>
      <c r="V32" s="201">
        <f>IF(V31="","",VLOOKUP(V31,'【記載例】シフト記号表（勤務時間帯）'!$D$6:$X$47,21,FALSE))</f>
        <v>3</v>
      </c>
      <c r="W32" s="201" t="str">
        <f>IF(W31="","",VLOOKUP(W31,'【記載例】シフト記号表（勤務時間帯）'!$D$6:$X$47,21,FALSE))</f>
        <v/>
      </c>
      <c r="X32" s="201">
        <f>IF(X31="","",VLOOKUP(X31,'【記載例】シフト記号表（勤務時間帯）'!$D$6:$X$47,21,FALSE))</f>
        <v>7.9999999999999982</v>
      </c>
      <c r="Y32" s="201">
        <f>IF(Y31="","",VLOOKUP(Y31,'【記載例】シフト記号表（勤務時間帯）'!$D$6:$X$47,21,FALSE))</f>
        <v>8</v>
      </c>
      <c r="Z32" s="201" t="str">
        <f>IF(Z31="","",VLOOKUP(Z31,'【記載例】シフト記号表（勤務時間帯）'!$D$6:$X$47,21,FALSE))</f>
        <v/>
      </c>
      <c r="AA32" s="202">
        <f>IF(AA31="","",VLOOKUP(AA31,'【記載例】シフト記号表（勤務時間帯）'!$D$6:$X$47,21,FALSE))</f>
        <v>7.9999999999999982</v>
      </c>
      <c r="AB32" s="200">
        <f>IF(AB31="","",VLOOKUP(AB31,'【記載例】シフト記号表（勤務時間帯）'!$D$6:$X$47,21,FALSE))</f>
        <v>3</v>
      </c>
      <c r="AC32" s="201">
        <f>IF(AC31="","",VLOOKUP(AC31,'【記載例】シフト記号表（勤務時間帯）'!$D$6:$X$47,21,FALSE))</f>
        <v>3</v>
      </c>
      <c r="AD32" s="201">
        <f>IF(AD31="","",VLOOKUP(AD31,'【記載例】シフト記号表（勤務時間帯）'!$D$6:$X$47,21,FALSE))</f>
        <v>8</v>
      </c>
      <c r="AE32" s="201" t="str">
        <f>IF(AE31="","",VLOOKUP(AE31,'【記載例】シフト記号表（勤務時間帯）'!$D$6:$X$47,21,FALSE))</f>
        <v/>
      </c>
      <c r="AF32" s="201">
        <f>IF(AF31="","",VLOOKUP(AF31,'【記載例】シフト記号表（勤務時間帯）'!$D$6:$X$47,21,FALSE))</f>
        <v>7.9999999999999982</v>
      </c>
      <c r="AG32" s="201">
        <f>IF(AG31="","",VLOOKUP(AG31,'【記載例】シフト記号表（勤務時間帯）'!$D$6:$X$47,21,FALSE))</f>
        <v>8</v>
      </c>
      <c r="AH32" s="202" t="str">
        <f>IF(AH31="","",VLOOKUP(AH31,'【記載例】シフト記号表（勤務時間帯）'!$D$6:$X$47,21,FALSE))</f>
        <v/>
      </c>
      <c r="AI32" s="200">
        <f>IF(AI31="","",VLOOKUP(AI31,'【記載例】シフト記号表（勤務時間帯）'!$D$6:$X$47,21,FALSE))</f>
        <v>8</v>
      </c>
      <c r="AJ32" s="201">
        <f>IF(AJ31="","",VLOOKUP(AJ31,'【記載例】シフト記号表（勤務時間帯）'!$D$6:$X$47,21,FALSE))</f>
        <v>3</v>
      </c>
      <c r="AK32" s="201">
        <f>IF(AK31="","",VLOOKUP(AK31,'【記載例】シフト記号表（勤務時間帯）'!$D$6:$X$47,21,FALSE))</f>
        <v>3</v>
      </c>
      <c r="AL32" s="201" t="str">
        <f>IF(AL31="","",VLOOKUP(AL31,'【記載例】シフト記号表（勤務時間帯）'!$D$6:$X$47,21,FALSE))</f>
        <v/>
      </c>
      <c r="AM32" s="201" t="str">
        <f>IF(AM31="","",VLOOKUP(AM31,'【記載例】シフト記号表（勤務時間帯）'!$D$6:$X$47,21,FALSE))</f>
        <v/>
      </c>
      <c r="AN32" s="201">
        <f>IF(AN31="","",VLOOKUP(AN31,'【記載例】シフト記号表（勤務時間帯）'!$D$6:$X$47,21,FALSE))</f>
        <v>3</v>
      </c>
      <c r="AO32" s="202">
        <f>IF(AO31="","",VLOOKUP(AO31,'【記載例】シフト記号表（勤務時間帯）'!$D$6:$X$47,21,FALSE))</f>
        <v>3</v>
      </c>
      <c r="AP32" s="200" t="str">
        <f>IF(AP31="","",VLOOKUP(AP31,'【記載例】シフト記号表（勤務時間帯）'!$D$6:$X$47,21,FALSE))</f>
        <v/>
      </c>
      <c r="AQ32" s="201">
        <f>IF(AQ31="","",VLOOKUP(AQ31,'【記載例】シフト記号表（勤務時間帯）'!$D$6:$X$47,21,FALSE))</f>
        <v>7.9999999999999982</v>
      </c>
      <c r="AR32" s="201">
        <f>IF(AR31="","",VLOOKUP(AR31,'【記載例】シフト記号表（勤務時間帯）'!$D$6:$X$47,21,FALSE))</f>
        <v>8</v>
      </c>
      <c r="AS32" s="201">
        <f>IF(AS31="","",VLOOKUP(AS31,'【記載例】シフト記号表（勤務時間帯）'!$D$6:$X$47,21,FALSE))</f>
        <v>3</v>
      </c>
      <c r="AT32" s="201">
        <f>IF(AT31="","",VLOOKUP(AT31,'【記載例】シフト記号表（勤務時間帯）'!$D$6:$X$47,21,FALSE))</f>
        <v>3</v>
      </c>
      <c r="AU32" s="201" t="str">
        <f>IF(AU31="","",VLOOKUP(AU31,'【記載例】シフト記号表（勤務時間帯）'!$D$6:$X$47,21,FALSE))</f>
        <v/>
      </c>
      <c r="AV32" s="202">
        <f>IF(AV31="","",VLOOKUP(AV31,'【記載例】シフト記号表（勤務時間帯）'!$D$6:$X$47,21,FALSE))</f>
        <v>7.9999999999999982</v>
      </c>
      <c r="AW32" s="200" t="str">
        <f>IF(AW31="","",VLOOKUP(AW31,'【記載例】シフト記号表（勤務時間帯）'!$D$6:$X$47,21,FALSE))</f>
        <v/>
      </c>
      <c r="AX32" s="201" t="str">
        <f>IF(AX31="","",VLOOKUP(AX31,'【記載例】シフト記号表（勤務時間帯）'!$D$6:$X$47,21,FALSE))</f>
        <v/>
      </c>
      <c r="AY32" s="201" t="str">
        <f>IF(AY31="","",VLOOKUP(AY31,'【記載例】シフト記号表（勤務時間帯）'!$D$6:$X$47,21,FALSE))</f>
        <v/>
      </c>
      <c r="AZ32" s="297">
        <f>IF($BC$3="４週",SUM(U32:AV32),IF($BC$3="暦月",SUM(U32:AY32),""))</f>
        <v>110</v>
      </c>
      <c r="BA32" s="298"/>
      <c r="BB32" s="299">
        <f>IF($BC$3="４週",AZ32/4,IF($BC$3="暦月",(AZ32/($BC$12/7)),""))</f>
        <v>27.5</v>
      </c>
      <c r="BC32" s="298"/>
      <c r="BD32" s="291"/>
      <c r="BE32" s="292"/>
      <c r="BF32" s="292"/>
      <c r="BG32" s="292"/>
      <c r="BH32" s="293"/>
    </row>
    <row r="33" spans="2:60" ht="20.25" customHeight="1" x14ac:dyDescent="0.4">
      <c r="B33" s="124"/>
      <c r="C33" s="282"/>
      <c r="D33" s="283"/>
      <c r="E33" s="284"/>
      <c r="F33" s="225"/>
      <c r="G33" s="225" t="str">
        <f>C31</f>
        <v>看護職員</v>
      </c>
      <c r="H33" s="246"/>
      <c r="I33" s="263"/>
      <c r="J33" s="264"/>
      <c r="K33" s="264"/>
      <c r="L33" s="265"/>
      <c r="M33" s="253"/>
      <c r="N33" s="254"/>
      <c r="O33" s="255"/>
      <c r="P33" s="25" t="s">
        <v>74</v>
      </c>
      <c r="Q33" s="28"/>
      <c r="R33" s="28"/>
      <c r="S33" s="16"/>
      <c r="T33" s="56"/>
      <c r="U33" s="203">
        <f>IF(U31="","",VLOOKUP(U31,'【記載例】シフト記号表（勤務時間帯）'!$D$6:$Z$47,23,FALSE))</f>
        <v>3.9999999999999991</v>
      </c>
      <c r="V33" s="204">
        <f>IF(V31="","",VLOOKUP(V31,'【記載例】シフト記号表（勤務時間帯）'!$D$6:$Z$47,23,FALSE))</f>
        <v>6</v>
      </c>
      <c r="W33" s="204" t="str">
        <f>IF(W31="","",VLOOKUP(W31,'【記載例】シフト記号表（勤務時間帯）'!$D$6:$Z$47,23,FALSE))</f>
        <v/>
      </c>
      <c r="X33" s="204" t="str">
        <f>IF(X31="","",VLOOKUP(X31,'【記載例】シフト記号表（勤務時間帯）'!$D$6:$Z$47,23,FALSE))</f>
        <v>-</v>
      </c>
      <c r="Y33" s="204" t="str">
        <f>IF(Y31="","",VLOOKUP(Y31,'【記載例】シフト記号表（勤務時間帯）'!$D$6:$Z$47,23,FALSE))</f>
        <v>-</v>
      </c>
      <c r="Z33" s="204" t="str">
        <f>IF(Z31="","",VLOOKUP(Z31,'【記載例】シフト記号表（勤務時間帯）'!$D$6:$Z$47,23,FALSE))</f>
        <v/>
      </c>
      <c r="AA33" s="205" t="str">
        <f>IF(AA31="","",VLOOKUP(AA31,'【記載例】シフト記号表（勤務時間帯）'!$D$6:$Z$47,23,FALSE))</f>
        <v>-</v>
      </c>
      <c r="AB33" s="203">
        <f>IF(AB31="","",VLOOKUP(AB31,'【記載例】シフト記号表（勤務時間帯）'!$D$6:$Z$47,23,FALSE))</f>
        <v>3.9999999999999991</v>
      </c>
      <c r="AC33" s="204">
        <f>IF(AC31="","",VLOOKUP(AC31,'【記載例】シフト記号表（勤務時間帯）'!$D$6:$Z$47,23,FALSE))</f>
        <v>6</v>
      </c>
      <c r="AD33" s="204" t="str">
        <f>IF(AD31="","",VLOOKUP(AD31,'【記載例】シフト記号表（勤務時間帯）'!$D$6:$Z$47,23,FALSE))</f>
        <v>-</v>
      </c>
      <c r="AE33" s="204" t="str">
        <f>IF(AE31="","",VLOOKUP(AE31,'【記載例】シフト記号表（勤務時間帯）'!$D$6:$Z$47,23,FALSE))</f>
        <v/>
      </c>
      <c r="AF33" s="204" t="str">
        <f>IF(AF31="","",VLOOKUP(AF31,'【記載例】シフト記号表（勤務時間帯）'!$D$6:$Z$47,23,FALSE))</f>
        <v>-</v>
      </c>
      <c r="AG33" s="204" t="str">
        <f>IF(AG31="","",VLOOKUP(AG31,'【記載例】シフト記号表（勤務時間帯）'!$D$6:$Z$47,23,FALSE))</f>
        <v>-</v>
      </c>
      <c r="AH33" s="205" t="str">
        <f>IF(AH31="","",VLOOKUP(AH31,'【記載例】シフト記号表（勤務時間帯）'!$D$6:$Z$47,23,FALSE))</f>
        <v/>
      </c>
      <c r="AI33" s="203" t="str">
        <f>IF(AI31="","",VLOOKUP(AI31,'【記載例】シフト記号表（勤務時間帯）'!$D$6:$Z$47,23,FALSE))</f>
        <v>-</v>
      </c>
      <c r="AJ33" s="204">
        <f>IF(AJ31="","",VLOOKUP(AJ31,'【記載例】シフト記号表（勤務時間帯）'!$D$6:$Z$47,23,FALSE))</f>
        <v>3.9999999999999991</v>
      </c>
      <c r="AK33" s="204">
        <f>IF(AK31="","",VLOOKUP(AK31,'【記載例】シフト記号表（勤務時間帯）'!$D$6:$Z$47,23,FALSE))</f>
        <v>6</v>
      </c>
      <c r="AL33" s="204" t="str">
        <f>IF(AL31="","",VLOOKUP(AL31,'【記載例】シフト記号表（勤務時間帯）'!$D$6:$Z$47,23,FALSE))</f>
        <v/>
      </c>
      <c r="AM33" s="204" t="str">
        <f>IF(AM31="","",VLOOKUP(AM31,'【記載例】シフト記号表（勤務時間帯）'!$D$6:$Z$47,23,FALSE))</f>
        <v/>
      </c>
      <c r="AN33" s="204">
        <f>IF(AN31="","",VLOOKUP(AN31,'【記載例】シフト記号表（勤務時間帯）'!$D$6:$Z$47,23,FALSE))</f>
        <v>3.9999999999999991</v>
      </c>
      <c r="AO33" s="205">
        <f>IF(AO31="","",VLOOKUP(AO31,'【記載例】シフト記号表（勤務時間帯）'!$D$6:$Z$47,23,FALSE))</f>
        <v>6</v>
      </c>
      <c r="AP33" s="203" t="str">
        <f>IF(AP31="","",VLOOKUP(AP31,'【記載例】シフト記号表（勤務時間帯）'!$D$6:$Z$47,23,FALSE))</f>
        <v/>
      </c>
      <c r="AQ33" s="204" t="str">
        <f>IF(AQ31="","",VLOOKUP(AQ31,'【記載例】シフト記号表（勤務時間帯）'!$D$6:$Z$47,23,FALSE))</f>
        <v>-</v>
      </c>
      <c r="AR33" s="204" t="str">
        <f>IF(AR31="","",VLOOKUP(AR31,'【記載例】シフト記号表（勤務時間帯）'!$D$6:$Z$47,23,FALSE))</f>
        <v>-</v>
      </c>
      <c r="AS33" s="204">
        <f>IF(AS31="","",VLOOKUP(AS31,'【記載例】シフト記号表（勤務時間帯）'!$D$6:$Z$47,23,FALSE))</f>
        <v>3.9999999999999991</v>
      </c>
      <c r="AT33" s="204">
        <f>IF(AT31="","",VLOOKUP(AT31,'【記載例】シフト記号表（勤務時間帯）'!$D$6:$Z$47,23,FALSE))</f>
        <v>6</v>
      </c>
      <c r="AU33" s="204" t="str">
        <f>IF(AU31="","",VLOOKUP(AU31,'【記載例】シフト記号表（勤務時間帯）'!$D$6:$Z$47,23,FALSE))</f>
        <v/>
      </c>
      <c r="AV33" s="205" t="str">
        <f>IF(AV31="","",VLOOKUP(AV31,'【記載例】シフト記号表（勤務時間帯）'!$D$6:$Z$47,23,FALSE))</f>
        <v>-</v>
      </c>
      <c r="AW33" s="203" t="str">
        <f>IF(AW31="","",VLOOKUP(AW31,'【記載例】シフト記号表（勤務時間帯）'!$D$6:$Z$47,23,FALSE))</f>
        <v/>
      </c>
      <c r="AX33" s="204" t="str">
        <f>IF(AX31="","",VLOOKUP(AX31,'【記載例】シフト記号表（勤務時間帯）'!$D$6:$Z$47,23,FALSE))</f>
        <v/>
      </c>
      <c r="AY33" s="204" t="str">
        <f>IF(AY31="","",VLOOKUP(AY31,'【記載例】シフト記号表（勤務時間帯）'!$D$6:$Z$47,23,FALSE))</f>
        <v/>
      </c>
      <c r="AZ33" s="300">
        <f>IF($BC$3="４週",SUM(U33:AV33),IF($BC$3="暦月",SUM(U33:AY33),""))</f>
        <v>50</v>
      </c>
      <c r="BA33" s="301"/>
      <c r="BB33" s="302">
        <f>IF($BC$3="４週",AZ33/4,IF($BC$3="暦月",(AZ33/($BC$12/7)),""))</f>
        <v>12.5</v>
      </c>
      <c r="BC33" s="301"/>
      <c r="BD33" s="294"/>
      <c r="BE33" s="295"/>
      <c r="BF33" s="295"/>
      <c r="BG33" s="295"/>
      <c r="BH33" s="296"/>
    </row>
    <row r="34" spans="2:60" ht="20.25" customHeight="1" x14ac:dyDescent="0.4">
      <c r="B34" s="125"/>
      <c r="C34" s="276" t="s">
        <v>199</v>
      </c>
      <c r="D34" s="277"/>
      <c r="E34" s="278"/>
      <c r="F34" s="224"/>
      <c r="G34" s="224"/>
      <c r="H34" s="244" t="s">
        <v>109</v>
      </c>
      <c r="I34" s="257" t="s">
        <v>80</v>
      </c>
      <c r="J34" s="258"/>
      <c r="K34" s="258"/>
      <c r="L34" s="259"/>
      <c r="M34" s="247" t="s">
        <v>128</v>
      </c>
      <c r="N34" s="248"/>
      <c r="O34" s="249"/>
      <c r="P34" s="21" t="s">
        <v>18</v>
      </c>
      <c r="Q34" s="27"/>
      <c r="R34" s="27"/>
      <c r="S34" s="15"/>
      <c r="T34" s="55"/>
      <c r="U34" s="206"/>
      <c r="V34" s="207" t="s">
        <v>164</v>
      </c>
      <c r="W34" s="207" t="s">
        <v>165</v>
      </c>
      <c r="X34" s="207" t="s">
        <v>156</v>
      </c>
      <c r="Y34" s="207"/>
      <c r="Z34" s="207" t="s">
        <v>164</v>
      </c>
      <c r="AA34" s="208" t="s">
        <v>165</v>
      </c>
      <c r="AB34" s="206"/>
      <c r="AC34" s="207" t="s">
        <v>156</v>
      </c>
      <c r="AD34" s="207" t="s">
        <v>164</v>
      </c>
      <c r="AE34" s="207" t="s">
        <v>165</v>
      </c>
      <c r="AF34" s="207"/>
      <c r="AG34" s="207" t="s">
        <v>157</v>
      </c>
      <c r="AH34" s="208" t="s">
        <v>156</v>
      </c>
      <c r="AI34" s="206"/>
      <c r="AJ34" s="207" t="s">
        <v>156</v>
      </c>
      <c r="AK34" s="207" t="s">
        <v>158</v>
      </c>
      <c r="AL34" s="207" t="s">
        <v>164</v>
      </c>
      <c r="AM34" s="207" t="s">
        <v>165</v>
      </c>
      <c r="AN34" s="207"/>
      <c r="AO34" s="208" t="s">
        <v>156</v>
      </c>
      <c r="AP34" s="206" t="s">
        <v>157</v>
      </c>
      <c r="AQ34" s="207" t="s">
        <v>158</v>
      </c>
      <c r="AR34" s="207" t="s">
        <v>164</v>
      </c>
      <c r="AS34" s="207" t="s">
        <v>165</v>
      </c>
      <c r="AT34" s="207"/>
      <c r="AU34" s="207"/>
      <c r="AV34" s="208" t="s">
        <v>156</v>
      </c>
      <c r="AW34" s="206"/>
      <c r="AX34" s="207"/>
      <c r="AY34" s="207"/>
      <c r="AZ34" s="256"/>
      <c r="BA34" s="243"/>
      <c r="BB34" s="242"/>
      <c r="BC34" s="243"/>
      <c r="BD34" s="288"/>
      <c r="BE34" s="289"/>
      <c r="BF34" s="289"/>
      <c r="BG34" s="289"/>
      <c r="BH34" s="290"/>
    </row>
    <row r="35" spans="2:60" ht="20.25" customHeight="1" x14ac:dyDescent="0.4">
      <c r="B35" s="123">
        <f>B32+1</f>
        <v>4</v>
      </c>
      <c r="C35" s="279"/>
      <c r="D35" s="280"/>
      <c r="E35" s="281"/>
      <c r="F35" s="224" t="str">
        <f>C34</f>
        <v>看護職員</v>
      </c>
      <c r="G35" s="224"/>
      <c r="H35" s="245"/>
      <c r="I35" s="260"/>
      <c r="J35" s="261"/>
      <c r="K35" s="261"/>
      <c r="L35" s="262"/>
      <c r="M35" s="250"/>
      <c r="N35" s="251"/>
      <c r="O35" s="252"/>
      <c r="P35" s="23" t="s">
        <v>73</v>
      </c>
      <c r="Q35" s="24"/>
      <c r="R35" s="24"/>
      <c r="S35" s="19"/>
      <c r="T35" s="53"/>
      <c r="U35" s="200" t="str">
        <f>IF(U34="","",VLOOKUP(U34,'【記載例】シフト記号表（勤務時間帯）'!$D$6:$X$47,21,FALSE))</f>
        <v/>
      </c>
      <c r="V35" s="201">
        <f>IF(V34="","",VLOOKUP(V34,'【記載例】シフト記号表（勤務時間帯）'!$D$6:$X$47,21,FALSE))</f>
        <v>3</v>
      </c>
      <c r="W35" s="201">
        <f>IF(W34="","",VLOOKUP(W34,'【記載例】シフト記号表（勤務時間帯）'!$D$6:$X$47,21,FALSE))</f>
        <v>3</v>
      </c>
      <c r="X35" s="201">
        <f>IF(X34="","",VLOOKUP(X34,'【記載例】シフト記号表（勤務時間帯）'!$D$6:$X$47,21,FALSE))</f>
        <v>7.9999999999999982</v>
      </c>
      <c r="Y35" s="201" t="str">
        <f>IF(Y34="","",VLOOKUP(Y34,'【記載例】シフト記号表（勤務時間帯）'!$D$6:$X$47,21,FALSE))</f>
        <v/>
      </c>
      <c r="Z35" s="201">
        <f>IF(Z34="","",VLOOKUP(Z34,'【記載例】シフト記号表（勤務時間帯）'!$D$6:$X$47,21,FALSE))</f>
        <v>3</v>
      </c>
      <c r="AA35" s="202">
        <f>IF(AA34="","",VLOOKUP(AA34,'【記載例】シフト記号表（勤務時間帯）'!$D$6:$X$47,21,FALSE))</f>
        <v>3</v>
      </c>
      <c r="AB35" s="200" t="str">
        <f>IF(AB34="","",VLOOKUP(AB34,'【記載例】シフト記号表（勤務時間帯）'!$D$6:$X$47,21,FALSE))</f>
        <v/>
      </c>
      <c r="AC35" s="201">
        <f>IF(AC34="","",VLOOKUP(AC34,'【記載例】シフト記号表（勤務時間帯）'!$D$6:$X$47,21,FALSE))</f>
        <v>7.9999999999999982</v>
      </c>
      <c r="AD35" s="201">
        <f>IF(AD34="","",VLOOKUP(AD34,'【記載例】シフト記号表（勤務時間帯）'!$D$6:$X$47,21,FALSE))</f>
        <v>3</v>
      </c>
      <c r="AE35" s="201">
        <f>IF(AE34="","",VLOOKUP(AE34,'【記載例】シフト記号表（勤務時間帯）'!$D$6:$X$47,21,FALSE))</f>
        <v>3</v>
      </c>
      <c r="AF35" s="201" t="str">
        <f>IF(AF34="","",VLOOKUP(AF34,'【記載例】シフト記号表（勤務時間帯）'!$D$6:$X$47,21,FALSE))</f>
        <v/>
      </c>
      <c r="AG35" s="201">
        <f>IF(AG34="","",VLOOKUP(AG34,'【記載例】シフト記号表（勤務時間帯）'!$D$6:$X$47,21,FALSE))</f>
        <v>8</v>
      </c>
      <c r="AH35" s="202">
        <f>IF(AH34="","",VLOOKUP(AH34,'【記載例】シフト記号表（勤務時間帯）'!$D$6:$X$47,21,FALSE))</f>
        <v>7.9999999999999982</v>
      </c>
      <c r="AI35" s="200" t="str">
        <f>IF(AI34="","",VLOOKUP(AI34,'【記載例】シフト記号表（勤務時間帯）'!$D$6:$X$47,21,FALSE))</f>
        <v/>
      </c>
      <c r="AJ35" s="201">
        <f>IF(AJ34="","",VLOOKUP(AJ34,'【記載例】シフト記号表（勤務時間帯）'!$D$6:$X$47,21,FALSE))</f>
        <v>7.9999999999999982</v>
      </c>
      <c r="AK35" s="201">
        <f>IF(AK34="","",VLOOKUP(AK34,'【記載例】シフト記号表（勤務時間帯）'!$D$6:$X$47,21,FALSE))</f>
        <v>8</v>
      </c>
      <c r="AL35" s="201">
        <f>IF(AL34="","",VLOOKUP(AL34,'【記載例】シフト記号表（勤務時間帯）'!$D$6:$X$47,21,FALSE))</f>
        <v>3</v>
      </c>
      <c r="AM35" s="201">
        <f>IF(AM34="","",VLOOKUP(AM34,'【記載例】シフト記号表（勤務時間帯）'!$D$6:$X$47,21,FALSE))</f>
        <v>3</v>
      </c>
      <c r="AN35" s="201" t="str">
        <f>IF(AN34="","",VLOOKUP(AN34,'【記載例】シフト記号表（勤務時間帯）'!$D$6:$X$47,21,FALSE))</f>
        <v/>
      </c>
      <c r="AO35" s="202">
        <f>IF(AO34="","",VLOOKUP(AO34,'【記載例】シフト記号表（勤務時間帯）'!$D$6:$X$47,21,FALSE))</f>
        <v>7.9999999999999982</v>
      </c>
      <c r="AP35" s="200">
        <f>IF(AP34="","",VLOOKUP(AP34,'【記載例】シフト記号表（勤務時間帯）'!$D$6:$X$47,21,FALSE))</f>
        <v>8</v>
      </c>
      <c r="AQ35" s="201">
        <f>IF(AQ34="","",VLOOKUP(AQ34,'【記載例】シフト記号表（勤務時間帯）'!$D$6:$X$47,21,FALSE))</f>
        <v>8</v>
      </c>
      <c r="AR35" s="201">
        <f>IF(AR34="","",VLOOKUP(AR34,'【記載例】シフト記号表（勤務時間帯）'!$D$6:$X$47,21,FALSE))</f>
        <v>3</v>
      </c>
      <c r="AS35" s="201">
        <f>IF(AS34="","",VLOOKUP(AS34,'【記載例】シフト記号表（勤務時間帯）'!$D$6:$X$47,21,FALSE))</f>
        <v>3</v>
      </c>
      <c r="AT35" s="201" t="str">
        <f>IF(AT34="","",VLOOKUP(AT34,'【記載例】シフト記号表（勤務時間帯）'!$D$6:$X$47,21,FALSE))</f>
        <v/>
      </c>
      <c r="AU35" s="201" t="str">
        <f>IF(AU34="","",VLOOKUP(AU34,'【記載例】シフト記号表（勤務時間帯）'!$D$6:$X$47,21,FALSE))</f>
        <v/>
      </c>
      <c r="AV35" s="202">
        <f>IF(AV34="","",VLOOKUP(AV34,'【記載例】シフト記号表（勤務時間帯）'!$D$6:$X$47,21,FALSE))</f>
        <v>7.9999999999999982</v>
      </c>
      <c r="AW35" s="200" t="str">
        <f>IF(AW34="","",VLOOKUP(AW34,'【記載例】シフト記号表（勤務時間帯）'!$D$6:$X$47,21,FALSE))</f>
        <v/>
      </c>
      <c r="AX35" s="201" t="str">
        <f>IF(AX34="","",VLOOKUP(AX34,'【記載例】シフト記号表（勤務時間帯）'!$D$6:$X$47,21,FALSE))</f>
        <v/>
      </c>
      <c r="AY35" s="201" t="str">
        <f>IF(AY34="","",VLOOKUP(AY34,'【記載例】シフト記号表（勤務時間帯）'!$D$6:$X$47,21,FALSE))</f>
        <v/>
      </c>
      <c r="AZ35" s="297">
        <f>IF($BC$3="４週",SUM(U35:AV35),IF($BC$3="暦月",SUM(U35:AY35),""))</f>
        <v>110</v>
      </c>
      <c r="BA35" s="298"/>
      <c r="BB35" s="299">
        <f>IF($BC$3="４週",AZ35/4,IF($BC$3="暦月",(AZ35/($BC$12/7)),""))</f>
        <v>27.5</v>
      </c>
      <c r="BC35" s="298"/>
      <c r="BD35" s="291"/>
      <c r="BE35" s="292"/>
      <c r="BF35" s="292"/>
      <c r="BG35" s="292"/>
      <c r="BH35" s="293"/>
    </row>
    <row r="36" spans="2:60" ht="20.25" customHeight="1" x14ac:dyDescent="0.4">
      <c r="B36" s="124"/>
      <c r="C36" s="282"/>
      <c r="D36" s="283"/>
      <c r="E36" s="284"/>
      <c r="F36" s="225"/>
      <c r="G36" s="225" t="str">
        <f>C34</f>
        <v>看護職員</v>
      </c>
      <c r="H36" s="246"/>
      <c r="I36" s="263"/>
      <c r="J36" s="264"/>
      <c r="K36" s="264"/>
      <c r="L36" s="265"/>
      <c r="M36" s="253"/>
      <c r="N36" s="254"/>
      <c r="O36" s="255"/>
      <c r="P36" s="25" t="s">
        <v>74</v>
      </c>
      <c r="Q36" s="29"/>
      <c r="R36" s="29"/>
      <c r="S36" s="17"/>
      <c r="T36" s="54"/>
      <c r="U36" s="203" t="str">
        <f>IF(U34="","",VLOOKUP(U34,'【記載例】シフト記号表（勤務時間帯）'!$D$6:$Z$47,23,FALSE))</f>
        <v/>
      </c>
      <c r="V36" s="204">
        <f>IF(V34="","",VLOOKUP(V34,'【記載例】シフト記号表（勤務時間帯）'!$D$6:$Z$47,23,FALSE))</f>
        <v>3.9999999999999991</v>
      </c>
      <c r="W36" s="204">
        <f>IF(W34="","",VLOOKUP(W34,'【記載例】シフト記号表（勤務時間帯）'!$D$6:$Z$47,23,FALSE))</f>
        <v>6</v>
      </c>
      <c r="X36" s="204" t="str">
        <f>IF(X34="","",VLOOKUP(X34,'【記載例】シフト記号表（勤務時間帯）'!$D$6:$Z$47,23,FALSE))</f>
        <v>-</v>
      </c>
      <c r="Y36" s="204" t="str">
        <f>IF(Y34="","",VLOOKUP(Y34,'【記載例】シフト記号表（勤務時間帯）'!$D$6:$Z$47,23,FALSE))</f>
        <v/>
      </c>
      <c r="Z36" s="204">
        <f>IF(Z34="","",VLOOKUP(Z34,'【記載例】シフト記号表（勤務時間帯）'!$D$6:$Z$47,23,FALSE))</f>
        <v>3.9999999999999991</v>
      </c>
      <c r="AA36" s="205">
        <f>IF(AA34="","",VLOOKUP(AA34,'【記載例】シフト記号表（勤務時間帯）'!$D$6:$Z$47,23,FALSE))</f>
        <v>6</v>
      </c>
      <c r="AB36" s="203" t="str">
        <f>IF(AB34="","",VLOOKUP(AB34,'【記載例】シフト記号表（勤務時間帯）'!$D$6:$Z$47,23,FALSE))</f>
        <v/>
      </c>
      <c r="AC36" s="204" t="str">
        <f>IF(AC34="","",VLOOKUP(AC34,'【記載例】シフト記号表（勤務時間帯）'!$D$6:$Z$47,23,FALSE))</f>
        <v>-</v>
      </c>
      <c r="AD36" s="204">
        <f>IF(AD34="","",VLOOKUP(AD34,'【記載例】シフト記号表（勤務時間帯）'!$D$6:$Z$47,23,FALSE))</f>
        <v>3.9999999999999991</v>
      </c>
      <c r="AE36" s="204">
        <f>IF(AE34="","",VLOOKUP(AE34,'【記載例】シフト記号表（勤務時間帯）'!$D$6:$Z$47,23,FALSE))</f>
        <v>6</v>
      </c>
      <c r="AF36" s="204" t="str">
        <f>IF(AF34="","",VLOOKUP(AF34,'【記載例】シフト記号表（勤務時間帯）'!$D$6:$Z$47,23,FALSE))</f>
        <v/>
      </c>
      <c r="AG36" s="204" t="str">
        <f>IF(AG34="","",VLOOKUP(AG34,'【記載例】シフト記号表（勤務時間帯）'!$D$6:$Z$47,23,FALSE))</f>
        <v>-</v>
      </c>
      <c r="AH36" s="205" t="str">
        <f>IF(AH34="","",VLOOKUP(AH34,'【記載例】シフト記号表（勤務時間帯）'!$D$6:$Z$47,23,FALSE))</f>
        <v>-</v>
      </c>
      <c r="AI36" s="203" t="str">
        <f>IF(AI34="","",VLOOKUP(AI34,'【記載例】シフト記号表（勤務時間帯）'!$D$6:$Z$47,23,FALSE))</f>
        <v/>
      </c>
      <c r="AJ36" s="204" t="str">
        <f>IF(AJ34="","",VLOOKUP(AJ34,'【記載例】シフト記号表（勤務時間帯）'!$D$6:$Z$47,23,FALSE))</f>
        <v>-</v>
      </c>
      <c r="AK36" s="204" t="str">
        <f>IF(AK34="","",VLOOKUP(AK34,'【記載例】シフト記号表（勤務時間帯）'!$D$6:$Z$47,23,FALSE))</f>
        <v>-</v>
      </c>
      <c r="AL36" s="204">
        <f>IF(AL34="","",VLOOKUP(AL34,'【記載例】シフト記号表（勤務時間帯）'!$D$6:$Z$47,23,FALSE))</f>
        <v>3.9999999999999991</v>
      </c>
      <c r="AM36" s="204">
        <f>IF(AM34="","",VLOOKUP(AM34,'【記載例】シフト記号表（勤務時間帯）'!$D$6:$Z$47,23,FALSE))</f>
        <v>6</v>
      </c>
      <c r="AN36" s="204" t="str">
        <f>IF(AN34="","",VLOOKUP(AN34,'【記載例】シフト記号表（勤務時間帯）'!$D$6:$Z$47,23,FALSE))</f>
        <v/>
      </c>
      <c r="AO36" s="205" t="str">
        <f>IF(AO34="","",VLOOKUP(AO34,'【記載例】シフト記号表（勤務時間帯）'!$D$6:$Z$47,23,FALSE))</f>
        <v>-</v>
      </c>
      <c r="AP36" s="203" t="str">
        <f>IF(AP34="","",VLOOKUP(AP34,'【記載例】シフト記号表（勤務時間帯）'!$D$6:$Z$47,23,FALSE))</f>
        <v>-</v>
      </c>
      <c r="AQ36" s="204" t="str">
        <f>IF(AQ34="","",VLOOKUP(AQ34,'【記載例】シフト記号表（勤務時間帯）'!$D$6:$Z$47,23,FALSE))</f>
        <v>-</v>
      </c>
      <c r="AR36" s="204">
        <f>IF(AR34="","",VLOOKUP(AR34,'【記載例】シフト記号表（勤務時間帯）'!$D$6:$Z$47,23,FALSE))</f>
        <v>3.9999999999999991</v>
      </c>
      <c r="AS36" s="204">
        <f>IF(AS34="","",VLOOKUP(AS34,'【記載例】シフト記号表（勤務時間帯）'!$D$6:$Z$47,23,FALSE))</f>
        <v>6</v>
      </c>
      <c r="AT36" s="204" t="str">
        <f>IF(AT34="","",VLOOKUP(AT34,'【記載例】シフト記号表（勤務時間帯）'!$D$6:$Z$47,23,FALSE))</f>
        <v/>
      </c>
      <c r="AU36" s="204" t="str">
        <f>IF(AU34="","",VLOOKUP(AU34,'【記載例】シフト記号表（勤務時間帯）'!$D$6:$Z$47,23,FALSE))</f>
        <v/>
      </c>
      <c r="AV36" s="205" t="str">
        <f>IF(AV34="","",VLOOKUP(AV34,'【記載例】シフト記号表（勤務時間帯）'!$D$6:$Z$47,23,FALSE))</f>
        <v>-</v>
      </c>
      <c r="AW36" s="203" t="str">
        <f>IF(AW34="","",VLOOKUP(AW34,'【記載例】シフト記号表（勤務時間帯）'!$D$6:$Z$47,23,FALSE))</f>
        <v/>
      </c>
      <c r="AX36" s="204" t="str">
        <f>IF(AX34="","",VLOOKUP(AX34,'【記載例】シフト記号表（勤務時間帯）'!$D$6:$Z$47,23,FALSE))</f>
        <v/>
      </c>
      <c r="AY36" s="204" t="str">
        <f>IF(AY34="","",VLOOKUP(AY34,'【記載例】シフト記号表（勤務時間帯）'!$D$6:$Z$47,23,FALSE))</f>
        <v/>
      </c>
      <c r="AZ36" s="300">
        <f>IF($BC$3="４週",SUM(U36:AV36),IF($BC$3="暦月",SUM(U36:AY36),""))</f>
        <v>50</v>
      </c>
      <c r="BA36" s="301"/>
      <c r="BB36" s="302">
        <f>IF($BC$3="４週",AZ36/4,IF($BC$3="暦月",(AZ36/($BC$12/7)),""))</f>
        <v>12.5</v>
      </c>
      <c r="BC36" s="301"/>
      <c r="BD36" s="294"/>
      <c r="BE36" s="295"/>
      <c r="BF36" s="295"/>
      <c r="BG36" s="295"/>
      <c r="BH36" s="296"/>
    </row>
    <row r="37" spans="2:60" ht="20.25" customHeight="1" x14ac:dyDescent="0.4">
      <c r="B37" s="125"/>
      <c r="C37" s="276" t="s">
        <v>199</v>
      </c>
      <c r="D37" s="277"/>
      <c r="E37" s="278"/>
      <c r="F37" s="224"/>
      <c r="G37" s="224"/>
      <c r="H37" s="244" t="s">
        <v>109</v>
      </c>
      <c r="I37" s="257" t="s">
        <v>80</v>
      </c>
      <c r="J37" s="258"/>
      <c r="K37" s="258"/>
      <c r="L37" s="259"/>
      <c r="M37" s="247" t="s">
        <v>129</v>
      </c>
      <c r="N37" s="248"/>
      <c r="O37" s="249"/>
      <c r="P37" s="21" t="s">
        <v>18</v>
      </c>
      <c r="Q37" s="27"/>
      <c r="R37" s="27"/>
      <c r="S37" s="15"/>
      <c r="T37" s="55"/>
      <c r="U37" s="206" t="s">
        <v>157</v>
      </c>
      <c r="V37" s="207" t="s">
        <v>156</v>
      </c>
      <c r="W37" s="207"/>
      <c r="X37" s="207" t="s">
        <v>156</v>
      </c>
      <c r="Y37" s="207" t="s">
        <v>211</v>
      </c>
      <c r="Z37" s="207" t="s">
        <v>211</v>
      </c>
      <c r="AA37" s="208"/>
      <c r="AB37" s="206" t="s">
        <v>211</v>
      </c>
      <c r="AC37" s="207" t="s">
        <v>211</v>
      </c>
      <c r="AD37" s="207" t="s">
        <v>211</v>
      </c>
      <c r="AE37" s="207" t="s">
        <v>211</v>
      </c>
      <c r="AF37" s="207" t="s">
        <v>211</v>
      </c>
      <c r="AG37" s="207"/>
      <c r="AH37" s="208"/>
      <c r="AI37" s="206" t="s">
        <v>211</v>
      </c>
      <c r="AJ37" s="207"/>
      <c r="AK37" s="207" t="s">
        <v>156</v>
      </c>
      <c r="AL37" s="207"/>
      <c r="AM37" s="207" t="s">
        <v>211</v>
      </c>
      <c r="AN37" s="207" t="s">
        <v>211</v>
      </c>
      <c r="AO37" s="208" t="s">
        <v>211</v>
      </c>
      <c r="AP37" s="206" t="s">
        <v>211</v>
      </c>
      <c r="AQ37" s="207"/>
      <c r="AR37" s="207"/>
      <c r="AS37" s="207" t="s">
        <v>211</v>
      </c>
      <c r="AT37" s="207" t="s">
        <v>211</v>
      </c>
      <c r="AU37" s="207" t="s">
        <v>211</v>
      </c>
      <c r="AV37" s="208" t="s">
        <v>211</v>
      </c>
      <c r="AW37" s="206"/>
      <c r="AX37" s="207"/>
      <c r="AY37" s="207"/>
      <c r="AZ37" s="256"/>
      <c r="BA37" s="243"/>
      <c r="BB37" s="242"/>
      <c r="BC37" s="243"/>
      <c r="BD37" s="288"/>
      <c r="BE37" s="289"/>
      <c r="BF37" s="289"/>
      <c r="BG37" s="289"/>
      <c r="BH37" s="290"/>
    </row>
    <row r="38" spans="2:60" ht="20.25" customHeight="1" x14ac:dyDescent="0.4">
      <c r="B38" s="123">
        <f>B35+1</f>
        <v>5</v>
      </c>
      <c r="C38" s="279"/>
      <c r="D38" s="280"/>
      <c r="E38" s="281"/>
      <c r="F38" s="224" t="str">
        <f>C37</f>
        <v>看護職員</v>
      </c>
      <c r="G38" s="224"/>
      <c r="H38" s="245"/>
      <c r="I38" s="260"/>
      <c r="J38" s="261"/>
      <c r="K38" s="261"/>
      <c r="L38" s="262"/>
      <c r="M38" s="250"/>
      <c r="N38" s="251"/>
      <c r="O38" s="252"/>
      <c r="P38" s="23" t="s">
        <v>73</v>
      </c>
      <c r="Q38" s="24"/>
      <c r="R38" s="24"/>
      <c r="S38" s="19"/>
      <c r="T38" s="53"/>
      <c r="U38" s="200">
        <f>IF(U37="","",VLOOKUP(U37,'【記載例】シフト記号表（勤務時間帯）'!$D$6:$X$47,21,FALSE))</f>
        <v>8</v>
      </c>
      <c r="V38" s="201">
        <f>IF(V37="","",VLOOKUP(V37,'【記載例】シフト記号表（勤務時間帯）'!$D$6:$X$47,21,FALSE))</f>
        <v>7.9999999999999982</v>
      </c>
      <c r="W38" s="201" t="str">
        <f>IF(W37="","",VLOOKUP(W37,'【記載例】シフト記号表（勤務時間帯）'!$D$6:$X$47,21,FALSE))</f>
        <v/>
      </c>
      <c r="X38" s="201">
        <f>IF(X37="","",VLOOKUP(X37,'【記載例】シフト記号表（勤務時間帯）'!$D$6:$X$47,21,FALSE))</f>
        <v>7.9999999999999982</v>
      </c>
      <c r="Y38" s="201">
        <f>IF(Y37="","",VLOOKUP(Y37,'【記載例】シフト記号表（勤務時間帯）'!$D$6:$X$47,21,FALSE))</f>
        <v>8</v>
      </c>
      <c r="Z38" s="201">
        <f>IF(Z37="","",VLOOKUP(Z37,'【記載例】シフト記号表（勤務時間帯）'!$D$6:$X$47,21,FALSE))</f>
        <v>8</v>
      </c>
      <c r="AA38" s="202" t="str">
        <f>IF(AA37="","",VLOOKUP(AA37,'【記載例】シフト記号表（勤務時間帯）'!$D$6:$X$47,21,FALSE))</f>
        <v/>
      </c>
      <c r="AB38" s="200">
        <f>IF(AB37="","",VLOOKUP(AB37,'【記載例】シフト記号表（勤務時間帯）'!$D$6:$X$47,21,FALSE))</f>
        <v>8</v>
      </c>
      <c r="AC38" s="201">
        <f>IF(AC37="","",VLOOKUP(AC37,'【記載例】シフト記号表（勤務時間帯）'!$D$6:$X$47,21,FALSE))</f>
        <v>8</v>
      </c>
      <c r="AD38" s="201">
        <f>IF(AD37="","",VLOOKUP(AD37,'【記載例】シフト記号表（勤務時間帯）'!$D$6:$X$47,21,FALSE))</f>
        <v>8</v>
      </c>
      <c r="AE38" s="201">
        <f>IF(AE37="","",VLOOKUP(AE37,'【記載例】シフト記号表（勤務時間帯）'!$D$6:$X$47,21,FALSE))</f>
        <v>8</v>
      </c>
      <c r="AF38" s="201">
        <f>IF(AF37="","",VLOOKUP(AF37,'【記載例】シフト記号表（勤務時間帯）'!$D$6:$X$47,21,FALSE))</f>
        <v>8</v>
      </c>
      <c r="AG38" s="201" t="str">
        <f>IF(AG37="","",VLOOKUP(AG37,'【記載例】シフト記号表（勤務時間帯）'!$D$6:$X$47,21,FALSE))</f>
        <v/>
      </c>
      <c r="AH38" s="202" t="str">
        <f>IF(AH37="","",VLOOKUP(AH37,'【記載例】シフト記号表（勤務時間帯）'!$D$6:$X$47,21,FALSE))</f>
        <v/>
      </c>
      <c r="AI38" s="200">
        <f>IF(AI37="","",VLOOKUP(AI37,'【記載例】シフト記号表（勤務時間帯）'!$D$6:$X$47,21,FALSE))</f>
        <v>8</v>
      </c>
      <c r="AJ38" s="201" t="str">
        <f>IF(AJ37="","",VLOOKUP(AJ37,'【記載例】シフト記号表（勤務時間帯）'!$D$6:$X$47,21,FALSE))</f>
        <v/>
      </c>
      <c r="AK38" s="201">
        <f>IF(AK37="","",VLOOKUP(AK37,'【記載例】シフト記号表（勤務時間帯）'!$D$6:$X$47,21,FALSE))</f>
        <v>7.9999999999999982</v>
      </c>
      <c r="AL38" s="201" t="str">
        <f>IF(AL37="","",VLOOKUP(AL37,'【記載例】シフト記号表（勤務時間帯）'!$D$6:$X$47,21,FALSE))</f>
        <v/>
      </c>
      <c r="AM38" s="201">
        <f>IF(AM37="","",VLOOKUP(AM37,'【記載例】シフト記号表（勤務時間帯）'!$D$6:$X$47,21,FALSE))</f>
        <v>8</v>
      </c>
      <c r="AN38" s="201">
        <f>IF(AN37="","",VLOOKUP(AN37,'【記載例】シフト記号表（勤務時間帯）'!$D$6:$X$47,21,FALSE))</f>
        <v>8</v>
      </c>
      <c r="AO38" s="202">
        <f>IF(AO37="","",VLOOKUP(AO37,'【記載例】シフト記号表（勤務時間帯）'!$D$6:$X$47,21,FALSE))</f>
        <v>8</v>
      </c>
      <c r="AP38" s="200">
        <f>IF(AP37="","",VLOOKUP(AP37,'【記載例】シフト記号表（勤務時間帯）'!$D$6:$X$47,21,FALSE))</f>
        <v>8</v>
      </c>
      <c r="AQ38" s="201" t="str">
        <f>IF(AQ37="","",VLOOKUP(AQ37,'【記載例】シフト記号表（勤務時間帯）'!$D$6:$X$47,21,FALSE))</f>
        <v/>
      </c>
      <c r="AR38" s="201" t="str">
        <f>IF(AR37="","",VLOOKUP(AR37,'【記載例】シフト記号表（勤務時間帯）'!$D$6:$X$47,21,FALSE))</f>
        <v/>
      </c>
      <c r="AS38" s="201">
        <f>IF(AS37="","",VLOOKUP(AS37,'【記載例】シフト記号表（勤務時間帯）'!$D$6:$X$47,21,FALSE))</f>
        <v>8</v>
      </c>
      <c r="AT38" s="201">
        <f>IF(AT37="","",VLOOKUP(AT37,'【記載例】シフト記号表（勤務時間帯）'!$D$6:$X$47,21,FALSE))</f>
        <v>8</v>
      </c>
      <c r="AU38" s="201">
        <f>IF(AU37="","",VLOOKUP(AU37,'【記載例】シフト記号表（勤務時間帯）'!$D$6:$X$47,21,FALSE))</f>
        <v>8</v>
      </c>
      <c r="AV38" s="202">
        <f>IF(AV37="","",VLOOKUP(AV37,'【記載例】シフト記号表（勤務時間帯）'!$D$6:$X$47,21,FALSE))</f>
        <v>8</v>
      </c>
      <c r="AW38" s="200" t="str">
        <f>IF(AW37="","",VLOOKUP(AW37,'【記載例】シフト記号表（勤務時間帯）'!$D$6:$X$47,21,FALSE))</f>
        <v/>
      </c>
      <c r="AX38" s="201" t="str">
        <f>IF(AX37="","",VLOOKUP(AX37,'【記載例】シフト記号表（勤務時間帯）'!$D$6:$X$47,21,FALSE))</f>
        <v/>
      </c>
      <c r="AY38" s="201" t="str">
        <f>IF(AY37="","",VLOOKUP(AY37,'【記載例】シフト記号表（勤務時間帯）'!$D$6:$X$47,21,FALSE))</f>
        <v/>
      </c>
      <c r="AZ38" s="297">
        <f>IF($BC$3="４週",SUM(U38:AV38),IF($BC$3="暦月",SUM(U38:AY38),""))</f>
        <v>160</v>
      </c>
      <c r="BA38" s="298"/>
      <c r="BB38" s="299">
        <f>IF($BC$3="４週",AZ38/4,IF($BC$3="暦月",(AZ38/($BC$12/7)),""))</f>
        <v>40</v>
      </c>
      <c r="BC38" s="298"/>
      <c r="BD38" s="291"/>
      <c r="BE38" s="292"/>
      <c r="BF38" s="292"/>
      <c r="BG38" s="292"/>
      <c r="BH38" s="293"/>
    </row>
    <row r="39" spans="2:60" ht="20.25" customHeight="1" x14ac:dyDescent="0.4">
      <c r="B39" s="124"/>
      <c r="C39" s="282"/>
      <c r="D39" s="283"/>
      <c r="E39" s="284"/>
      <c r="F39" s="225"/>
      <c r="G39" s="225" t="str">
        <f>C37</f>
        <v>看護職員</v>
      </c>
      <c r="H39" s="246"/>
      <c r="I39" s="263"/>
      <c r="J39" s="264"/>
      <c r="K39" s="264"/>
      <c r="L39" s="265"/>
      <c r="M39" s="253"/>
      <c r="N39" s="254"/>
      <c r="O39" s="255"/>
      <c r="P39" s="25" t="s">
        <v>74</v>
      </c>
      <c r="Q39" s="26"/>
      <c r="R39" s="26"/>
      <c r="S39" s="18"/>
      <c r="T39" s="57"/>
      <c r="U39" s="203" t="str">
        <f>IF(U37="","",VLOOKUP(U37,'【記載例】シフト記号表（勤務時間帯）'!$D$6:$Z$47,23,FALSE))</f>
        <v>-</v>
      </c>
      <c r="V39" s="204" t="str">
        <f>IF(V37="","",VLOOKUP(V37,'【記載例】シフト記号表（勤務時間帯）'!$D$6:$Z$47,23,FALSE))</f>
        <v>-</v>
      </c>
      <c r="W39" s="204" t="str">
        <f>IF(W37="","",VLOOKUP(W37,'【記載例】シフト記号表（勤務時間帯）'!$D$6:$Z$47,23,FALSE))</f>
        <v/>
      </c>
      <c r="X39" s="204" t="str">
        <f>IF(X37="","",VLOOKUP(X37,'【記載例】シフト記号表（勤務時間帯）'!$D$6:$Z$47,23,FALSE))</f>
        <v>-</v>
      </c>
      <c r="Y39" s="204" t="str">
        <f>IF(Y37="","",VLOOKUP(Y37,'【記載例】シフト記号表（勤務時間帯）'!$D$6:$Z$47,23,FALSE))</f>
        <v>-</v>
      </c>
      <c r="Z39" s="204" t="str">
        <f>IF(Z37="","",VLOOKUP(Z37,'【記載例】シフト記号表（勤務時間帯）'!$D$6:$Z$47,23,FALSE))</f>
        <v>-</v>
      </c>
      <c r="AA39" s="205" t="str">
        <f>IF(AA37="","",VLOOKUP(AA37,'【記載例】シフト記号表（勤務時間帯）'!$D$6:$Z$47,23,FALSE))</f>
        <v/>
      </c>
      <c r="AB39" s="203" t="str">
        <f>IF(AB37="","",VLOOKUP(AB37,'【記載例】シフト記号表（勤務時間帯）'!$D$6:$Z$47,23,FALSE))</f>
        <v>-</v>
      </c>
      <c r="AC39" s="204" t="str">
        <f>IF(AC37="","",VLOOKUP(AC37,'【記載例】シフト記号表（勤務時間帯）'!$D$6:$Z$47,23,FALSE))</f>
        <v>-</v>
      </c>
      <c r="AD39" s="204" t="str">
        <f>IF(AD37="","",VLOOKUP(AD37,'【記載例】シフト記号表（勤務時間帯）'!$D$6:$Z$47,23,FALSE))</f>
        <v>-</v>
      </c>
      <c r="AE39" s="204" t="str">
        <f>IF(AE37="","",VLOOKUP(AE37,'【記載例】シフト記号表（勤務時間帯）'!$D$6:$Z$47,23,FALSE))</f>
        <v>-</v>
      </c>
      <c r="AF39" s="204" t="str">
        <f>IF(AF37="","",VLOOKUP(AF37,'【記載例】シフト記号表（勤務時間帯）'!$D$6:$Z$47,23,FALSE))</f>
        <v>-</v>
      </c>
      <c r="AG39" s="204" t="str">
        <f>IF(AG37="","",VLOOKUP(AG37,'【記載例】シフト記号表（勤務時間帯）'!$D$6:$Z$47,23,FALSE))</f>
        <v/>
      </c>
      <c r="AH39" s="205" t="str">
        <f>IF(AH37="","",VLOOKUP(AH37,'【記載例】シフト記号表（勤務時間帯）'!$D$6:$Z$47,23,FALSE))</f>
        <v/>
      </c>
      <c r="AI39" s="203" t="str">
        <f>IF(AI37="","",VLOOKUP(AI37,'【記載例】シフト記号表（勤務時間帯）'!$D$6:$Z$47,23,FALSE))</f>
        <v>-</v>
      </c>
      <c r="AJ39" s="204" t="str">
        <f>IF(AJ37="","",VLOOKUP(AJ37,'【記載例】シフト記号表（勤務時間帯）'!$D$6:$Z$47,23,FALSE))</f>
        <v/>
      </c>
      <c r="AK39" s="204" t="str">
        <f>IF(AK37="","",VLOOKUP(AK37,'【記載例】シフト記号表（勤務時間帯）'!$D$6:$Z$47,23,FALSE))</f>
        <v>-</v>
      </c>
      <c r="AL39" s="204" t="str">
        <f>IF(AL37="","",VLOOKUP(AL37,'【記載例】シフト記号表（勤務時間帯）'!$D$6:$Z$47,23,FALSE))</f>
        <v/>
      </c>
      <c r="AM39" s="204" t="str">
        <f>IF(AM37="","",VLOOKUP(AM37,'【記載例】シフト記号表（勤務時間帯）'!$D$6:$Z$47,23,FALSE))</f>
        <v>-</v>
      </c>
      <c r="AN39" s="204" t="str">
        <f>IF(AN37="","",VLOOKUP(AN37,'【記載例】シフト記号表（勤務時間帯）'!$D$6:$Z$47,23,FALSE))</f>
        <v>-</v>
      </c>
      <c r="AO39" s="205" t="str">
        <f>IF(AO37="","",VLOOKUP(AO37,'【記載例】シフト記号表（勤務時間帯）'!$D$6:$Z$47,23,FALSE))</f>
        <v>-</v>
      </c>
      <c r="AP39" s="203" t="str">
        <f>IF(AP37="","",VLOOKUP(AP37,'【記載例】シフト記号表（勤務時間帯）'!$D$6:$Z$47,23,FALSE))</f>
        <v>-</v>
      </c>
      <c r="AQ39" s="204" t="str">
        <f>IF(AQ37="","",VLOOKUP(AQ37,'【記載例】シフト記号表（勤務時間帯）'!$D$6:$Z$47,23,FALSE))</f>
        <v/>
      </c>
      <c r="AR39" s="204" t="str">
        <f>IF(AR37="","",VLOOKUP(AR37,'【記載例】シフト記号表（勤務時間帯）'!$D$6:$Z$47,23,FALSE))</f>
        <v/>
      </c>
      <c r="AS39" s="204" t="str">
        <f>IF(AS37="","",VLOOKUP(AS37,'【記載例】シフト記号表（勤務時間帯）'!$D$6:$Z$47,23,FALSE))</f>
        <v>-</v>
      </c>
      <c r="AT39" s="204" t="str">
        <f>IF(AT37="","",VLOOKUP(AT37,'【記載例】シフト記号表（勤務時間帯）'!$D$6:$Z$47,23,FALSE))</f>
        <v>-</v>
      </c>
      <c r="AU39" s="204" t="str">
        <f>IF(AU37="","",VLOOKUP(AU37,'【記載例】シフト記号表（勤務時間帯）'!$D$6:$Z$47,23,FALSE))</f>
        <v>-</v>
      </c>
      <c r="AV39" s="205" t="str">
        <f>IF(AV37="","",VLOOKUP(AV37,'【記載例】シフト記号表（勤務時間帯）'!$D$6:$Z$47,23,FALSE))</f>
        <v>-</v>
      </c>
      <c r="AW39" s="203" t="str">
        <f>IF(AW37="","",VLOOKUP(AW37,'【記載例】シフト記号表（勤務時間帯）'!$D$6:$Z$47,23,FALSE))</f>
        <v/>
      </c>
      <c r="AX39" s="204" t="str">
        <f>IF(AX37="","",VLOOKUP(AX37,'【記載例】シフト記号表（勤務時間帯）'!$D$6:$Z$47,23,FALSE))</f>
        <v/>
      </c>
      <c r="AY39" s="204" t="str">
        <f>IF(AY37="","",VLOOKUP(AY37,'【記載例】シフト記号表（勤務時間帯）'!$D$6:$Z$47,23,FALSE))</f>
        <v/>
      </c>
      <c r="AZ39" s="300">
        <f>IF($BC$3="４週",SUM(U39:AV39),IF($BC$3="暦月",SUM(U39:AY39),""))</f>
        <v>0</v>
      </c>
      <c r="BA39" s="301"/>
      <c r="BB39" s="302">
        <f>IF($BC$3="４週",AZ39/4,IF($BC$3="暦月",(AZ39/($BC$12/7)),""))</f>
        <v>0</v>
      </c>
      <c r="BC39" s="301"/>
      <c r="BD39" s="294"/>
      <c r="BE39" s="295"/>
      <c r="BF39" s="295"/>
      <c r="BG39" s="295"/>
      <c r="BH39" s="296"/>
    </row>
    <row r="40" spans="2:60" ht="20.25" customHeight="1" x14ac:dyDescent="0.4">
      <c r="B40" s="125"/>
      <c r="C40" s="276" t="s">
        <v>199</v>
      </c>
      <c r="D40" s="277"/>
      <c r="E40" s="278"/>
      <c r="F40" s="224"/>
      <c r="G40" s="224"/>
      <c r="H40" s="244" t="s">
        <v>109</v>
      </c>
      <c r="I40" s="257" t="s">
        <v>80</v>
      </c>
      <c r="J40" s="258"/>
      <c r="K40" s="258"/>
      <c r="L40" s="259"/>
      <c r="M40" s="247" t="s">
        <v>130</v>
      </c>
      <c r="N40" s="248"/>
      <c r="O40" s="249"/>
      <c r="P40" s="21" t="s">
        <v>18</v>
      </c>
      <c r="Q40" s="28"/>
      <c r="R40" s="28"/>
      <c r="S40" s="16"/>
      <c r="T40" s="58"/>
      <c r="U40" s="206" t="s">
        <v>212</v>
      </c>
      <c r="V40" s="207"/>
      <c r="W40" s="207" t="s">
        <v>156</v>
      </c>
      <c r="X40" s="207"/>
      <c r="Y40" s="207" t="s">
        <v>164</v>
      </c>
      <c r="Z40" s="207" t="s">
        <v>165</v>
      </c>
      <c r="AA40" s="208" t="s">
        <v>211</v>
      </c>
      <c r="AB40" s="206"/>
      <c r="AC40" s="207" t="s">
        <v>164</v>
      </c>
      <c r="AD40" s="207" t="s">
        <v>165</v>
      </c>
      <c r="AE40" s="207" t="s">
        <v>211</v>
      </c>
      <c r="AF40" s="207"/>
      <c r="AG40" s="207" t="s">
        <v>164</v>
      </c>
      <c r="AH40" s="208" t="s">
        <v>165</v>
      </c>
      <c r="AI40" s="206"/>
      <c r="AJ40" s="207" t="s">
        <v>158</v>
      </c>
      <c r="AK40" s="207" t="s">
        <v>158</v>
      </c>
      <c r="AL40" s="207" t="s">
        <v>211</v>
      </c>
      <c r="AM40" s="207" t="s">
        <v>158</v>
      </c>
      <c r="AN40" s="207"/>
      <c r="AO40" s="208" t="s">
        <v>164</v>
      </c>
      <c r="AP40" s="206" t="s">
        <v>165</v>
      </c>
      <c r="AQ40" s="207" t="s">
        <v>211</v>
      </c>
      <c r="AR40" s="207" t="s">
        <v>158</v>
      </c>
      <c r="AS40" s="207"/>
      <c r="AT40" s="207" t="s">
        <v>158</v>
      </c>
      <c r="AU40" s="207" t="s">
        <v>211</v>
      </c>
      <c r="AV40" s="208"/>
      <c r="AW40" s="206"/>
      <c r="AX40" s="207"/>
      <c r="AY40" s="207"/>
      <c r="AZ40" s="256"/>
      <c r="BA40" s="243"/>
      <c r="BB40" s="242"/>
      <c r="BC40" s="243"/>
      <c r="BD40" s="288"/>
      <c r="BE40" s="289"/>
      <c r="BF40" s="289"/>
      <c r="BG40" s="289"/>
      <c r="BH40" s="290"/>
    </row>
    <row r="41" spans="2:60" ht="20.25" customHeight="1" x14ac:dyDescent="0.4">
      <c r="B41" s="123">
        <f>B38+1</f>
        <v>6</v>
      </c>
      <c r="C41" s="279"/>
      <c r="D41" s="280"/>
      <c r="E41" s="281"/>
      <c r="F41" s="224" t="str">
        <f>C40</f>
        <v>看護職員</v>
      </c>
      <c r="G41" s="224"/>
      <c r="H41" s="245"/>
      <c r="I41" s="260"/>
      <c r="J41" s="261"/>
      <c r="K41" s="261"/>
      <c r="L41" s="262"/>
      <c r="M41" s="250"/>
      <c r="N41" s="251"/>
      <c r="O41" s="252"/>
      <c r="P41" s="23" t="s">
        <v>73</v>
      </c>
      <c r="Q41" s="24"/>
      <c r="R41" s="24"/>
      <c r="S41" s="19"/>
      <c r="T41" s="53"/>
      <c r="U41" s="200">
        <f>IF(U40="","",VLOOKUP(U40,'【記載例】シフト記号表（勤務時間帯）'!$D$6:$X$47,21,FALSE))</f>
        <v>7.9999999999999982</v>
      </c>
      <c r="V41" s="201" t="str">
        <f>IF(V40="","",VLOOKUP(V40,'【記載例】シフト記号表（勤務時間帯）'!$D$6:$X$47,21,FALSE))</f>
        <v/>
      </c>
      <c r="W41" s="201">
        <f>IF(W40="","",VLOOKUP(W40,'【記載例】シフト記号表（勤務時間帯）'!$D$6:$X$47,21,FALSE))</f>
        <v>7.9999999999999982</v>
      </c>
      <c r="X41" s="201" t="str">
        <f>IF(X40="","",VLOOKUP(X40,'【記載例】シフト記号表（勤務時間帯）'!$D$6:$X$47,21,FALSE))</f>
        <v/>
      </c>
      <c r="Y41" s="201">
        <f>IF(Y40="","",VLOOKUP(Y40,'【記載例】シフト記号表（勤務時間帯）'!$D$6:$X$47,21,FALSE))</f>
        <v>3</v>
      </c>
      <c r="Z41" s="201">
        <f>IF(Z40="","",VLOOKUP(Z40,'【記載例】シフト記号表（勤務時間帯）'!$D$6:$X$47,21,FALSE))</f>
        <v>3</v>
      </c>
      <c r="AA41" s="202">
        <f>IF(AA40="","",VLOOKUP(AA40,'【記載例】シフト記号表（勤務時間帯）'!$D$6:$X$47,21,FALSE))</f>
        <v>8</v>
      </c>
      <c r="AB41" s="200" t="str">
        <f>IF(AB40="","",VLOOKUP(AB40,'【記載例】シフト記号表（勤務時間帯）'!$D$6:$X$47,21,FALSE))</f>
        <v/>
      </c>
      <c r="AC41" s="201">
        <f>IF(AC40="","",VLOOKUP(AC40,'【記載例】シフト記号表（勤務時間帯）'!$D$6:$X$47,21,FALSE))</f>
        <v>3</v>
      </c>
      <c r="AD41" s="201">
        <f>IF(AD40="","",VLOOKUP(AD40,'【記載例】シフト記号表（勤務時間帯）'!$D$6:$X$47,21,FALSE))</f>
        <v>3</v>
      </c>
      <c r="AE41" s="201">
        <f>IF(AE40="","",VLOOKUP(AE40,'【記載例】シフト記号表（勤務時間帯）'!$D$6:$X$47,21,FALSE))</f>
        <v>8</v>
      </c>
      <c r="AF41" s="201" t="str">
        <f>IF(AF40="","",VLOOKUP(AF40,'【記載例】シフト記号表（勤務時間帯）'!$D$6:$X$47,21,FALSE))</f>
        <v/>
      </c>
      <c r="AG41" s="201">
        <f>IF(AG40="","",VLOOKUP(AG40,'【記載例】シフト記号表（勤務時間帯）'!$D$6:$X$47,21,FALSE))</f>
        <v>3</v>
      </c>
      <c r="AH41" s="202">
        <f>IF(AH40="","",VLOOKUP(AH40,'【記載例】シフト記号表（勤務時間帯）'!$D$6:$X$47,21,FALSE))</f>
        <v>3</v>
      </c>
      <c r="AI41" s="200" t="str">
        <f>IF(AI40="","",VLOOKUP(AI40,'【記載例】シフト記号表（勤務時間帯）'!$D$6:$X$47,21,FALSE))</f>
        <v/>
      </c>
      <c r="AJ41" s="201">
        <f>IF(AJ40="","",VLOOKUP(AJ40,'【記載例】シフト記号表（勤務時間帯）'!$D$6:$X$47,21,FALSE))</f>
        <v>8</v>
      </c>
      <c r="AK41" s="201">
        <f>IF(AK40="","",VLOOKUP(AK40,'【記載例】シフト記号表（勤務時間帯）'!$D$6:$X$47,21,FALSE))</f>
        <v>8</v>
      </c>
      <c r="AL41" s="201">
        <f>IF(AL40="","",VLOOKUP(AL40,'【記載例】シフト記号表（勤務時間帯）'!$D$6:$X$47,21,FALSE))</f>
        <v>8</v>
      </c>
      <c r="AM41" s="201">
        <f>IF(AM40="","",VLOOKUP(AM40,'【記載例】シフト記号表（勤務時間帯）'!$D$6:$X$47,21,FALSE))</f>
        <v>8</v>
      </c>
      <c r="AN41" s="201" t="str">
        <f>IF(AN40="","",VLOOKUP(AN40,'【記載例】シフト記号表（勤務時間帯）'!$D$6:$X$47,21,FALSE))</f>
        <v/>
      </c>
      <c r="AO41" s="202">
        <f>IF(AO40="","",VLOOKUP(AO40,'【記載例】シフト記号表（勤務時間帯）'!$D$6:$X$47,21,FALSE))</f>
        <v>3</v>
      </c>
      <c r="AP41" s="200">
        <f>IF(AP40="","",VLOOKUP(AP40,'【記載例】シフト記号表（勤務時間帯）'!$D$6:$X$47,21,FALSE))</f>
        <v>3</v>
      </c>
      <c r="AQ41" s="201">
        <f>IF(AQ40="","",VLOOKUP(AQ40,'【記載例】シフト記号表（勤務時間帯）'!$D$6:$X$47,21,FALSE))</f>
        <v>8</v>
      </c>
      <c r="AR41" s="201">
        <f>IF(AR40="","",VLOOKUP(AR40,'【記載例】シフト記号表（勤務時間帯）'!$D$6:$X$47,21,FALSE))</f>
        <v>8</v>
      </c>
      <c r="AS41" s="201" t="str">
        <f>IF(AS40="","",VLOOKUP(AS40,'【記載例】シフト記号表（勤務時間帯）'!$D$6:$X$47,21,FALSE))</f>
        <v/>
      </c>
      <c r="AT41" s="201">
        <f>IF(AT40="","",VLOOKUP(AT40,'【記載例】シフト記号表（勤務時間帯）'!$D$6:$X$47,21,FALSE))</f>
        <v>8</v>
      </c>
      <c r="AU41" s="201">
        <f>IF(AU40="","",VLOOKUP(AU40,'【記載例】シフト記号表（勤務時間帯）'!$D$6:$X$47,21,FALSE))</f>
        <v>8</v>
      </c>
      <c r="AV41" s="202" t="str">
        <f>IF(AV40="","",VLOOKUP(AV40,'【記載例】シフト記号表（勤務時間帯）'!$D$6:$X$47,21,FALSE))</f>
        <v/>
      </c>
      <c r="AW41" s="200" t="str">
        <f>IF(AW40="","",VLOOKUP(AW40,'【記載例】シフト記号表（勤務時間帯）'!$D$6:$X$47,21,FALSE))</f>
        <v/>
      </c>
      <c r="AX41" s="201" t="str">
        <f>IF(AX40="","",VLOOKUP(AX40,'【記載例】シフト記号表（勤務時間帯）'!$D$6:$X$47,21,FALSE))</f>
        <v/>
      </c>
      <c r="AY41" s="201" t="str">
        <f>IF(AY40="","",VLOOKUP(AY40,'【記載例】シフト記号表（勤務時間帯）'!$D$6:$X$47,21,FALSE))</f>
        <v/>
      </c>
      <c r="AZ41" s="297">
        <f>IF($BC$3="４週",SUM(U41:AV41),IF($BC$3="暦月",SUM(U41:AY41),""))</f>
        <v>120</v>
      </c>
      <c r="BA41" s="298"/>
      <c r="BB41" s="299">
        <f>IF($BC$3="４週",AZ41/4,IF($BC$3="暦月",(AZ41/($BC$12/7)),""))</f>
        <v>30</v>
      </c>
      <c r="BC41" s="298"/>
      <c r="BD41" s="291"/>
      <c r="BE41" s="292"/>
      <c r="BF41" s="292"/>
      <c r="BG41" s="292"/>
      <c r="BH41" s="293"/>
    </row>
    <row r="42" spans="2:60" ht="20.25" customHeight="1" x14ac:dyDescent="0.4">
      <c r="B42" s="124"/>
      <c r="C42" s="282"/>
      <c r="D42" s="283"/>
      <c r="E42" s="284"/>
      <c r="F42" s="225"/>
      <c r="G42" s="225" t="str">
        <f>C40</f>
        <v>看護職員</v>
      </c>
      <c r="H42" s="246"/>
      <c r="I42" s="263"/>
      <c r="J42" s="264"/>
      <c r="K42" s="264"/>
      <c r="L42" s="265"/>
      <c r="M42" s="253"/>
      <c r="N42" s="254"/>
      <c r="O42" s="255"/>
      <c r="P42" s="25" t="s">
        <v>74</v>
      </c>
      <c r="Q42" s="29"/>
      <c r="R42" s="29"/>
      <c r="S42" s="17"/>
      <c r="T42" s="54"/>
      <c r="U42" s="203" t="str">
        <f>IF(U40="","",VLOOKUP(U40,'【記載例】シフト記号表（勤務時間帯）'!$D$6:$Z$47,23,FALSE))</f>
        <v>-</v>
      </c>
      <c r="V42" s="204" t="str">
        <f>IF(V40="","",VLOOKUP(V40,'【記載例】シフト記号表（勤務時間帯）'!$D$6:$Z$47,23,FALSE))</f>
        <v/>
      </c>
      <c r="W42" s="204" t="str">
        <f>IF(W40="","",VLOOKUP(W40,'【記載例】シフト記号表（勤務時間帯）'!$D$6:$Z$47,23,FALSE))</f>
        <v>-</v>
      </c>
      <c r="X42" s="204" t="str">
        <f>IF(X40="","",VLOOKUP(X40,'【記載例】シフト記号表（勤務時間帯）'!$D$6:$Z$47,23,FALSE))</f>
        <v/>
      </c>
      <c r="Y42" s="204">
        <f>IF(Y40="","",VLOOKUP(Y40,'【記載例】シフト記号表（勤務時間帯）'!$D$6:$Z$47,23,FALSE))</f>
        <v>3.9999999999999991</v>
      </c>
      <c r="Z42" s="204">
        <f>IF(Z40="","",VLOOKUP(Z40,'【記載例】シフト記号表（勤務時間帯）'!$D$6:$Z$47,23,FALSE))</f>
        <v>6</v>
      </c>
      <c r="AA42" s="205" t="str">
        <f>IF(AA40="","",VLOOKUP(AA40,'【記載例】シフト記号表（勤務時間帯）'!$D$6:$Z$47,23,FALSE))</f>
        <v>-</v>
      </c>
      <c r="AB42" s="203" t="str">
        <f>IF(AB40="","",VLOOKUP(AB40,'【記載例】シフト記号表（勤務時間帯）'!$D$6:$Z$47,23,FALSE))</f>
        <v/>
      </c>
      <c r="AC42" s="204">
        <f>IF(AC40="","",VLOOKUP(AC40,'【記載例】シフト記号表（勤務時間帯）'!$D$6:$Z$47,23,FALSE))</f>
        <v>3.9999999999999991</v>
      </c>
      <c r="AD42" s="204">
        <f>IF(AD40="","",VLOOKUP(AD40,'【記載例】シフト記号表（勤務時間帯）'!$D$6:$Z$47,23,FALSE))</f>
        <v>6</v>
      </c>
      <c r="AE42" s="204" t="str">
        <f>IF(AE40="","",VLOOKUP(AE40,'【記載例】シフト記号表（勤務時間帯）'!$D$6:$Z$47,23,FALSE))</f>
        <v>-</v>
      </c>
      <c r="AF42" s="204" t="str">
        <f>IF(AF40="","",VLOOKUP(AF40,'【記載例】シフト記号表（勤務時間帯）'!$D$6:$Z$47,23,FALSE))</f>
        <v/>
      </c>
      <c r="AG42" s="204">
        <f>IF(AG40="","",VLOOKUP(AG40,'【記載例】シフト記号表（勤務時間帯）'!$D$6:$Z$47,23,FALSE))</f>
        <v>3.9999999999999991</v>
      </c>
      <c r="AH42" s="205">
        <f>IF(AH40="","",VLOOKUP(AH40,'【記載例】シフト記号表（勤務時間帯）'!$D$6:$Z$47,23,FALSE))</f>
        <v>6</v>
      </c>
      <c r="AI42" s="203" t="str">
        <f>IF(AI40="","",VLOOKUP(AI40,'【記載例】シフト記号表（勤務時間帯）'!$D$6:$Z$47,23,FALSE))</f>
        <v/>
      </c>
      <c r="AJ42" s="204" t="str">
        <f>IF(AJ40="","",VLOOKUP(AJ40,'【記載例】シフト記号表（勤務時間帯）'!$D$6:$Z$47,23,FALSE))</f>
        <v>-</v>
      </c>
      <c r="AK42" s="204" t="str">
        <f>IF(AK40="","",VLOOKUP(AK40,'【記載例】シフト記号表（勤務時間帯）'!$D$6:$Z$47,23,FALSE))</f>
        <v>-</v>
      </c>
      <c r="AL42" s="204" t="str">
        <f>IF(AL40="","",VLOOKUP(AL40,'【記載例】シフト記号表（勤務時間帯）'!$D$6:$Z$47,23,FALSE))</f>
        <v>-</v>
      </c>
      <c r="AM42" s="204" t="str">
        <f>IF(AM40="","",VLOOKUP(AM40,'【記載例】シフト記号表（勤務時間帯）'!$D$6:$Z$47,23,FALSE))</f>
        <v>-</v>
      </c>
      <c r="AN42" s="204" t="str">
        <f>IF(AN40="","",VLOOKUP(AN40,'【記載例】シフト記号表（勤務時間帯）'!$D$6:$Z$47,23,FALSE))</f>
        <v/>
      </c>
      <c r="AO42" s="205">
        <f>IF(AO40="","",VLOOKUP(AO40,'【記載例】シフト記号表（勤務時間帯）'!$D$6:$Z$47,23,FALSE))</f>
        <v>3.9999999999999991</v>
      </c>
      <c r="AP42" s="203">
        <f>IF(AP40="","",VLOOKUP(AP40,'【記載例】シフト記号表（勤務時間帯）'!$D$6:$Z$47,23,FALSE))</f>
        <v>6</v>
      </c>
      <c r="AQ42" s="204" t="str">
        <f>IF(AQ40="","",VLOOKUP(AQ40,'【記載例】シフト記号表（勤務時間帯）'!$D$6:$Z$47,23,FALSE))</f>
        <v>-</v>
      </c>
      <c r="AR42" s="204" t="str">
        <f>IF(AR40="","",VLOOKUP(AR40,'【記載例】シフト記号表（勤務時間帯）'!$D$6:$Z$47,23,FALSE))</f>
        <v>-</v>
      </c>
      <c r="AS42" s="204" t="str">
        <f>IF(AS40="","",VLOOKUP(AS40,'【記載例】シフト記号表（勤務時間帯）'!$D$6:$Z$47,23,FALSE))</f>
        <v/>
      </c>
      <c r="AT42" s="204" t="str">
        <f>IF(AT40="","",VLOOKUP(AT40,'【記載例】シフト記号表（勤務時間帯）'!$D$6:$Z$47,23,FALSE))</f>
        <v>-</v>
      </c>
      <c r="AU42" s="204" t="str">
        <f>IF(AU40="","",VLOOKUP(AU40,'【記載例】シフト記号表（勤務時間帯）'!$D$6:$Z$47,23,FALSE))</f>
        <v>-</v>
      </c>
      <c r="AV42" s="205" t="str">
        <f>IF(AV40="","",VLOOKUP(AV40,'【記載例】シフト記号表（勤務時間帯）'!$D$6:$Z$47,23,FALSE))</f>
        <v/>
      </c>
      <c r="AW42" s="203" t="str">
        <f>IF(AW40="","",VLOOKUP(AW40,'【記載例】シフト記号表（勤務時間帯）'!$D$6:$Z$47,23,FALSE))</f>
        <v/>
      </c>
      <c r="AX42" s="204" t="str">
        <f>IF(AX40="","",VLOOKUP(AX40,'【記載例】シフト記号表（勤務時間帯）'!$D$6:$Z$47,23,FALSE))</f>
        <v/>
      </c>
      <c r="AY42" s="204" t="str">
        <f>IF(AY40="","",VLOOKUP(AY40,'【記載例】シフト記号表（勤務時間帯）'!$D$6:$Z$47,23,FALSE))</f>
        <v/>
      </c>
      <c r="AZ42" s="300">
        <f>IF($BC$3="４週",SUM(U42:AV42),IF($BC$3="暦月",SUM(U42:AY42),""))</f>
        <v>40</v>
      </c>
      <c r="BA42" s="301"/>
      <c r="BB42" s="302">
        <f>IF($BC$3="４週",AZ42/4,IF($BC$3="暦月",(AZ42/($BC$12/7)),""))</f>
        <v>10</v>
      </c>
      <c r="BC42" s="301"/>
      <c r="BD42" s="294"/>
      <c r="BE42" s="295"/>
      <c r="BF42" s="295"/>
      <c r="BG42" s="295"/>
      <c r="BH42" s="296"/>
    </row>
    <row r="43" spans="2:60" ht="20.25" customHeight="1" x14ac:dyDescent="0.4">
      <c r="B43" s="125"/>
      <c r="C43" s="276" t="s">
        <v>199</v>
      </c>
      <c r="D43" s="277"/>
      <c r="E43" s="278"/>
      <c r="F43" s="224"/>
      <c r="G43" s="224"/>
      <c r="H43" s="244" t="s">
        <v>109</v>
      </c>
      <c r="I43" s="257" t="s">
        <v>80</v>
      </c>
      <c r="J43" s="258"/>
      <c r="K43" s="258"/>
      <c r="L43" s="259"/>
      <c r="M43" s="247" t="s">
        <v>131</v>
      </c>
      <c r="N43" s="248"/>
      <c r="O43" s="249"/>
      <c r="P43" s="21" t="s">
        <v>18</v>
      </c>
      <c r="Q43" s="27"/>
      <c r="R43" s="27"/>
      <c r="S43" s="15"/>
      <c r="T43" s="55"/>
      <c r="U43" s="206"/>
      <c r="V43" s="207" t="s">
        <v>156</v>
      </c>
      <c r="W43" s="207" t="s">
        <v>164</v>
      </c>
      <c r="X43" s="207" t="s">
        <v>165</v>
      </c>
      <c r="Y43" s="207" t="s">
        <v>212</v>
      </c>
      <c r="Z43" s="207"/>
      <c r="AA43" s="208" t="s">
        <v>156</v>
      </c>
      <c r="AB43" s="206" t="s">
        <v>157</v>
      </c>
      <c r="AC43" s="207" t="s">
        <v>157</v>
      </c>
      <c r="AD43" s="207"/>
      <c r="AE43" s="207"/>
      <c r="AF43" s="207" t="s">
        <v>164</v>
      </c>
      <c r="AG43" s="207" t="s">
        <v>165</v>
      </c>
      <c r="AH43" s="208" t="s">
        <v>157</v>
      </c>
      <c r="AI43" s="206" t="s">
        <v>156</v>
      </c>
      <c r="AJ43" s="207"/>
      <c r="AK43" s="207" t="s">
        <v>164</v>
      </c>
      <c r="AL43" s="207" t="s">
        <v>165</v>
      </c>
      <c r="AM43" s="207"/>
      <c r="AN43" s="207" t="s">
        <v>156</v>
      </c>
      <c r="AO43" s="208" t="s">
        <v>156</v>
      </c>
      <c r="AP43" s="206" t="s">
        <v>158</v>
      </c>
      <c r="AQ43" s="207"/>
      <c r="AR43" s="207" t="s">
        <v>156</v>
      </c>
      <c r="AS43" s="207" t="s">
        <v>157</v>
      </c>
      <c r="AT43" s="207" t="s">
        <v>164</v>
      </c>
      <c r="AU43" s="207" t="s">
        <v>165</v>
      </c>
      <c r="AV43" s="208"/>
      <c r="AW43" s="206"/>
      <c r="AX43" s="207"/>
      <c r="AY43" s="207"/>
      <c r="AZ43" s="256"/>
      <c r="BA43" s="243"/>
      <c r="BB43" s="242"/>
      <c r="BC43" s="243"/>
      <c r="BD43" s="288"/>
      <c r="BE43" s="289"/>
      <c r="BF43" s="289"/>
      <c r="BG43" s="289"/>
      <c r="BH43" s="290"/>
    </row>
    <row r="44" spans="2:60" ht="20.25" customHeight="1" x14ac:dyDescent="0.4">
      <c r="B44" s="123">
        <f>B41+1</f>
        <v>7</v>
      </c>
      <c r="C44" s="279"/>
      <c r="D44" s="280"/>
      <c r="E44" s="281"/>
      <c r="F44" s="224" t="str">
        <f>C43</f>
        <v>看護職員</v>
      </c>
      <c r="G44" s="224"/>
      <c r="H44" s="245"/>
      <c r="I44" s="260"/>
      <c r="J44" s="261"/>
      <c r="K44" s="261"/>
      <c r="L44" s="262"/>
      <c r="M44" s="250"/>
      <c r="N44" s="251"/>
      <c r="O44" s="252"/>
      <c r="P44" s="23" t="s">
        <v>73</v>
      </c>
      <c r="Q44" s="24"/>
      <c r="R44" s="24"/>
      <c r="S44" s="19"/>
      <c r="T44" s="53"/>
      <c r="U44" s="200" t="str">
        <f>IF(U43="","",VLOOKUP(U43,'【記載例】シフト記号表（勤務時間帯）'!$D$6:$X$47,21,FALSE))</f>
        <v/>
      </c>
      <c r="V44" s="201">
        <f>IF(V43="","",VLOOKUP(V43,'【記載例】シフト記号表（勤務時間帯）'!$D$6:$X$47,21,FALSE))</f>
        <v>7.9999999999999982</v>
      </c>
      <c r="W44" s="201">
        <f>IF(W43="","",VLOOKUP(W43,'【記載例】シフト記号表（勤務時間帯）'!$D$6:$X$47,21,FALSE))</f>
        <v>3</v>
      </c>
      <c r="X44" s="201">
        <f>IF(X43="","",VLOOKUP(X43,'【記載例】シフト記号表（勤務時間帯）'!$D$6:$X$47,21,FALSE))</f>
        <v>3</v>
      </c>
      <c r="Y44" s="201">
        <f>IF(Y43="","",VLOOKUP(Y43,'【記載例】シフト記号表（勤務時間帯）'!$D$6:$X$47,21,FALSE))</f>
        <v>7.9999999999999982</v>
      </c>
      <c r="Z44" s="201" t="str">
        <f>IF(Z43="","",VLOOKUP(Z43,'【記載例】シフト記号表（勤務時間帯）'!$D$6:$X$47,21,FALSE))</f>
        <v/>
      </c>
      <c r="AA44" s="202">
        <f>IF(AA43="","",VLOOKUP(AA43,'【記載例】シフト記号表（勤務時間帯）'!$D$6:$X$47,21,FALSE))</f>
        <v>7.9999999999999982</v>
      </c>
      <c r="AB44" s="200">
        <f>IF(AB43="","",VLOOKUP(AB43,'【記載例】シフト記号表（勤務時間帯）'!$D$6:$X$47,21,FALSE))</f>
        <v>8</v>
      </c>
      <c r="AC44" s="201">
        <f>IF(AC43="","",VLOOKUP(AC43,'【記載例】シフト記号表（勤務時間帯）'!$D$6:$X$47,21,FALSE))</f>
        <v>8</v>
      </c>
      <c r="AD44" s="201" t="str">
        <f>IF(AD43="","",VLOOKUP(AD43,'【記載例】シフト記号表（勤務時間帯）'!$D$6:$X$47,21,FALSE))</f>
        <v/>
      </c>
      <c r="AE44" s="201" t="str">
        <f>IF(AE43="","",VLOOKUP(AE43,'【記載例】シフト記号表（勤務時間帯）'!$D$6:$X$47,21,FALSE))</f>
        <v/>
      </c>
      <c r="AF44" s="201">
        <f>IF(AF43="","",VLOOKUP(AF43,'【記載例】シフト記号表（勤務時間帯）'!$D$6:$X$47,21,FALSE))</f>
        <v>3</v>
      </c>
      <c r="AG44" s="201">
        <f>IF(AG43="","",VLOOKUP(AG43,'【記載例】シフト記号表（勤務時間帯）'!$D$6:$X$47,21,FALSE))</f>
        <v>3</v>
      </c>
      <c r="AH44" s="202">
        <f>IF(AH43="","",VLOOKUP(AH43,'【記載例】シフト記号表（勤務時間帯）'!$D$6:$X$47,21,FALSE))</f>
        <v>8</v>
      </c>
      <c r="AI44" s="200">
        <f>IF(AI43="","",VLOOKUP(AI43,'【記載例】シフト記号表（勤務時間帯）'!$D$6:$X$47,21,FALSE))</f>
        <v>7.9999999999999982</v>
      </c>
      <c r="AJ44" s="201" t="str">
        <f>IF(AJ43="","",VLOOKUP(AJ43,'【記載例】シフト記号表（勤務時間帯）'!$D$6:$X$47,21,FALSE))</f>
        <v/>
      </c>
      <c r="AK44" s="201">
        <f>IF(AK43="","",VLOOKUP(AK43,'【記載例】シフト記号表（勤務時間帯）'!$D$6:$X$47,21,FALSE))</f>
        <v>3</v>
      </c>
      <c r="AL44" s="201">
        <f>IF(AL43="","",VLOOKUP(AL43,'【記載例】シフト記号表（勤務時間帯）'!$D$6:$X$47,21,FALSE))</f>
        <v>3</v>
      </c>
      <c r="AM44" s="201" t="str">
        <f>IF(AM43="","",VLOOKUP(AM43,'【記載例】シフト記号表（勤務時間帯）'!$D$6:$X$47,21,FALSE))</f>
        <v/>
      </c>
      <c r="AN44" s="201">
        <f>IF(AN43="","",VLOOKUP(AN43,'【記載例】シフト記号表（勤務時間帯）'!$D$6:$X$47,21,FALSE))</f>
        <v>7.9999999999999982</v>
      </c>
      <c r="AO44" s="202">
        <f>IF(AO43="","",VLOOKUP(AO43,'【記載例】シフト記号表（勤務時間帯）'!$D$6:$X$47,21,FALSE))</f>
        <v>7.9999999999999982</v>
      </c>
      <c r="AP44" s="200">
        <f>IF(AP43="","",VLOOKUP(AP43,'【記載例】シフト記号表（勤務時間帯）'!$D$6:$X$47,21,FALSE))</f>
        <v>8</v>
      </c>
      <c r="AQ44" s="201" t="str">
        <f>IF(AQ43="","",VLOOKUP(AQ43,'【記載例】シフト記号表（勤務時間帯）'!$D$6:$X$47,21,FALSE))</f>
        <v/>
      </c>
      <c r="AR44" s="201">
        <f>IF(AR43="","",VLOOKUP(AR43,'【記載例】シフト記号表（勤務時間帯）'!$D$6:$X$47,21,FALSE))</f>
        <v>7.9999999999999982</v>
      </c>
      <c r="AS44" s="201">
        <f>IF(AS43="","",VLOOKUP(AS43,'【記載例】シフト記号表（勤務時間帯）'!$D$6:$X$47,21,FALSE))</f>
        <v>8</v>
      </c>
      <c r="AT44" s="201">
        <f>IF(AT43="","",VLOOKUP(AT43,'【記載例】シフト記号表（勤務時間帯）'!$D$6:$X$47,21,FALSE))</f>
        <v>3</v>
      </c>
      <c r="AU44" s="201">
        <f>IF(AU43="","",VLOOKUP(AU43,'【記載例】シフト記号表（勤務時間帯）'!$D$6:$X$47,21,FALSE))</f>
        <v>3</v>
      </c>
      <c r="AV44" s="202" t="str">
        <f>IF(AV43="","",VLOOKUP(AV43,'【記載例】シフト記号表（勤務時間帯）'!$D$6:$X$47,21,FALSE))</f>
        <v/>
      </c>
      <c r="AW44" s="200" t="str">
        <f>IF(AW43="","",VLOOKUP(AW43,'【記載例】シフト記号表（勤務時間帯）'!$D$6:$X$47,21,FALSE))</f>
        <v/>
      </c>
      <c r="AX44" s="201" t="str">
        <f>IF(AX43="","",VLOOKUP(AX43,'【記載例】シフト記号表（勤務時間帯）'!$D$6:$X$47,21,FALSE))</f>
        <v/>
      </c>
      <c r="AY44" s="201" t="str">
        <f>IF(AY43="","",VLOOKUP(AY43,'【記載例】シフト記号表（勤務時間帯）'!$D$6:$X$47,21,FALSE))</f>
        <v/>
      </c>
      <c r="AZ44" s="297">
        <f>IF($BC$3="４週",SUM(U44:AV44),IF($BC$3="暦月",SUM(U44:AY44),""))</f>
        <v>119.99999999999999</v>
      </c>
      <c r="BA44" s="298"/>
      <c r="BB44" s="299">
        <f>IF($BC$3="４週",AZ44/4,IF($BC$3="暦月",(AZ44/($BC$12/7)),""))</f>
        <v>29.999999999999996</v>
      </c>
      <c r="BC44" s="298"/>
      <c r="BD44" s="291"/>
      <c r="BE44" s="292"/>
      <c r="BF44" s="292"/>
      <c r="BG44" s="292"/>
      <c r="BH44" s="293"/>
    </row>
    <row r="45" spans="2:60" ht="20.25" customHeight="1" x14ac:dyDescent="0.4">
      <c r="B45" s="124"/>
      <c r="C45" s="282"/>
      <c r="D45" s="283"/>
      <c r="E45" s="284"/>
      <c r="F45" s="225"/>
      <c r="G45" s="225" t="str">
        <f>C43</f>
        <v>看護職員</v>
      </c>
      <c r="H45" s="246"/>
      <c r="I45" s="263"/>
      <c r="J45" s="264"/>
      <c r="K45" s="264"/>
      <c r="L45" s="265"/>
      <c r="M45" s="253"/>
      <c r="N45" s="254"/>
      <c r="O45" s="255"/>
      <c r="P45" s="25" t="s">
        <v>74</v>
      </c>
      <c r="Q45" s="28"/>
      <c r="R45" s="28"/>
      <c r="S45" s="16"/>
      <c r="T45" s="56"/>
      <c r="U45" s="203" t="str">
        <f>IF(U43="","",VLOOKUP(U43,'【記載例】シフト記号表（勤務時間帯）'!$D$6:$Z$47,23,FALSE))</f>
        <v/>
      </c>
      <c r="V45" s="204" t="str">
        <f>IF(V43="","",VLOOKUP(V43,'【記載例】シフト記号表（勤務時間帯）'!$D$6:$Z$47,23,FALSE))</f>
        <v>-</v>
      </c>
      <c r="W45" s="204">
        <f>IF(W43="","",VLOOKUP(W43,'【記載例】シフト記号表（勤務時間帯）'!$D$6:$Z$47,23,FALSE))</f>
        <v>3.9999999999999991</v>
      </c>
      <c r="X45" s="204">
        <f>IF(X43="","",VLOOKUP(X43,'【記載例】シフト記号表（勤務時間帯）'!$D$6:$Z$47,23,FALSE))</f>
        <v>6</v>
      </c>
      <c r="Y45" s="204" t="str">
        <f>IF(Y43="","",VLOOKUP(Y43,'【記載例】シフト記号表（勤務時間帯）'!$D$6:$Z$47,23,FALSE))</f>
        <v>-</v>
      </c>
      <c r="Z45" s="204" t="str">
        <f>IF(Z43="","",VLOOKUP(Z43,'【記載例】シフト記号表（勤務時間帯）'!$D$6:$Z$47,23,FALSE))</f>
        <v/>
      </c>
      <c r="AA45" s="205" t="str">
        <f>IF(AA43="","",VLOOKUP(AA43,'【記載例】シフト記号表（勤務時間帯）'!$D$6:$Z$47,23,FALSE))</f>
        <v>-</v>
      </c>
      <c r="AB45" s="203" t="str">
        <f>IF(AB43="","",VLOOKUP(AB43,'【記載例】シフト記号表（勤務時間帯）'!$D$6:$Z$47,23,FALSE))</f>
        <v>-</v>
      </c>
      <c r="AC45" s="204" t="str">
        <f>IF(AC43="","",VLOOKUP(AC43,'【記載例】シフト記号表（勤務時間帯）'!$D$6:$Z$47,23,FALSE))</f>
        <v>-</v>
      </c>
      <c r="AD45" s="204" t="str">
        <f>IF(AD43="","",VLOOKUP(AD43,'【記載例】シフト記号表（勤務時間帯）'!$D$6:$Z$47,23,FALSE))</f>
        <v/>
      </c>
      <c r="AE45" s="204" t="str">
        <f>IF(AE43="","",VLOOKUP(AE43,'【記載例】シフト記号表（勤務時間帯）'!$D$6:$Z$47,23,FALSE))</f>
        <v/>
      </c>
      <c r="AF45" s="204">
        <f>IF(AF43="","",VLOOKUP(AF43,'【記載例】シフト記号表（勤務時間帯）'!$D$6:$Z$47,23,FALSE))</f>
        <v>3.9999999999999991</v>
      </c>
      <c r="AG45" s="204">
        <f>IF(AG43="","",VLOOKUP(AG43,'【記載例】シフト記号表（勤務時間帯）'!$D$6:$Z$47,23,FALSE))</f>
        <v>6</v>
      </c>
      <c r="AH45" s="205" t="str">
        <f>IF(AH43="","",VLOOKUP(AH43,'【記載例】シフト記号表（勤務時間帯）'!$D$6:$Z$47,23,FALSE))</f>
        <v>-</v>
      </c>
      <c r="AI45" s="203" t="str">
        <f>IF(AI43="","",VLOOKUP(AI43,'【記載例】シフト記号表（勤務時間帯）'!$D$6:$Z$47,23,FALSE))</f>
        <v>-</v>
      </c>
      <c r="AJ45" s="204" t="str">
        <f>IF(AJ43="","",VLOOKUP(AJ43,'【記載例】シフト記号表（勤務時間帯）'!$D$6:$Z$47,23,FALSE))</f>
        <v/>
      </c>
      <c r="AK45" s="204">
        <f>IF(AK43="","",VLOOKUP(AK43,'【記載例】シフト記号表（勤務時間帯）'!$D$6:$Z$47,23,FALSE))</f>
        <v>3.9999999999999991</v>
      </c>
      <c r="AL45" s="204">
        <f>IF(AL43="","",VLOOKUP(AL43,'【記載例】シフト記号表（勤務時間帯）'!$D$6:$Z$47,23,FALSE))</f>
        <v>6</v>
      </c>
      <c r="AM45" s="204" t="str">
        <f>IF(AM43="","",VLOOKUP(AM43,'【記載例】シフト記号表（勤務時間帯）'!$D$6:$Z$47,23,FALSE))</f>
        <v/>
      </c>
      <c r="AN45" s="204" t="str">
        <f>IF(AN43="","",VLOOKUP(AN43,'【記載例】シフト記号表（勤務時間帯）'!$D$6:$Z$47,23,FALSE))</f>
        <v>-</v>
      </c>
      <c r="AO45" s="205" t="str">
        <f>IF(AO43="","",VLOOKUP(AO43,'【記載例】シフト記号表（勤務時間帯）'!$D$6:$Z$47,23,FALSE))</f>
        <v>-</v>
      </c>
      <c r="AP45" s="203" t="str">
        <f>IF(AP43="","",VLOOKUP(AP43,'【記載例】シフト記号表（勤務時間帯）'!$D$6:$Z$47,23,FALSE))</f>
        <v>-</v>
      </c>
      <c r="AQ45" s="204" t="str">
        <f>IF(AQ43="","",VLOOKUP(AQ43,'【記載例】シフト記号表（勤務時間帯）'!$D$6:$Z$47,23,FALSE))</f>
        <v/>
      </c>
      <c r="AR45" s="204" t="str">
        <f>IF(AR43="","",VLOOKUP(AR43,'【記載例】シフト記号表（勤務時間帯）'!$D$6:$Z$47,23,FALSE))</f>
        <v>-</v>
      </c>
      <c r="AS45" s="204" t="str">
        <f>IF(AS43="","",VLOOKUP(AS43,'【記載例】シフト記号表（勤務時間帯）'!$D$6:$Z$47,23,FALSE))</f>
        <v>-</v>
      </c>
      <c r="AT45" s="204">
        <f>IF(AT43="","",VLOOKUP(AT43,'【記載例】シフト記号表（勤務時間帯）'!$D$6:$Z$47,23,FALSE))</f>
        <v>3.9999999999999991</v>
      </c>
      <c r="AU45" s="204">
        <f>IF(AU43="","",VLOOKUP(AU43,'【記載例】シフト記号表（勤務時間帯）'!$D$6:$Z$47,23,FALSE))</f>
        <v>6</v>
      </c>
      <c r="AV45" s="205" t="str">
        <f>IF(AV43="","",VLOOKUP(AV43,'【記載例】シフト記号表（勤務時間帯）'!$D$6:$Z$47,23,FALSE))</f>
        <v/>
      </c>
      <c r="AW45" s="203" t="str">
        <f>IF(AW43="","",VLOOKUP(AW43,'【記載例】シフト記号表（勤務時間帯）'!$D$6:$Z$47,23,FALSE))</f>
        <v/>
      </c>
      <c r="AX45" s="204" t="str">
        <f>IF(AX43="","",VLOOKUP(AX43,'【記載例】シフト記号表（勤務時間帯）'!$D$6:$Z$47,23,FALSE))</f>
        <v/>
      </c>
      <c r="AY45" s="204" t="str">
        <f>IF(AY43="","",VLOOKUP(AY43,'【記載例】シフト記号表（勤務時間帯）'!$D$6:$Z$47,23,FALSE))</f>
        <v/>
      </c>
      <c r="AZ45" s="300">
        <f>IF($BC$3="４週",SUM(U45:AV45),IF($BC$3="暦月",SUM(U45:AY45),""))</f>
        <v>40</v>
      </c>
      <c r="BA45" s="301"/>
      <c r="BB45" s="302">
        <f>IF($BC$3="４週",AZ45/4,IF($BC$3="暦月",(AZ45/($BC$12/7)),""))</f>
        <v>10</v>
      </c>
      <c r="BC45" s="301"/>
      <c r="BD45" s="294"/>
      <c r="BE45" s="295"/>
      <c r="BF45" s="295"/>
      <c r="BG45" s="295"/>
      <c r="BH45" s="296"/>
    </row>
    <row r="46" spans="2:60" ht="20.25" customHeight="1" x14ac:dyDescent="0.4">
      <c r="B46" s="125"/>
      <c r="C46" s="276" t="s">
        <v>199</v>
      </c>
      <c r="D46" s="277"/>
      <c r="E46" s="278"/>
      <c r="F46" s="224"/>
      <c r="G46" s="224"/>
      <c r="H46" s="244" t="s">
        <v>109</v>
      </c>
      <c r="I46" s="257" t="s">
        <v>80</v>
      </c>
      <c r="J46" s="258"/>
      <c r="K46" s="258"/>
      <c r="L46" s="259"/>
      <c r="M46" s="247" t="s">
        <v>132</v>
      </c>
      <c r="N46" s="248"/>
      <c r="O46" s="249"/>
      <c r="P46" s="21" t="s">
        <v>18</v>
      </c>
      <c r="Q46" s="27"/>
      <c r="R46" s="27"/>
      <c r="S46" s="15"/>
      <c r="T46" s="55"/>
      <c r="U46" s="206" t="s">
        <v>156</v>
      </c>
      <c r="V46" s="207"/>
      <c r="W46" s="207" t="s">
        <v>157</v>
      </c>
      <c r="X46" s="207" t="s">
        <v>164</v>
      </c>
      <c r="Y46" s="207" t="s">
        <v>165</v>
      </c>
      <c r="Z46" s="207" t="s">
        <v>212</v>
      </c>
      <c r="AA46" s="208"/>
      <c r="AB46" s="206" t="s">
        <v>156</v>
      </c>
      <c r="AC46" s="207"/>
      <c r="AD46" s="207" t="s">
        <v>158</v>
      </c>
      <c r="AE46" s="207" t="s">
        <v>164</v>
      </c>
      <c r="AF46" s="207" t="s">
        <v>165</v>
      </c>
      <c r="AG46" s="207"/>
      <c r="AH46" s="208" t="s">
        <v>156</v>
      </c>
      <c r="AI46" s="206" t="s">
        <v>164</v>
      </c>
      <c r="AJ46" s="207" t="s">
        <v>165</v>
      </c>
      <c r="AK46" s="207"/>
      <c r="AL46" s="207" t="s">
        <v>156</v>
      </c>
      <c r="AM46" s="207" t="s">
        <v>156</v>
      </c>
      <c r="AN46" s="207" t="s">
        <v>211</v>
      </c>
      <c r="AO46" s="208"/>
      <c r="AP46" s="206" t="s">
        <v>164</v>
      </c>
      <c r="AQ46" s="207" t="s">
        <v>165</v>
      </c>
      <c r="AR46" s="207"/>
      <c r="AS46" s="207" t="s">
        <v>156</v>
      </c>
      <c r="AT46" s="207"/>
      <c r="AU46" s="207" t="s">
        <v>164</v>
      </c>
      <c r="AV46" s="208" t="s">
        <v>165</v>
      </c>
      <c r="AW46" s="206"/>
      <c r="AX46" s="207"/>
      <c r="AY46" s="207"/>
      <c r="AZ46" s="256"/>
      <c r="BA46" s="243"/>
      <c r="BB46" s="242"/>
      <c r="BC46" s="243"/>
      <c r="BD46" s="288"/>
      <c r="BE46" s="289"/>
      <c r="BF46" s="289"/>
      <c r="BG46" s="289"/>
      <c r="BH46" s="290"/>
    </row>
    <row r="47" spans="2:60" ht="20.25" customHeight="1" x14ac:dyDescent="0.4">
      <c r="B47" s="123">
        <f>B44+1</f>
        <v>8</v>
      </c>
      <c r="C47" s="279"/>
      <c r="D47" s="280"/>
      <c r="E47" s="281"/>
      <c r="F47" s="224" t="str">
        <f>C46</f>
        <v>看護職員</v>
      </c>
      <c r="G47" s="224"/>
      <c r="H47" s="245"/>
      <c r="I47" s="260"/>
      <c r="J47" s="261"/>
      <c r="K47" s="261"/>
      <c r="L47" s="262"/>
      <c r="M47" s="250"/>
      <c r="N47" s="251"/>
      <c r="O47" s="252"/>
      <c r="P47" s="23" t="s">
        <v>73</v>
      </c>
      <c r="Q47" s="24"/>
      <c r="R47" s="24"/>
      <c r="S47" s="19"/>
      <c r="T47" s="53"/>
      <c r="U47" s="200">
        <f>IF(U46="","",VLOOKUP(U46,'【記載例】シフト記号表（勤務時間帯）'!$D$6:$X$47,21,FALSE))</f>
        <v>7.9999999999999982</v>
      </c>
      <c r="V47" s="201" t="str">
        <f>IF(V46="","",VLOOKUP(V46,'【記載例】シフト記号表（勤務時間帯）'!$D$6:$X$47,21,FALSE))</f>
        <v/>
      </c>
      <c r="W47" s="201">
        <f>IF(W46="","",VLOOKUP(W46,'【記載例】シフト記号表（勤務時間帯）'!$D$6:$X$47,21,FALSE))</f>
        <v>8</v>
      </c>
      <c r="X47" s="201">
        <f>IF(X46="","",VLOOKUP(X46,'【記載例】シフト記号表（勤務時間帯）'!$D$6:$X$47,21,FALSE))</f>
        <v>3</v>
      </c>
      <c r="Y47" s="201">
        <f>IF(Y46="","",VLOOKUP(Y46,'【記載例】シフト記号表（勤務時間帯）'!$D$6:$X$47,21,FALSE))</f>
        <v>3</v>
      </c>
      <c r="Z47" s="201">
        <f>IF(Z46="","",VLOOKUP(Z46,'【記載例】シフト記号表（勤務時間帯）'!$D$6:$X$47,21,FALSE))</f>
        <v>7.9999999999999982</v>
      </c>
      <c r="AA47" s="202" t="str">
        <f>IF(AA46="","",VLOOKUP(AA46,'【記載例】シフト記号表（勤務時間帯）'!$D$6:$X$47,21,FALSE))</f>
        <v/>
      </c>
      <c r="AB47" s="200">
        <f>IF(AB46="","",VLOOKUP(AB46,'【記載例】シフト記号表（勤務時間帯）'!$D$6:$X$47,21,FALSE))</f>
        <v>7.9999999999999982</v>
      </c>
      <c r="AC47" s="201" t="str">
        <f>IF(AC46="","",VLOOKUP(AC46,'【記載例】シフト記号表（勤務時間帯）'!$D$6:$X$47,21,FALSE))</f>
        <v/>
      </c>
      <c r="AD47" s="201">
        <f>IF(AD46="","",VLOOKUP(AD46,'【記載例】シフト記号表（勤務時間帯）'!$D$6:$X$47,21,FALSE))</f>
        <v>8</v>
      </c>
      <c r="AE47" s="201">
        <f>IF(AE46="","",VLOOKUP(AE46,'【記載例】シフト記号表（勤務時間帯）'!$D$6:$X$47,21,FALSE))</f>
        <v>3</v>
      </c>
      <c r="AF47" s="201">
        <f>IF(AF46="","",VLOOKUP(AF46,'【記載例】シフト記号表（勤務時間帯）'!$D$6:$X$47,21,FALSE))</f>
        <v>3</v>
      </c>
      <c r="AG47" s="201" t="str">
        <f>IF(AG46="","",VLOOKUP(AG46,'【記載例】シフト記号表（勤務時間帯）'!$D$6:$X$47,21,FALSE))</f>
        <v/>
      </c>
      <c r="AH47" s="202">
        <f>IF(AH46="","",VLOOKUP(AH46,'【記載例】シフト記号表（勤務時間帯）'!$D$6:$X$47,21,FALSE))</f>
        <v>7.9999999999999982</v>
      </c>
      <c r="AI47" s="200">
        <f>IF(AI46="","",VLOOKUP(AI46,'【記載例】シフト記号表（勤務時間帯）'!$D$6:$X$47,21,FALSE))</f>
        <v>3</v>
      </c>
      <c r="AJ47" s="201">
        <f>IF(AJ46="","",VLOOKUP(AJ46,'【記載例】シフト記号表（勤務時間帯）'!$D$6:$X$47,21,FALSE))</f>
        <v>3</v>
      </c>
      <c r="AK47" s="201" t="str">
        <f>IF(AK46="","",VLOOKUP(AK46,'【記載例】シフト記号表（勤務時間帯）'!$D$6:$X$47,21,FALSE))</f>
        <v/>
      </c>
      <c r="AL47" s="201">
        <f>IF(AL46="","",VLOOKUP(AL46,'【記載例】シフト記号表（勤務時間帯）'!$D$6:$X$47,21,FALSE))</f>
        <v>7.9999999999999982</v>
      </c>
      <c r="AM47" s="201">
        <f>IF(AM46="","",VLOOKUP(AM46,'【記載例】シフト記号表（勤務時間帯）'!$D$6:$X$47,21,FALSE))</f>
        <v>7.9999999999999982</v>
      </c>
      <c r="AN47" s="201">
        <f>IF(AN46="","",VLOOKUP(AN46,'【記載例】シフト記号表（勤務時間帯）'!$D$6:$X$47,21,FALSE))</f>
        <v>8</v>
      </c>
      <c r="AO47" s="202" t="str">
        <f>IF(AO46="","",VLOOKUP(AO46,'【記載例】シフト記号表（勤務時間帯）'!$D$6:$X$47,21,FALSE))</f>
        <v/>
      </c>
      <c r="AP47" s="200">
        <f>IF(AP46="","",VLOOKUP(AP46,'【記載例】シフト記号表（勤務時間帯）'!$D$6:$X$47,21,FALSE))</f>
        <v>3</v>
      </c>
      <c r="AQ47" s="201">
        <f>IF(AQ46="","",VLOOKUP(AQ46,'【記載例】シフト記号表（勤務時間帯）'!$D$6:$X$47,21,FALSE))</f>
        <v>3</v>
      </c>
      <c r="AR47" s="201" t="str">
        <f>IF(AR46="","",VLOOKUP(AR46,'【記載例】シフト記号表（勤務時間帯）'!$D$6:$X$47,21,FALSE))</f>
        <v/>
      </c>
      <c r="AS47" s="201">
        <f>IF(AS46="","",VLOOKUP(AS46,'【記載例】シフト記号表（勤務時間帯）'!$D$6:$X$47,21,FALSE))</f>
        <v>7.9999999999999982</v>
      </c>
      <c r="AT47" s="201" t="str">
        <f>IF(AT46="","",VLOOKUP(AT46,'【記載例】シフト記号表（勤務時間帯）'!$D$6:$X$47,21,FALSE))</f>
        <v/>
      </c>
      <c r="AU47" s="201">
        <f>IF(AU46="","",VLOOKUP(AU46,'【記載例】シフト記号表（勤務時間帯）'!$D$6:$X$47,21,FALSE))</f>
        <v>3</v>
      </c>
      <c r="AV47" s="202">
        <f>IF(AV46="","",VLOOKUP(AV46,'【記載例】シフト記号表（勤務時間帯）'!$D$6:$X$47,21,FALSE))</f>
        <v>3</v>
      </c>
      <c r="AW47" s="200" t="str">
        <f>IF(AW46="","",VLOOKUP(AW46,'【記載例】シフト記号表（勤務時間帯）'!$D$6:$X$47,21,FALSE))</f>
        <v/>
      </c>
      <c r="AX47" s="201" t="str">
        <f>IF(AX46="","",VLOOKUP(AX46,'【記載例】シフト記号表（勤務時間帯）'!$D$6:$X$47,21,FALSE))</f>
        <v/>
      </c>
      <c r="AY47" s="201" t="str">
        <f>IF(AY46="","",VLOOKUP(AY46,'【記載例】シフト記号表（勤務時間帯）'!$D$6:$X$47,21,FALSE))</f>
        <v/>
      </c>
      <c r="AZ47" s="297">
        <f>IF($BC$3="４週",SUM(U47:AV47),IF($BC$3="暦月",SUM(U47:AY47),""))</f>
        <v>110</v>
      </c>
      <c r="BA47" s="298"/>
      <c r="BB47" s="299">
        <f>IF($BC$3="４週",AZ47/4,IF($BC$3="暦月",(AZ47/($BC$12/7)),""))</f>
        <v>27.5</v>
      </c>
      <c r="BC47" s="298"/>
      <c r="BD47" s="291"/>
      <c r="BE47" s="292"/>
      <c r="BF47" s="292"/>
      <c r="BG47" s="292"/>
      <c r="BH47" s="293"/>
    </row>
    <row r="48" spans="2:60" ht="20.25" customHeight="1" x14ac:dyDescent="0.4">
      <c r="B48" s="124"/>
      <c r="C48" s="282"/>
      <c r="D48" s="283"/>
      <c r="E48" s="284"/>
      <c r="F48" s="225"/>
      <c r="G48" s="225" t="str">
        <f>C46</f>
        <v>看護職員</v>
      </c>
      <c r="H48" s="246"/>
      <c r="I48" s="263"/>
      <c r="J48" s="264"/>
      <c r="K48" s="264"/>
      <c r="L48" s="265"/>
      <c r="M48" s="253"/>
      <c r="N48" s="254"/>
      <c r="O48" s="255"/>
      <c r="P48" s="25" t="s">
        <v>74</v>
      </c>
      <c r="Q48" s="29"/>
      <c r="R48" s="29"/>
      <c r="S48" s="17"/>
      <c r="T48" s="54"/>
      <c r="U48" s="203" t="str">
        <f>IF(U46="","",VLOOKUP(U46,'【記載例】シフト記号表（勤務時間帯）'!$D$6:$Z$47,23,FALSE))</f>
        <v>-</v>
      </c>
      <c r="V48" s="204" t="str">
        <f>IF(V46="","",VLOOKUP(V46,'【記載例】シフト記号表（勤務時間帯）'!$D$6:$Z$47,23,FALSE))</f>
        <v/>
      </c>
      <c r="W48" s="204" t="str">
        <f>IF(W46="","",VLOOKUP(W46,'【記載例】シフト記号表（勤務時間帯）'!$D$6:$Z$47,23,FALSE))</f>
        <v>-</v>
      </c>
      <c r="X48" s="204">
        <f>IF(X46="","",VLOOKUP(X46,'【記載例】シフト記号表（勤務時間帯）'!$D$6:$Z$47,23,FALSE))</f>
        <v>3.9999999999999991</v>
      </c>
      <c r="Y48" s="204">
        <f>IF(Y46="","",VLOOKUP(Y46,'【記載例】シフト記号表（勤務時間帯）'!$D$6:$Z$47,23,FALSE))</f>
        <v>6</v>
      </c>
      <c r="Z48" s="204" t="str">
        <f>IF(Z46="","",VLOOKUP(Z46,'【記載例】シフト記号表（勤務時間帯）'!$D$6:$Z$47,23,FALSE))</f>
        <v>-</v>
      </c>
      <c r="AA48" s="205" t="str">
        <f>IF(AA46="","",VLOOKUP(AA46,'【記載例】シフト記号表（勤務時間帯）'!$D$6:$Z$47,23,FALSE))</f>
        <v/>
      </c>
      <c r="AB48" s="203" t="str">
        <f>IF(AB46="","",VLOOKUP(AB46,'【記載例】シフト記号表（勤務時間帯）'!$D$6:$Z$47,23,FALSE))</f>
        <v>-</v>
      </c>
      <c r="AC48" s="204" t="str">
        <f>IF(AC46="","",VLOOKUP(AC46,'【記載例】シフト記号表（勤務時間帯）'!$D$6:$Z$47,23,FALSE))</f>
        <v/>
      </c>
      <c r="AD48" s="204" t="str">
        <f>IF(AD46="","",VLOOKUP(AD46,'【記載例】シフト記号表（勤務時間帯）'!$D$6:$Z$47,23,FALSE))</f>
        <v>-</v>
      </c>
      <c r="AE48" s="204">
        <f>IF(AE46="","",VLOOKUP(AE46,'【記載例】シフト記号表（勤務時間帯）'!$D$6:$Z$47,23,FALSE))</f>
        <v>3.9999999999999991</v>
      </c>
      <c r="AF48" s="204">
        <f>IF(AF46="","",VLOOKUP(AF46,'【記載例】シフト記号表（勤務時間帯）'!$D$6:$Z$47,23,FALSE))</f>
        <v>6</v>
      </c>
      <c r="AG48" s="204" t="str">
        <f>IF(AG46="","",VLOOKUP(AG46,'【記載例】シフト記号表（勤務時間帯）'!$D$6:$Z$47,23,FALSE))</f>
        <v/>
      </c>
      <c r="AH48" s="205" t="str">
        <f>IF(AH46="","",VLOOKUP(AH46,'【記載例】シフト記号表（勤務時間帯）'!$D$6:$Z$47,23,FALSE))</f>
        <v>-</v>
      </c>
      <c r="AI48" s="203">
        <f>IF(AI46="","",VLOOKUP(AI46,'【記載例】シフト記号表（勤務時間帯）'!$D$6:$Z$47,23,FALSE))</f>
        <v>3.9999999999999991</v>
      </c>
      <c r="AJ48" s="204">
        <f>IF(AJ46="","",VLOOKUP(AJ46,'【記載例】シフト記号表（勤務時間帯）'!$D$6:$Z$47,23,FALSE))</f>
        <v>6</v>
      </c>
      <c r="AK48" s="204" t="str">
        <f>IF(AK46="","",VLOOKUP(AK46,'【記載例】シフト記号表（勤務時間帯）'!$D$6:$Z$47,23,FALSE))</f>
        <v/>
      </c>
      <c r="AL48" s="204" t="str">
        <f>IF(AL46="","",VLOOKUP(AL46,'【記載例】シフト記号表（勤務時間帯）'!$D$6:$Z$47,23,FALSE))</f>
        <v>-</v>
      </c>
      <c r="AM48" s="204" t="str">
        <f>IF(AM46="","",VLOOKUP(AM46,'【記載例】シフト記号表（勤務時間帯）'!$D$6:$Z$47,23,FALSE))</f>
        <v>-</v>
      </c>
      <c r="AN48" s="204" t="str">
        <f>IF(AN46="","",VLOOKUP(AN46,'【記載例】シフト記号表（勤務時間帯）'!$D$6:$Z$47,23,FALSE))</f>
        <v>-</v>
      </c>
      <c r="AO48" s="205" t="str">
        <f>IF(AO46="","",VLOOKUP(AO46,'【記載例】シフト記号表（勤務時間帯）'!$D$6:$Z$47,23,FALSE))</f>
        <v/>
      </c>
      <c r="AP48" s="203">
        <f>IF(AP46="","",VLOOKUP(AP46,'【記載例】シフト記号表（勤務時間帯）'!$D$6:$Z$47,23,FALSE))</f>
        <v>3.9999999999999991</v>
      </c>
      <c r="AQ48" s="204">
        <f>IF(AQ46="","",VLOOKUP(AQ46,'【記載例】シフト記号表（勤務時間帯）'!$D$6:$Z$47,23,FALSE))</f>
        <v>6</v>
      </c>
      <c r="AR48" s="204" t="str">
        <f>IF(AR46="","",VLOOKUP(AR46,'【記載例】シフト記号表（勤務時間帯）'!$D$6:$Z$47,23,FALSE))</f>
        <v/>
      </c>
      <c r="AS48" s="204" t="str">
        <f>IF(AS46="","",VLOOKUP(AS46,'【記載例】シフト記号表（勤務時間帯）'!$D$6:$Z$47,23,FALSE))</f>
        <v>-</v>
      </c>
      <c r="AT48" s="204" t="str">
        <f>IF(AT46="","",VLOOKUP(AT46,'【記載例】シフト記号表（勤務時間帯）'!$D$6:$Z$47,23,FALSE))</f>
        <v/>
      </c>
      <c r="AU48" s="204">
        <f>IF(AU46="","",VLOOKUP(AU46,'【記載例】シフト記号表（勤務時間帯）'!$D$6:$Z$47,23,FALSE))</f>
        <v>3.9999999999999991</v>
      </c>
      <c r="AV48" s="205">
        <f>IF(AV46="","",VLOOKUP(AV46,'【記載例】シフト記号表（勤務時間帯）'!$D$6:$Z$47,23,FALSE))</f>
        <v>6</v>
      </c>
      <c r="AW48" s="203" t="str">
        <f>IF(AW46="","",VLOOKUP(AW46,'【記載例】シフト記号表（勤務時間帯）'!$D$6:$Z$47,23,FALSE))</f>
        <v/>
      </c>
      <c r="AX48" s="204" t="str">
        <f>IF(AX46="","",VLOOKUP(AX46,'【記載例】シフト記号表（勤務時間帯）'!$D$6:$Z$47,23,FALSE))</f>
        <v/>
      </c>
      <c r="AY48" s="204" t="str">
        <f>IF(AY46="","",VLOOKUP(AY46,'【記載例】シフト記号表（勤務時間帯）'!$D$6:$Z$47,23,FALSE))</f>
        <v/>
      </c>
      <c r="AZ48" s="300">
        <f>IF($BC$3="４週",SUM(U48:AV48),IF($BC$3="暦月",SUM(U48:AY48),""))</f>
        <v>50</v>
      </c>
      <c r="BA48" s="301"/>
      <c r="BB48" s="302">
        <f>IF($BC$3="４週",AZ48/4,IF($BC$3="暦月",(AZ48/($BC$12/7)),""))</f>
        <v>12.5</v>
      </c>
      <c r="BC48" s="301"/>
      <c r="BD48" s="294"/>
      <c r="BE48" s="295"/>
      <c r="BF48" s="295"/>
      <c r="BG48" s="295"/>
      <c r="BH48" s="296"/>
    </row>
    <row r="49" spans="2:60" ht="20.25" customHeight="1" x14ac:dyDescent="0.4">
      <c r="B49" s="125"/>
      <c r="C49" s="276" t="s">
        <v>199</v>
      </c>
      <c r="D49" s="277"/>
      <c r="E49" s="278"/>
      <c r="F49" s="224"/>
      <c r="G49" s="224"/>
      <c r="H49" s="244" t="s">
        <v>109</v>
      </c>
      <c r="I49" s="257" t="s">
        <v>80</v>
      </c>
      <c r="J49" s="258"/>
      <c r="K49" s="258"/>
      <c r="L49" s="259"/>
      <c r="M49" s="247" t="s">
        <v>133</v>
      </c>
      <c r="N49" s="248"/>
      <c r="O49" s="249"/>
      <c r="P49" s="21" t="s">
        <v>18</v>
      </c>
      <c r="Q49" s="27"/>
      <c r="R49" s="27"/>
      <c r="S49" s="15"/>
      <c r="T49" s="55"/>
      <c r="U49" s="206" t="s">
        <v>165</v>
      </c>
      <c r="V49" s="207" t="s">
        <v>158</v>
      </c>
      <c r="W49" s="207" t="s">
        <v>158</v>
      </c>
      <c r="X49" s="207"/>
      <c r="Y49" s="207"/>
      <c r="Z49" s="207" t="s">
        <v>211</v>
      </c>
      <c r="AA49" s="208" t="s">
        <v>164</v>
      </c>
      <c r="AB49" s="206" t="s">
        <v>165</v>
      </c>
      <c r="AC49" s="207"/>
      <c r="AD49" s="207"/>
      <c r="AE49" s="207" t="s">
        <v>156</v>
      </c>
      <c r="AF49" s="207" t="s">
        <v>158</v>
      </c>
      <c r="AG49" s="207" t="s">
        <v>158</v>
      </c>
      <c r="AH49" s="208" t="s">
        <v>164</v>
      </c>
      <c r="AI49" s="206" t="s">
        <v>165</v>
      </c>
      <c r="AJ49" s="207" t="s">
        <v>158</v>
      </c>
      <c r="AK49" s="207"/>
      <c r="AL49" s="207" t="s">
        <v>157</v>
      </c>
      <c r="AM49" s="207" t="s">
        <v>164</v>
      </c>
      <c r="AN49" s="207" t="s">
        <v>165</v>
      </c>
      <c r="AO49" s="208"/>
      <c r="AP49" s="206"/>
      <c r="AQ49" s="207" t="s">
        <v>164</v>
      </c>
      <c r="AR49" s="207" t="s">
        <v>165</v>
      </c>
      <c r="AS49" s="207"/>
      <c r="AT49" s="207" t="s">
        <v>156</v>
      </c>
      <c r="AU49" s="207" t="s">
        <v>157</v>
      </c>
      <c r="AV49" s="208" t="s">
        <v>164</v>
      </c>
      <c r="AW49" s="206"/>
      <c r="AX49" s="207"/>
      <c r="AY49" s="207"/>
      <c r="AZ49" s="256"/>
      <c r="BA49" s="243"/>
      <c r="BB49" s="242"/>
      <c r="BC49" s="243"/>
      <c r="BD49" s="288"/>
      <c r="BE49" s="289"/>
      <c r="BF49" s="289"/>
      <c r="BG49" s="289"/>
      <c r="BH49" s="290"/>
    </row>
    <row r="50" spans="2:60" ht="20.25" customHeight="1" x14ac:dyDescent="0.4">
      <c r="B50" s="123">
        <f>B47+1</f>
        <v>9</v>
      </c>
      <c r="C50" s="279"/>
      <c r="D50" s="280"/>
      <c r="E50" s="281"/>
      <c r="F50" s="224" t="str">
        <f>C49</f>
        <v>看護職員</v>
      </c>
      <c r="G50" s="224"/>
      <c r="H50" s="245"/>
      <c r="I50" s="260"/>
      <c r="J50" s="261"/>
      <c r="K50" s="261"/>
      <c r="L50" s="262"/>
      <c r="M50" s="250"/>
      <c r="N50" s="251"/>
      <c r="O50" s="252"/>
      <c r="P50" s="23" t="s">
        <v>73</v>
      </c>
      <c r="Q50" s="24"/>
      <c r="R50" s="24"/>
      <c r="S50" s="19"/>
      <c r="T50" s="53"/>
      <c r="U50" s="200">
        <f>IF(U49="","",VLOOKUP(U49,'【記載例】シフト記号表（勤務時間帯）'!$D$6:$X$47,21,FALSE))</f>
        <v>3</v>
      </c>
      <c r="V50" s="201">
        <f>IF(V49="","",VLOOKUP(V49,'【記載例】シフト記号表（勤務時間帯）'!$D$6:$X$47,21,FALSE))</f>
        <v>8</v>
      </c>
      <c r="W50" s="201">
        <f>IF(W49="","",VLOOKUP(W49,'【記載例】シフト記号表（勤務時間帯）'!$D$6:$X$47,21,FALSE))</f>
        <v>8</v>
      </c>
      <c r="X50" s="201" t="str">
        <f>IF(X49="","",VLOOKUP(X49,'【記載例】シフト記号表（勤務時間帯）'!$D$6:$X$47,21,FALSE))</f>
        <v/>
      </c>
      <c r="Y50" s="201" t="str">
        <f>IF(Y49="","",VLOOKUP(Y49,'【記載例】シフト記号表（勤務時間帯）'!$D$6:$X$47,21,FALSE))</f>
        <v/>
      </c>
      <c r="Z50" s="201">
        <f>IF(Z49="","",VLOOKUP(Z49,'【記載例】シフト記号表（勤務時間帯）'!$D$6:$X$47,21,FALSE))</f>
        <v>8</v>
      </c>
      <c r="AA50" s="202">
        <f>IF(AA49="","",VLOOKUP(AA49,'【記載例】シフト記号表（勤務時間帯）'!$D$6:$X$47,21,FALSE))</f>
        <v>3</v>
      </c>
      <c r="AB50" s="200">
        <f>IF(AB49="","",VLOOKUP(AB49,'【記載例】シフト記号表（勤務時間帯）'!$D$6:$X$47,21,FALSE))</f>
        <v>3</v>
      </c>
      <c r="AC50" s="201" t="str">
        <f>IF(AC49="","",VLOOKUP(AC49,'【記載例】シフト記号表（勤務時間帯）'!$D$6:$X$47,21,FALSE))</f>
        <v/>
      </c>
      <c r="AD50" s="201" t="str">
        <f>IF(AD49="","",VLOOKUP(AD49,'【記載例】シフト記号表（勤務時間帯）'!$D$6:$X$47,21,FALSE))</f>
        <v/>
      </c>
      <c r="AE50" s="201">
        <f>IF(AE49="","",VLOOKUP(AE49,'【記載例】シフト記号表（勤務時間帯）'!$D$6:$X$47,21,FALSE))</f>
        <v>7.9999999999999982</v>
      </c>
      <c r="AF50" s="201">
        <f>IF(AF49="","",VLOOKUP(AF49,'【記載例】シフト記号表（勤務時間帯）'!$D$6:$X$47,21,FALSE))</f>
        <v>8</v>
      </c>
      <c r="AG50" s="201">
        <f>IF(AG49="","",VLOOKUP(AG49,'【記載例】シフト記号表（勤務時間帯）'!$D$6:$X$47,21,FALSE))</f>
        <v>8</v>
      </c>
      <c r="AH50" s="202">
        <f>IF(AH49="","",VLOOKUP(AH49,'【記載例】シフト記号表（勤務時間帯）'!$D$6:$X$47,21,FALSE))</f>
        <v>3</v>
      </c>
      <c r="AI50" s="200">
        <f>IF(AI49="","",VLOOKUP(AI49,'【記載例】シフト記号表（勤務時間帯）'!$D$6:$X$47,21,FALSE))</f>
        <v>3</v>
      </c>
      <c r="AJ50" s="201">
        <f>IF(AJ49="","",VLOOKUP(AJ49,'【記載例】シフト記号表（勤務時間帯）'!$D$6:$X$47,21,FALSE))</f>
        <v>8</v>
      </c>
      <c r="AK50" s="201" t="str">
        <f>IF(AK49="","",VLOOKUP(AK49,'【記載例】シフト記号表（勤務時間帯）'!$D$6:$X$47,21,FALSE))</f>
        <v/>
      </c>
      <c r="AL50" s="201">
        <f>IF(AL49="","",VLOOKUP(AL49,'【記載例】シフト記号表（勤務時間帯）'!$D$6:$X$47,21,FALSE))</f>
        <v>8</v>
      </c>
      <c r="AM50" s="201">
        <f>IF(AM49="","",VLOOKUP(AM49,'【記載例】シフト記号表（勤務時間帯）'!$D$6:$X$47,21,FALSE))</f>
        <v>3</v>
      </c>
      <c r="AN50" s="201">
        <f>IF(AN49="","",VLOOKUP(AN49,'【記載例】シフト記号表（勤務時間帯）'!$D$6:$X$47,21,FALSE))</f>
        <v>3</v>
      </c>
      <c r="AO50" s="202" t="str">
        <f>IF(AO49="","",VLOOKUP(AO49,'【記載例】シフト記号表（勤務時間帯）'!$D$6:$X$47,21,FALSE))</f>
        <v/>
      </c>
      <c r="AP50" s="200" t="str">
        <f>IF(AP49="","",VLOOKUP(AP49,'【記載例】シフト記号表（勤務時間帯）'!$D$6:$X$47,21,FALSE))</f>
        <v/>
      </c>
      <c r="AQ50" s="201">
        <f>IF(AQ49="","",VLOOKUP(AQ49,'【記載例】シフト記号表（勤務時間帯）'!$D$6:$X$47,21,FALSE))</f>
        <v>3</v>
      </c>
      <c r="AR50" s="201">
        <f>IF(AR49="","",VLOOKUP(AR49,'【記載例】シフト記号表（勤務時間帯）'!$D$6:$X$47,21,FALSE))</f>
        <v>3</v>
      </c>
      <c r="AS50" s="201" t="str">
        <f>IF(AS49="","",VLOOKUP(AS49,'【記載例】シフト記号表（勤務時間帯）'!$D$6:$X$47,21,FALSE))</f>
        <v/>
      </c>
      <c r="AT50" s="201">
        <f>IF(AT49="","",VLOOKUP(AT49,'【記載例】シフト記号表（勤務時間帯）'!$D$6:$X$47,21,FALSE))</f>
        <v>7.9999999999999982</v>
      </c>
      <c r="AU50" s="201">
        <f>IF(AU49="","",VLOOKUP(AU49,'【記載例】シフト記号表（勤務時間帯）'!$D$6:$X$47,21,FALSE))</f>
        <v>8</v>
      </c>
      <c r="AV50" s="202">
        <f>IF(AV49="","",VLOOKUP(AV49,'【記載例】シフト記号表（勤務時間帯）'!$D$6:$X$47,21,FALSE))</f>
        <v>3</v>
      </c>
      <c r="AW50" s="200" t="str">
        <f>IF(AW49="","",VLOOKUP(AW49,'【記載例】シフト記号表（勤務時間帯）'!$D$6:$X$47,21,FALSE))</f>
        <v/>
      </c>
      <c r="AX50" s="201" t="str">
        <f>IF(AX49="","",VLOOKUP(AX49,'【記載例】シフト記号表（勤務時間帯）'!$D$6:$X$47,21,FALSE))</f>
        <v/>
      </c>
      <c r="AY50" s="201" t="str">
        <f>IF(AY49="","",VLOOKUP(AY49,'【記載例】シフト記号表（勤務時間帯）'!$D$6:$X$47,21,FALSE))</f>
        <v/>
      </c>
      <c r="AZ50" s="297">
        <f>IF($BC$3="４週",SUM(U50:AV50),IF($BC$3="暦月",SUM(U50:AY50),""))</f>
        <v>110</v>
      </c>
      <c r="BA50" s="298"/>
      <c r="BB50" s="299">
        <f>IF($BC$3="４週",AZ50/4,IF($BC$3="暦月",(AZ50/($BC$12/7)),""))</f>
        <v>27.5</v>
      </c>
      <c r="BC50" s="298"/>
      <c r="BD50" s="291"/>
      <c r="BE50" s="292"/>
      <c r="BF50" s="292"/>
      <c r="BG50" s="292"/>
      <c r="BH50" s="293"/>
    </row>
    <row r="51" spans="2:60" ht="20.25" customHeight="1" x14ac:dyDescent="0.4">
      <c r="B51" s="124"/>
      <c r="C51" s="282"/>
      <c r="D51" s="283"/>
      <c r="E51" s="284"/>
      <c r="F51" s="225"/>
      <c r="G51" s="225" t="str">
        <f>C49</f>
        <v>看護職員</v>
      </c>
      <c r="H51" s="246"/>
      <c r="I51" s="263"/>
      <c r="J51" s="264"/>
      <c r="K51" s="264"/>
      <c r="L51" s="265"/>
      <c r="M51" s="253"/>
      <c r="N51" s="254"/>
      <c r="O51" s="255"/>
      <c r="P51" s="25" t="s">
        <v>74</v>
      </c>
      <c r="Q51" s="26"/>
      <c r="R51" s="26"/>
      <c r="S51" s="18"/>
      <c r="T51" s="57"/>
      <c r="U51" s="203">
        <f>IF(U49="","",VLOOKUP(U49,'【記載例】シフト記号表（勤務時間帯）'!$D$6:$Z$47,23,FALSE))</f>
        <v>6</v>
      </c>
      <c r="V51" s="204" t="str">
        <f>IF(V49="","",VLOOKUP(V49,'【記載例】シフト記号表（勤務時間帯）'!$D$6:$Z$47,23,FALSE))</f>
        <v>-</v>
      </c>
      <c r="W51" s="204" t="str">
        <f>IF(W49="","",VLOOKUP(W49,'【記載例】シフト記号表（勤務時間帯）'!$D$6:$Z$47,23,FALSE))</f>
        <v>-</v>
      </c>
      <c r="X51" s="204" t="str">
        <f>IF(X49="","",VLOOKUP(X49,'【記載例】シフト記号表（勤務時間帯）'!$D$6:$Z$47,23,FALSE))</f>
        <v/>
      </c>
      <c r="Y51" s="204" t="str">
        <f>IF(Y49="","",VLOOKUP(Y49,'【記載例】シフト記号表（勤務時間帯）'!$D$6:$Z$47,23,FALSE))</f>
        <v/>
      </c>
      <c r="Z51" s="204" t="str">
        <f>IF(Z49="","",VLOOKUP(Z49,'【記載例】シフト記号表（勤務時間帯）'!$D$6:$Z$47,23,FALSE))</f>
        <v>-</v>
      </c>
      <c r="AA51" s="205">
        <f>IF(AA49="","",VLOOKUP(AA49,'【記載例】シフト記号表（勤務時間帯）'!$D$6:$Z$47,23,FALSE))</f>
        <v>3.9999999999999991</v>
      </c>
      <c r="AB51" s="203">
        <f>IF(AB49="","",VLOOKUP(AB49,'【記載例】シフト記号表（勤務時間帯）'!$D$6:$Z$47,23,FALSE))</f>
        <v>6</v>
      </c>
      <c r="AC51" s="204" t="str">
        <f>IF(AC49="","",VLOOKUP(AC49,'【記載例】シフト記号表（勤務時間帯）'!$D$6:$Z$47,23,FALSE))</f>
        <v/>
      </c>
      <c r="AD51" s="204" t="str">
        <f>IF(AD49="","",VLOOKUP(AD49,'【記載例】シフト記号表（勤務時間帯）'!$D$6:$Z$47,23,FALSE))</f>
        <v/>
      </c>
      <c r="AE51" s="204" t="str">
        <f>IF(AE49="","",VLOOKUP(AE49,'【記載例】シフト記号表（勤務時間帯）'!$D$6:$Z$47,23,FALSE))</f>
        <v>-</v>
      </c>
      <c r="AF51" s="204" t="str">
        <f>IF(AF49="","",VLOOKUP(AF49,'【記載例】シフト記号表（勤務時間帯）'!$D$6:$Z$47,23,FALSE))</f>
        <v>-</v>
      </c>
      <c r="AG51" s="204" t="str">
        <f>IF(AG49="","",VLOOKUP(AG49,'【記載例】シフト記号表（勤務時間帯）'!$D$6:$Z$47,23,FALSE))</f>
        <v>-</v>
      </c>
      <c r="AH51" s="205">
        <f>IF(AH49="","",VLOOKUP(AH49,'【記載例】シフト記号表（勤務時間帯）'!$D$6:$Z$47,23,FALSE))</f>
        <v>3.9999999999999991</v>
      </c>
      <c r="AI51" s="203">
        <f>IF(AI49="","",VLOOKUP(AI49,'【記載例】シフト記号表（勤務時間帯）'!$D$6:$Z$47,23,FALSE))</f>
        <v>6</v>
      </c>
      <c r="AJ51" s="204" t="str">
        <f>IF(AJ49="","",VLOOKUP(AJ49,'【記載例】シフト記号表（勤務時間帯）'!$D$6:$Z$47,23,FALSE))</f>
        <v>-</v>
      </c>
      <c r="AK51" s="204" t="str">
        <f>IF(AK49="","",VLOOKUP(AK49,'【記載例】シフト記号表（勤務時間帯）'!$D$6:$Z$47,23,FALSE))</f>
        <v/>
      </c>
      <c r="AL51" s="204" t="str">
        <f>IF(AL49="","",VLOOKUP(AL49,'【記載例】シフト記号表（勤務時間帯）'!$D$6:$Z$47,23,FALSE))</f>
        <v>-</v>
      </c>
      <c r="AM51" s="204">
        <f>IF(AM49="","",VLOOKUP(AM49,'【記載例】シフト記号表（勤務時間帯）'!$D$6:$Z$47,23,FALSE))</f>
        <v>3.9999999999999991</v>
      </c>
      <c r="AN51" s="204">
        <f>IF(AN49="","",VLOOKUP(AN49,'【記載例】シフト記号表（勤務時間帯）'!$D$6:$Z$47,23,FALSE))</f>
        <v>6</v>
      </c>
      <c r="AO51" s="205" t="str">
        <f>IF(AO49="","",VLOOKUP(AO49,'【記載例】シフト記号表（勤務時間帯）'!$D$6:$Z$47,23,FALSE))</f>
        <v/>
      </c>
      <c r="AP51" s="203" t="str">
        <f>IF(AP49="","",VLOOKUP(AP49,'【記載例】シフト記号表（勤務時間帯）'!$D$6:$Z$47,23,FALSE))</f>
        <v/>
      </c>
      <c r="AQ51" s="204">
        <f>IF(AQ49="","",VLOOKUP(AQ49,'【記載例】シフト記号表（勤務時間帯）'!$D$6:$Z$47,23,FALSE))</f>
        <v>3.9999999999999991</v>
      </c>
      <c r="AR51" s="204">
        <f>IF(AR49="","",VLOOKUP(AR49,'【記載例】シフト記号表（勤務時間帯）'!$D$6:$Z$47,23,FALSE))</f>
        <v>6</v>
      </c>
      <c r="AS51" s="204" t="str">
        <f>IF(AS49="","",VLOOKUP(AS49,'【記載例】シフト記号表（勤務時間帯）'!$D$6:$Z$47,23,FALSE))</f>
        <v/>
      </c>
      <c r="AT51" s="204" t="str">
        <f>IF(AT49="","",VLOOKUP(AT49,'【記載例】シフト記号表（勤務時間帯）'!$D$6:$Z$47,23,FALSE))</f>
        <v>-</v>
      </c>
      <c r="AU51" s="204" t="str">
        <f>IF(AU49="","",VLOOKUP(AU49,'【記載例】シフト記号表（勤務時間帯）'!$D$6:$Z$47,23,FALSE))</f>
        <v>-</v>
      </c>
      <c r="AV51" s="205">
        <f>IF(AV49="","",VLOOKUP(AV49,'【記載例】シフト記号表（勤務時間帯）'!$D$6:$Z$47,23,FALSE))</f>
        <v>3.9999999999999991</v>
      </c>
      <c r="AW51" s="203" t="str">
        <f>IF(AW49="","",VLOOKUP(AW49,'【記載例】シフト記号表（勤務時間帯）'!$D$6:$Z$47,23,FALSE))</f>
        <v/>
      </c>
      <c r="AX51" s="204" t="str">
        <f>IF(AX49="","",VLOOKUP(AX49,'【記載例】シフト記号表（勤務時間帯）'!$D$6:$Z$47,23,FALSE))</f>
        <v/>
      </c>
      <c r="AY51" s="204" t="str">
        <f>IF(AY49="","",VLOOKUP(AY49,'【記載例】シフト記号表（勤務時間帯）'!$D$6:$Z$47,23,FALSE))</f>
        <v/>
      </c>
      <c r="AZ51" s="300">
        <f>IF($BC$3="４週",SUM(U51:AV51),IF($BC$3="暦月",SUM(U51:AY51),""))</f>
        <v>50</v>
      </c>
      <c r="BA51" s="301"/>
      <c r="BB51" s="302">
        <f>IF($BC$3="４週",AZ51/4,IF($BC$3="暦月",(AZ51/($BC$12/7)),""))</f>
        <v>12.5</v>
      </c>
      <c r="BC51" s="301"/>
      <c r="BD51" s="294"/>
      <c r="BE51" s="295"/>
      <c r="BF51" s="295"/>
      <c r="BG51" s="295"/>
      <c r="BH51" s="296"/>
    </row>
    <row r="52" spans="2:60" ht="20.25" customHeight="1" x14ac:dyDescent="0.4">
      <c r="B52" s="125"/>
      <c r="C52" s="276" t="s">
        <v>88</v>
      </c>
      <c r="D52" s="277"/>
      <c r="E52" s="278"/>
      <c r="F52" s="224"/>
      <c r="G52" s="224"/>
      <c r="H52" s="244" t="s">
        <v>125</v>
      </c>
      <c r="I52" s="257" t="s">
        <v>19</v>
      </c>
      <c r="J52" s="258"/>
      <c r="K52" s="258"/>
      <c r="L52" s="259"/>
      <c r="M52" s="247" t="s">
        <v>134</v>
      </c>
      <c r="N52" s="248"/>
      <c r="O52" s="249"/>
      <c r="P52" s="21" t="s">
        <v>18</v>
      </c>
      <c r="Q52" s="28"/>
      <c r="R52" s="28"/>
      <c r="S52" s="16"/>
      <c r="T52" s="58"/>
      <c r="U52" s="206"/>
      <c r="V52" s="207"/>
      <c r="W52" s="207"/>
      <c r="X52" s="207" t="s">
        <v>212</v>
      </c>
      <c r="Y52" s="207" t="s">
        <v>156</v>
      </c>
      <c r="Z52" s="207"/>
      <c r="AA52" s="208"/>
      <c r="AB52" s="206"/>
      <c r="AC52" s="207"/>
      <c r="AD52" s="207"/>
      <c r="AE52" s="207" t="s">
        <v>156</v>
      </c>
      <c r="AF52" s="207" t="s">
        <v>212</v>
      </c>
      <c r="AG52" s="207"/>
      <c r="AH52" s="208"/>
      <c r="AI52" s="206"/>
      <c r="AJ52" s="207"/>
      <c r="AK52" s="207"/>
      <c r="AL52" s="207" t="s">
        <v>156</v>
      </c>
      <c r="AM52" s="207" t="s">
        <v>212</v>
      </c>
      <c r="AN52" s="207"/>
      <c r="AO52" s="208"/>
      <c r="AP52" s="206"/>
      <c r="AQ52" s="207"/>
      <c r="AR52" s="207"/>
      <c r="AS52" s="207" t="s">
        <v>212</v>
      </c>
      <c r="AT52" s="207" t="s">
        <v>156</v>
      </c>
      <c r="AU52" s="207"/>
      <c r="AV52" s="208"/>
      <c r="AW52" s="206"/>
      <c r="AX52" s="207"/>
      <c r="AY52" s="207"/>
      <c r="AZ52" s="256"/>
      <c r="BA52" s="243"/>
      <c r="BB52" s="242"/>
      <c r="BC52" s="243"/>
      <c r="BD52" s="288"/>
      <c r="BE52" s="289"/>
      <c r="BF52" s="289"/>
      <c r="BG52" s="289"/>
      <c r="BH52" s="290"/>
    </row>
    <row r="53" spans="2:60" ht="20.25" customHeight="1" x14ac:dyDescent="0.4">
      <c r="B53" s="123">
        <f>B50+1</f>
        <v>10</v>
      </c>
      <c r="C53" s="279"/>
      <c r="D53" s="280"/>
      <c r="E53" s="281"/>
      <c r="F53" s="224" t="str">
        <f>C52</f>
        <v>介護従業者</v>
      </c>
      <c r="G53" s="224"/>
      <c r="H53" s="245"/>
      <c r="I53" s="260"/>
      <c r="J53" s="261"/>
      <c r="K53" s="261"/>
      <c r="L53" s="262"/>
      <c r="M53" s="250"/>
      <c r="N53" s="251"/>
      <c r="O53" s="252"/>
      <c r="P53" s="23" t="s">
        <v>73</v>
      </c>
      <c r="Q53" s="24"/>
      <c r="R53" s="24"/>
      <c r="S53" s="19"/>
      <c r="T53" s="53"/>
      <c r="U53" s="200" t="str">
        <f>IF(U52="","",VLOOKUP(U52,'【記載例】シフト記号表（勤務時間帯）'!$D$6:$X$47,21,FALSE))</f>
        <v/>
      </c>
      <c r="V53" s="201" t="str">
        <f>IF(V52="","",VLOOKUP(V52,'【記載例】シフト記号表（勤務時間帯）'!$D$6:$X$47,21,FALSE))</f>
        <v/>
      </c>
      <c r="W53" s="201" t="str">
        <f>IF(W52="","",VLOOKUP(W52,'【記載例】シフト記号表（勤務時間帯）'!$D$6:$X$47,21,FALSE))</f>
        <v/>
      </c>
      <c r="X53" s="201">
        <f>IF(X52="","",VLOOKUP(X52,'【記載例】シフト記号表（勤務時間帯）'!$D$6:$X$47,21,FALSE))</f>
        <v>7.9999999999999982</v>
      </c>
      <c r="Y53" s="201">
        <f>IF(Y52="","",VLOOKUP(Y52,'【記載例】シフト記号表（勤務時間帯）'!$D$6:$X$47,21,FALSE))</f>
        <v>7.9999999999999982</v>
      </c>
      <c r="Z53" s="201" t="str">
        <f>IF(Z52="","",VLOOKUP(Z52,'【記載例】シフト記号表（勤務時間帯）'!$D$6:$X$47,21,FALSE))</f>
        <v/>
      </c>
      <c r="AA53" s="202" t="str">
        <f>IF(AA52="","",VLOOKUP(AA52,'【記載例】シフト記号表（勤務時間帯）'!$D$6:$X$47,21,FALSE))</f>
        <v/>
      </c>
      <c r="AB53" s="200" t="str">
        <f>IF(AB52="","",VLOOKUP(AB52,'【記載例】シフト記号表（勤務時間帯）'!$D$6:$X$47,21,FALSE))</f>
        <v/>
      </c>
      <c r="AC53" s="201" t="str">
        <f>IF(AC52="","",VLOOKUP(AC52,'【記載例】シフト記号表（勤務時間帯）'!$D$6:$X$47,21,FALSE))</f>
        <v/>
      </c>
      <c r="AD53" s="201" t="str">
        <f>IF(AD52="","",VLOOKUP(AD52,'【記載例】シフト記号表（勤務時間帯）'!$D$6:$X$47,21,FALSE))</f>
        <v/>
      </c>
      <c r="AE53" s="201">
        <f>IF(AE52="","",VLOOKUP(AE52,'【記載例】シフト記号表（勤務時間帯）'!$D$6:$X$47,21,FALSE))</f>
        <v>7.9999999999999982</v>
      </c>
      <c r="AF53" s="201">
        <f>IF(AF52="","",VLOOKUP(AF52,'【記載例】シフト記号表（勤務時間帯）'!$D$6:$X$47,21,FALSE))</f>
        <v>7.9999999999999982</v>
      </c>
      <c r="AG53" s="201" t="str">
        <f>IF(AG52="","",VLOOKUP(AG52,'【記載例】シフト記号表（勤務時間帯）'!$D$6:$X$47,21,FALSE))</f>
        <v/>
      </c>
      <c r="AH53" s="202" t="str">
        <f>IF(AH52="","",VLOOKUP(AH52,'【記載例】シフト記号表（勤務時間帯）'!$D$6:$X$47,21,FALSE))</f>
        <v/>
      </c>
      <c r="AI53" s="200" t="str">
        <f>IF(AI52="","",VLOOKUP(AI52,'【記載例】シフト記号表（勤務時間帯）'!$D$6:$X$47,21,FALSE))</f>
        <v/>
      </c>
      <c r="AJ53" s="201" t="str">
        <f>IF(AJ52="","",VLOOKUP(AJ52,'【記載例】シフト記号表（勤務時間帯）'!$D$6:$X$47,21,FALSE))</f>
        <v/>
      </c>
      <c r="AK53" s="201" t="str">
        <f>IF(AK52="","",VLOOKUP(AK52,'【記載例】シフト記号表（勤務時間帯）'!$D$6:$X$47,21,FALSE))</f>
        <v/>
      </c>
      <c r="AL53" s="201">
        <f>IF(AL52="","",VLOOKUP(AL52,'【記載例】シフト記号表（勤務時間帯）'!$D$6:$X$47,21,FALSE))</f>
        <v>7.9999999999999982</v>
      </c>
      <c r="AM53" s="201">
        <f>IF(AM52="","",VLOOKUP(AM52,'【記載例】シフト記号表（勤務時間帯）'!$D$6:$X$47,21,FALSE))</f>
        <v>7.9999999999999982</v>
      </c>
      <c r="AN53" s="201" t="str">
        <f>IF(AN52="","",VLOOKUP(AN52,'【記載例】シフト記号表（勤務時間帯）'!$D$6:$X$47,21,FALSE))</f>
        <v/>
      </c>
      <c r="AO53" s="202" t="str">
        <f>IF(AO52="","",VLOOKUP(AO52,'【記載例】シフト記号表（勤務時間帯）'!$D$6:$X$47,21,FALSE))</f>
        <v/>
      </c>
      <c r="AP53" s="200" t="str">
        <f>IF(AP52="","",VLOOKUP(AP52,'【記載例】シフト記号表（勤務時間帯）'!$D$6:$X$47,21,FALSE))</f>
        <v/>
      </c>
      <c r="AQ53" s="201" t="str">
        <f>IF(AQ52="","",VLOOKUP(AQ52,'【記載例】シフト記号表（勤務時間帯）'!$D$6:$X$47,21,FALSE))</f>
        <v/>
      </c>
      <c r="AR53" s="201" t="str">
        <f>IF(AR52="","",VLOOKUP(AR52,'【記載例】シフト記号表（勤務時間帯）'!$D$6:$X$47,21,FALSE))</f>
        <v/>
      </c>
      <c r="AS53" s="201">
        <f>IF(AS52="","",VLOOKUP(AS52,'【記載例】シフト記号表（勤務時間帯）'!$D$6:$X$47,21,FALSE))</f>
        <v>7.9999999999999982</v>
      </c>
      <c r="AT53" s="201">
        <f>IF(AT52="","",VLOOKUP(AT52,'【記載例】シフト記号表（勤務時間帯）'!$D$6:$X$47,21,FALSE))</f>
        <v>7.9999999999999982</v>
      </c>
      <c r="AU53" s="201" t="str">
        <f>IF(AU52="","",VLOOKUP(AU52,'【記載例】シフト記号表（勤務時間帯）'!$D$6:$X$47,21,FALSE))</f>
        <v/>
      </c>
      <c r="AV53" s="202" t="str">
        <f>IF(AV52="","",VLOOKUP(AV52,'【記載例】シフト記号表（勤務時間帯）'!$D$6:$X$47,21,FALSE))</f>
        <v/>
      </c>
      <c r="AW53" s="200" t="str">
        <f>IF(AW52="","",VLOOKUP(AW52,'【記載例】シフト記号表（勤務時間帯）'!$D$6:$X$47,21,FALSE))</f>
        <v/>
      </c>
      <c r="AX53" s="201" t="str">
        <f>IF(AX52="","",VLOOKUP(AX52,'【記載例】シフト記号表（勤務時間帯）'!$D$6:$X$47,21,FALSE))</f>
        <v/>
      </c>
      <c r="AY53" s="201" t="str">
        <f>IF(AY52="","",VLOOKUP(AY52,'【記載例】シフト記号表（勤務時間帯）'!$D$6:$X$47,21,FALSE))</f>
        <v/>
      </c>
      <c r="AZ53" s="297">
        <f>IF($BC$3="４週",SUM(U53:AV53),IF($BC$3="暦月",SUM(U53:AY53),""))</f>
        <v>63.999999999999993</v>
      </c>
      <c r="BA53" s="298"/>
      <c r="BB53" s="299">
        <f>IF($BC$3="４週",AZ53/4,IF($BC$3="暦月",(AZ53/($BC$12/7)),""))</f>
        <v>15.999999999999998</v>
      </c>
      <c r="BC53" s="298"/>
      <c r="BD53" s="291"/>
      <c r="BE53" s="292"/>
      <c r="BF53" s="292"/>
      <c r="BG53" s="292"/>
      <c r="BH53" s="293"/>
    </row>
    <row r="54" spans="2:60" ht="20.25" customHeight="1" x14ac:dyDescent="0.4">
      <c r="B54" s="124"/>
      <c r="C54" s="282"/>
      <c r="D54" s="283"/>
      <c r="E54" s="284"/>
      <c r="F54" s="225"/>
      <c r="G54" s="225" t="str">
        <f>C52</f>
        <v>介護従業者</v>
      </c>
      <c r="H54" s="246"/>
      <c r="I54" s="263"/>
      <c r="J54" s="264"/>
      <c r="K54" s="264"/>
      <c r="L54" s="265"/>
      <c r="M54" s="253"/>
      <c r="N54" s="254"/>
      <c r="O54" s="255"/>
      <c r="P54" s="41" t="s">
        <v>74</v>
      </c>
      <c r="Q54" s="42"/>
      <c r="R54" s="42"/>
      <c r="S54" s="43"/>
      <c r="T54" s="59"/>
      <c r="U54" s="203" t="str">
        <f>IF(U52="","",VLOOKUP(U52,'【記載例】シフト記号表（勤務時間帯）'!$D$6:$Z$47,23,FALSE))</f>
        <v/>
      </c>
      <c r="V54" s="204" t="str">
        <f>IF(V52="","",VLOOKUP(V52,'【記載例】シフト記号表（勤務時間帯）'!$D$6:$Z$47,23,FALSE))</f>
        <v/>
      </c>
      <c r="W54" s="204" t="str">
        <f>IF(W52="","",VLOOKUP(W52,'【記載例】シフト記号表（勤務時間帯）'!$D$6:$Z$47,23,FALSE))</f>
        <v/>
      </c>
      <c r="X54" s="204" t="str">
        <f>IF(X52="","",VLOOKUP(X52,'【記載例】シフト記号表（勤務時間帯）'!$D$6:$Z$47,23,FALSE))</f>
        <v>-</v>
      </c>
      <c r="Y54" s="204" t="str">
        <f>IF(Y52="","",VLOOKUP(Y52,'【記載例】シフト記号表（勤務時間帯）'!$D$6:$Z$47,23,FALSE))</f>
        <v>-</v>
      </c>
      <c r="Z54" s="204" t="str">
        <f>IF(Z52="","",VLOOKUP(Z52,'【記載例】シフト記号表（勤務時間帯）'!$D$6:$Z$47,23,FALSE))</f>
        <v/>
      </c>
      <c r="AA54" s="205" t="str">
        <f>IF(AA52="","",VLOOKUP(AA52,'【記載例】シフト記号表（勤務時間帯）'!$D$6:$Z$47,23,FALSE))</f>
        <v/>
      </c>
      <c r="AB54" s="203" t="str">
        <f>IF(AB52="","",VLOOKUP(AB52,'【記載例】シフト記号表（勤務時間帯）'!$D$6:$Z$47,23,FALSE))</f>
        <v/>
      </c>
      <c r="AC54" s="204" t="str">
        <f>IF(AC52="","",VLOOKUP(AC52,'【記載例】シフト記号表（勤務時間帯）'!$D$6:$Z$47,23,FALSE))</f>
        <v/>
      </c>
      <c r="AD54" s="204" t="str">
        <f>IF(AD52="","",VLOOKUP(AD52,'【記載例】シフト記号表（勤務時間帯）'!$D$6:$Z$47,23,FALSE))</f>
        <v/>
      </c>
      <c r="AE54" s="204" t="str">
        <f>IF(AE52="","",VLOOKUP(AE52,'【記載例】シフト記号表（勤務時間帯）'!$D$6:$Z$47,23,FALSE))</f>
        <v>-</v>
      </c>
      <c r="AF54" s="204" t="str">
        <f>IF(AF52="","",VLOOKUP(AF52,'【記載例】シフト記号表（勤務時間帯）'!$D$6:$Z$47,23,FALSE))</f>
        <v>-</v>
      </c>
      <c r="AG54" s="204" t="str">
        <f>IF(AG52="","",VLOOKUP(AG52,'【記載例】シフト記号表（勤務時間帯）'!$D$6:$Z$47,23,FALSE))</f>
        <v/>
      </c>
      <c r="AH54" s="205" t="str">
        <f>IF(AH52="","",VLOOKUP(AH52,'【記載例】シフト記号表（勤務時間帯）'!$D$6:$Z$47,23,FALSE))</f>
        <v/>
      </c>
      <c r="AI54" s="203" t="str">
        <f>IF(AI52="","",VLOOKUP(AI52,'【記載例】シフト記号表（勤務時間帯）'!$D$6:$Z$47,23,FALSE))</f>
        <v/>
      </c>
      <c r="AJ54" s="204" t="str">
        <f>IF(AJ52="","",VLOOKUP(AJ52,'【記載例】シフト記号表（勤務時間帯）'!$D$6:$Z$47,23,FALSE))</f>
        <v/>
      </c>
      <c r="AK54" s="204" t="str">
        <f>IF(AK52="","",VLOOKUP(AK52,'【記載例】シフト記号表（勤務時間帯）'!$D$6:$Z$47,23,FALSE))</f>
        <v/>
      </c>
      <c r="AL54" s="204" t="str">
        <f>IF(AL52="","",VLOOKUP(AL52,'【記載例】シフト記号表（勤務時間帯）'!$D$6:$Z$47,23,FALSE))</f>
        <v>-</v>
      </c>
      <c r="AM54" s="204" t="str">
        <f>IF(AM52="","",VLOOKUP(AM52,'【記載例】シフト記号表（勤務時間帯）'!$D$6:$Z$47,23,FALSE))</f>
        <v>-</v>
      </c>
      <c r="AN54" s="204" t="str">
        <f>IF(AN52="","",VLOOKUP(AN52,'【記載例】シフト記号表（勤務時間帯）'!$D$6:$Z$47,23,FALSE))</f>
        <v/>
      </c>
      <c r="AO54" s="205" t="str">
        <f>IF(AO52="","",VLOOKUP(AO52,'【記載例】シフト記号表（勤務時間帯）'!$D$6:$Z$47,23,FALSE))</f>
        <v/>
      </c>
      <c r="AP54" s="203" t="str">
        <f>IF(AP52="","",VLOOKUP(AP52,'【記載例】シフト記号表（勤務時間帯）'!$D$6:$Z$47,23,FALSE))</f>
        <v/>
      </c>
      <c r="AQ54" s="204" t="str">
        <f>IF(AQ52="","",VLOOKUP(AQ52,'【記載例】シフト記号表（勤務時間帯）'!$D$6:$Z$47,23,FALSE))</f>
        <v/>
      </c>
      <c r="AR54" s="204" t="str">
        <f>IF(AR52="","",VLOOKUP(AR52,'【記載例】シフト記号表（勤務時間帯）'!$D$6:$Z$47,23,FALSE))</f>
        <v/>
      </c>
      <c r="AS54" s="204" t="str">
        <f>IF(AS52="","",VLOOKUP(AS52,'【記載例】シフト記号表（勤務時間帯）'!$D$6:$Z$47,23,FALSE))</f>
        <v>-</v>
      </c>
      <c r="AT54" s="204" t="str">
        <f>IF(AT52="","",VLOOKUP(AT52,'【記載例】シフト記号表（勤務時間帯）'!$D$6:$Z$47,23,FALSE))</f>
        <v>-</v>
      </c>
      <c r="AU54" s="204" t="str">
        <f>IF(AU52="","",VLOOKUP(AU52,'【記載例】シフト記号表（勤務時間帯）'!$D$6:$Z$47,23,FALSE))</f>
        <v/>
      </c>
      <c r="AV54" s="205" t="str">
        <f>IF(AV52="","",VLOOKUP(AV52,'【記載例】シフト記号表（勤務時間帯）'!$D$6:$Z$47,23,FALSE))</f>
        <v/>
      </c>
      <c r="AW54" s="203" t="str">
        <f>IF(AW52="","",VLOOKUP(AW52,'【記載例】シフト記号表（勤務時間帯）'!$D$6:$Z$47,23,FALSE))</f>
        <v/>
      </c>
      <c r="AX54" s="204" t="str">
        <f>IF(AX52="","",VLOOKUP(AX52,'【記載例】シフト記号表（勤務時間帯）'!$D$6:$Z$47,23,FALSE))</f>
        <v/>
      </c>
      <c r="AY54" s="204" t="str">
        <f>IF(AY52="","",VLOOKUP(AY52,'【記載例】シフト記号表（勤務時間帯）'!$D$6:$Z$47,23,FALSE))</f>
        <v/>
      </c>
      <c r="AZ54" s="300">
        <f>IF($BC$3="４週",SUM(U54:AV54),IF($BC$3="暦月",SUM(U54:AY54),""))</f>
        <v>0</v>
      </c>
      <c r="BA54" s="301"/>
      <c r="BB54" s="302">
        <f>IF($BC$3="４週",AZ54/4,IF($BC$3="暦月",(AZ54/($BC$12/7)),""))</f>
        <v>0</v>
      </c>
      <c r="BC54" s="301"/>
      <c r="BD54" s="294"/>
      <c r="BE54" s="295"/>
      <c r="BF54" s="295"/>
      <c r="BG54" s="295"/>
      <c r="BH54" s="296"/>
    </row>
    <row r="55" spans="2:60" ht="20.25" customHeight="1" x14ac:dyDescent="0.4">
      <c r="B55" s="125"/>
      <c r="C55" s="276" t="s">
        <v>88</v>
      </c>
      <c r="D55" s="277"/>
      <c r="E55" s="278"/>
      <c r="F55" s="224"/>
      <c r="G55" s="224"/>
      <c r="H55" s="244" t="s">
        <v>125</v>
      </c>
      <c r="I55" s="257" t="s">
        <v>19</v>
      </c>
      <c r="J55" s="258"/>
      <c r="K55" s="258"/>
      <c r="L55" s="259"/>
      <c r="M55" s="247" t="s">
        <v>135</v>
      </c>
      <c r="N55" s="248"/>
      <c r="O55" s="249"/>
      <c r="P55" s="21" t="s">
        <v>18</v>
      </c>
      <c r="Q55" s="28"/>
      <c r="R55" s="28"/>
      <c r="S55" s="16"/>
      <c r="T55" s="58"/>
      <c r="U55" s="206"/>
      <c r="V55" s="207"/>
      <c r="W55" s="207"/>
      <c r="X55" s="207" t="s">
        <v>214</v>
      </c>
      <c r="Y55" s="207"/>
      <c r="Z55" s="207" t="s">
        <v>161</v>
      </c>
      <c r="AA55" s="208" t="s">
        <v>161</v>
      </c>
      <c r="AB55" s="206"/>
      <c r="AC55" s="207"/>
      <c r="AD55" s="207"/>
      <c r="AE55" s="207" t="s">
        <v>161</v>
      </c>
      <c r="AF55" s="207"/>
      <c r="AG55" s="207" t="s">
        <v>161</v>
      </c>
      <c r="AH55" s="208" t="s">
        <v>161</v>
      </c>
      <c r="AI55" s="206"/>
      <c r="AJ55" s="207"/>
      <c r="AK55" s="207"/>
      <c r="AL55" s="207" t="s">
        <v>161</v>
      </c>
      <c r="AM55" s="207"/>
      <c r="AN55" s="207" t="s">
        <v>214</v>
      </c>
      <c r="AO55" s="208" t="s">
        <v>161</v>
      </c>
      <c r="AP55" s="206"/>
      <c r="AQ55" s="207"/>
      <c r="AR55" s="207"/>
      <c r="AS55" s="207" t="s">
        <v>161</v>
      </c>
      <c r="AT55" s="207"/>
      <c r="AU55" s="207" t="s">
        <v>161</v>
      </c>
      <c r="AV55" s="208" t="s">
        <v>161</v>
      </c>
      <c r="AW55" s="206"/>
      <c r="AX55" s="207"/>
      <c r="AY55" s="207"/>
      <c r="AZ55" s="256"/>
      <c r="BA55" s="243"/>
      <c r="BB55" s="242"/>
      <c r="BC55" s="243"/>
      <c r="BD55" s="288"/>
      <c r="BE55" s="289"/>
      <c r="BF55" s="289"/>
      <c r="BG55" s="289"/>
      <c r="BH55" s="290"/>
    </row>
    <row r="56" spans="2:60" ht="20.25" customHeight="1" x14ac:dyDescent="0.4">
      <c r="B56" s="123">
        <f>B53+1</f>
        <v>11</v>
      </c>
      <c r="C56" s="279"/>
      <c r="D56" s="280"/>
      <c r="E56" s="281"/>
      <c r="F56" s="224" t="str">
        <f>C55</f>
        <v>介護従業者</v>
      </c>
      <c r="G56" s="224"/>
      <c r="H56" s="245"/>
      <c r="I56" s="260"/>
      <c r="J56" s="261"/>
      <c r="K56" s="261"/>
      <c r="L56" s="262"/>
      <c r="M56" s="250"/>
      <c r="N56" s="251"/>
      <c r="O56" s="252"/>
      <c r="P56" s="23" t="s">
        <v>73</v>
      </c>
      <c r="Q56" s="24"/>
      <c r="R56" s="24"/>
      <c r="S56" s="19"/>
      <c r="T56" s="53"/>
      <c r="U56" s="200" t="str">
        <f>IF(U55="","",VLOOKUP(U55,'【記載例】シフト記号表（勤務時間帯）'!$D$6:$X$47,21,FALSE))</f>
        <v/>
      </c>
      <c r="V56" s="201" t="str">
        <f>IF(V55="","",VLOOKUP(V55,'【記載例】シフト記号表（勤務時間帯）'!$D$6:$X$47,21,FALSE))</f>
        <v/>
      </c>
      <c r="W56" s="201" t="str">
        <f>IF(W55="","",VLOOKUP(W55,'【記載例】シフト記号表（勤務時間帯）'!$D$6:$X$47,21,FALSE))</f>
        <v/>
      </c>
      <c r="X56" s="201">
        <f>IF(X55="","",VLOOKUP(X55,'【記載例】シフト記号表（勤務時間帯）'!$D$6:$X$47,21,FALSE))</f>
        <v>5.9999999999999982</v>
      </c>
      <c r="Y56" s="201" t="str">
        <f>IF(Y55="","",VLOOKUP(Y55,'【記載例】シフト記号表（勤務時間帯）'!$D$6:$X$47,21,FALSE))</f>
        <v/>
      </c>
      <c r="Z56" s="201">
        <f>IF(Z55="","",VLOOKUP(Z55,'【記載例】シフト記号表（勤務時間帯）'!$D$6:$X$47,21,FALSE))</f>
        <v>5.9999999999999982</v>
      </c>
      <c r="AA56" s="202">
        <f>IF(AA55="","",VLOOKUP(AA55,'【記載例】シフト記号表（勤務時間帯）'!$D$6:$X$47,21,FALSE))</f>
        <v>5.9999999999999982</v>
      </c>
      <c r="AB56" s="200" t="str">
        <f>IF(AB55="","",VLOOKUP(AB55,'【記載例】シフト記号表（勤務時間帯）'!$D$6:$X$47,21,FALSE))</f>
        <v/>
      </c>
      <c r="AC56" s="201" t="str">
        <f>IF(AC55="","",VLOOKUP(AC55,'【記載例】シフト記号表（勤務時間帯）'!$D$6:$X$47,21,FALSE))</f>
        <v/>
      </c>
      <c r="AD56" s="201" t="str">
        <f>IF(AD55="","",VLOOKUP(AD55,'【記載例】シフト記号表（勤務時間帯）'!$D$6:$X$47,21,FALSE))</f>
        <v/>
      </c>
      <c r="AE56" s="201">
        <f>IF(AE55="","",VLOOKUP(AE55,'【記載例】シフト記号表（勤務時間帯）'!$D$6:$X$47,21,FALSE))</f>
        <v>5.9999999999999982</v>
      </c>
      <c r="AF56" s="201" t="str">
        <f>IF(AF55="","",VLOOKUP(AF55,'【記載例】シフト記号表（勤務時間帯）'!$D$6:$X$47,21,FALSE))</f>
        <v/>
      </c>
      <c r="AG56" s="201">
        <f>IF(AG55="","",VLOOKUP(AG55,'【記載例】シフト記号表（勤務時間帯）'!$D$6:$X$47,21,FALSE))</f>
        <v>5.9999999999999982</v>
      </c>
      <c r="AH56" s="202">
        <f>IF(AH55="","",VLOOKUP(AH55,'【記載例】シフト記号表（勤務時間帯）'!$D$6:$X$47,21,FALSE))</f>
        <v>5.9999999999999982</v>
      </c>
      <c r="AI56" s="200" t="str">
        <f>IF(AI55="","",VLOOKUP(AI55,'【記載例】シフト記号表（勤務時間帯）'!$D$6:$X$47,21,FALSE))</f>
        <v/>
      </c>
      <c r="AJ56" s="201" t="str">
        <f>IF(AJ55="","",VLOOKUP(AJ55,'【記載例】シフト記号表（勤務時間帯）'!$D$6:$X$47,21,FALSE))</f>
        <v/>
      </c>
      <c r="AK56" s="201" t="str">
        <f>IF(AK55="","",VLOOKUP(AK55,'【記載例】シフト記号表（勤務時間帯）'!$D$6:$X$47,21,FALSE))</f>
        <v/>
      </c>
      <c r="AL56" s="201">
        <f>IF(AL55="","",VLOOKUP(AL55,'【記載例】シフト記号表（勤務時間帯）'!$D$6:$X$47,21,FALSE))</f>
        <v>5.9999999999999982</v>
      </c>
      <c r="AM56" s="201" t="str">
        <f>IF(AM55="","",VLOOKUP(AM55,'【記載例】シフト記号表（勤務時間帯）'!$D$6:$X$47,21,FALSE))</f>
        <v/>
      </c>
      <c r="AN56" s="201">
        <f>IF(AN55="","",VLOOKUP(AN55,'【記載例】シフト記号表（勤務時間帯）'!$D$6:$X$47,21,FALSE))</f>
        <v>5.9999999999999982</v>
      </c>
      <c r="AO56" s="202">
        <f>IF(AO55="","",VLOOKUP(AO55,'【記載例】シフト記号表（勤務時間帯）'!$D$6:$X$47,21,FALSE))</f>
        <v>5.9999999999999982</v>
      </c>
      <c r="AP56" s="200" t="str">
        <f>IF(AP55="","",VLOOKUP(AP55,'【記載例】シフト記号表（勤務時間帯）'!$D$6:$X$47,21,FALSE))</f>
        <v/>
      </c>
      <c r="AQ56" s="201" t="str">
        <f>IF(AQ55="","",VLOOKUP(AQ55,'【記載例】シフト記号表（勤務時間帯）'!$D$6:$X$47,21,FALSE))</f>
        <v/>
      </c>
      <c r="AR56" s="201" t="str">
        <f>IF(AR55="","",VLOOKUP(AR55,'【記載例】シフト記号表（勤務時間帯）'!$D$6:$X$47,21,FALSE))</f>
        <v/>
      </c>
      <c r="AS56" s="201">
        <f>IF(AS55="","",VLOOKUP(AS55,'【記載例】シフト記号表（勤務時間帯）'!$D$6:$X$47,21,FALSE))</f>
        <v>5.9999999999999982</v>
      </c>
      <c r="AT56" s="201" t="str">
        <f>IF(AT55="","",VLOOKUP(AT55,'【記載例】シフト記号表（勤務時間帯）'!$D$6:$X$47,21,FALSE))</f>
        <v/>
      </c>
      <c r="AU56" s="201">
        <f>IF(AU55="","",VLOOKUP(AU55,'【記載例】シフト記号表（勤務時間帯）'!$D$6:$X$47,21,FALSE))</f>
        <v>5.9999999999999982</v>
      </c>
      <c r="AV56" s="202">
        <f>IF(AV55="","",VLOOKUP(AV55,'【記載例】シフト記号表（勤務時間帯）'!$D$6:$X$47,21,FALSE))</f>
        <v>5.9999999999999982</v>
      </c>
      <c r="AW56" s="200" t="str">
        <f>IF(AW55="","",VLOOKUP(AW55,'【記載例】シフト記号表（勤務時間帯）'!$D$6:$X$47,21,FALSE))</f>
        <v/>
      </c>
      <c r="AX56" s="201" t="str">
        <f>IF(AX55="","",VLOOKUP(AX55,'【記載例】シフト記号表（勤務時間帯）'!$D$6:$X$47,21,FALSE))</f>
        <v/>
      </c>
      <c r="AY56" s="201" t="str">
        <f>IF(AY55="","",VLOOKUP(AY55,'【記載例】シフト記号表（勤務時間帯）'!$D$6:$X$47,21,FALSE))</f>
        <v/>
      </c>
      <c r="AZ56" s="297">
        <f>IF($BC$3="４週",SUM(U56:AV56),IF($BC$3="暦月",SUM(U56:AY56),""))</f>
        <v>71.999999999999986</v>
      </c>
      <c r="BA56" s="298"/>
      <c r="BB56" s="299">
        <f>IF($BC$3="４週",AZ56/4,IF($BC$3="暦月",(AZ56/($BC$12/7)),""))</f>
        <v>17.999999999999996</v>
      </c>
      <c r="BC56" s="298"/>
      <c r="BD56" s="291"/>
      <c r="BE56" s="292"/>
      <c r="BF56" s="292"/>
      <c r="BG56" s="292"/>
      <c r="BH56" s="293"/>
    </row>
    <row r="57" spans="2:60" ht="20.25" customHeight="1" x14ac:dyDescent="0.4">
      <c r="B57" s="124"/>
      <c r="C57" s="282"/>
      <c r="D57" s="283"/>
      <c r="E57" s="284"/>
      <c r="F57" s="225"/>
      <c r="G57" s="225" t="str">
        <f>C55</f>
        <v>介護従業者</v>
      </c>
      <c r="H57" s="246"/>
      <c r="I57" s="263"/>
      <c r="J57" s="264"/>
      <c r="K57" s="264"/>
      <c r="L57" s="265"/>
      <c r="M57" s="253"/>
      <c r="N57" s="254"/>
      <c r="O57" s="255"/>
      <c r="P57" s="41" t="s">
        <v>74</v>
      </c>
      <c r="Q57" s="42"/>
      <c r="R57" s="42"/>
      <c r="S57" s="43"/>
      <c r="T57" s="59"/>
      <c r="U57" s="203" t="str">
        <f>IF(U55="","",VLOOKUP(U55,'【記載例】シフト記号表（勤務時間帯）'!$D$6:$Z$47,23,FALSE))</f>
        <v/>
      </c>
      <c r="V57" s="204" t="str">
        <f>IF(V55="","",VLOOKUP(V55,'【記載例】シフト記号表（勤務時間帯）'!$D$6:$Z$47,23,FALSE))</f>
        <v/>
      </c>
      <c r="W57" s="204" t="str">
        <f>IF(W55="","",VLOOKUP(W55,'【記載例】シフト記号表（勤務時間帯）'!$D$6:$Z$47,23,FALSE))</f>
        <v/>
      </c>
      <c r="X57" s="204" t="str">
        <f>IF(X55="","",VLOOKUP(X55,'【記載例】シフト記号表（勤務時間帯）'!$D$6:$Z$47,23,FALSE))</f>
        <v>-</v>
      </c>
      <c r="Y57" s="204" t="str">
        <f>IF(Y55="","",VLOOKUP(Y55,'【記載例】シフト記号表（勤務時間帯）'!$D$6:$Z$47,23,FALSE))</f>
        <v/>
      </c>
      <c r="Z57" s="204" t="str">
        <f>IF(Z55="","",VLOOKUP(Z55,'【記載例】シフト記号表（勤務時間帯）'!$D$6:$Z$47,23,FALSE))</f>
        <v>-</v>
      </c>
      <c r="AA57" s="205" t="str">
        <f>IF(AA55="","",VLOOKUP(AA55,'【記載例】シフト記号表（勤務時間帯）'!$D$6:$Z$47,23,FALSE))</f>
        <v>-</v>
      </c>
      <c r="AB57" s="203" t="str">
        <f>IF(AB55="","",VLOOKUP(AB55,'【記載例】シフト記号表（勤務時間帯）'!$D$6:$Z$47,23,FALSE))</f>
        <v/>
      </c>
      <c r="AC57" s="204" t="str">
        <f>IF(AC55="","",VLOOKUP(AC55,'【記載例】シフト記号表（勤務時間帯）'!$D$6:$Z$47,23,FALSE))</f>
        <v/>
      </c>
      <c r="AD57" s="204" t="str">
        <f>IF(AD55="","",VLOOKUP(AD55,'【記載例】シフト記号表（勤務時間帯）'!$D$6:$Z$47,23,FALSE))</f>
        <v/>
      </c>
      <c r="AE57" s="204" t="str">
        <f>IF(AE55="","",VLOOKUP(AE55,'【記載例】シフト記号表（勤務時間帯）'!$D$6:$Z$47,23,FALSE))</f>
        <v>-</v>
      </c>
      <c r="AF57" s="204" t="str">
        <f>IF(AF55="","",VLOOKUP(AF55,'【記載例】シフト記号表（勤務時間帯）'!$D$6:$Z$47,23,FALSE))</f>
        <v/>
      </c>
      <c r="AG57" s="204" t="str">
        <f>IF(AG55="","",VLOOKUP(AG55,'【記載例】シフト記号表（勤務時間帯）'!$D$6:$Z$47,23,FALSE))</f>
        <v>-</v>
      </c>
      <c r="AH57" s="205" t="str">
        <f>IF(AH55="","",VLOOKUP(AH55,'【記載例】シフト記号表（勤務時間帯）'!$D$6:$Z$47,23,FALSE))</f>
        <v>-</v>
      </c>
      <c r="AI57" s="203" t="str">
        <f>IF(AI55="","",VLOOKUP(AI55,'【記載例】シフト記号表（勤務時間帯）'!$D$6:$Z$47,23,FALSE))</f>
        <v/>
      </c>
      <c r="AJ57" s="204" t="str">
        <f>IF(AJ55="","",VLOOKUP(AJ55,'【記載例】シフト記号表（勤務時間帯）'!$D$6:$Z$47,23,FALSE))</f>
        <v/>
      </c>
      <c r="AK57" s="204" t="str">
        <f>IF(AK55="","",VLOOKUP(AK55,'【記載例】シフト記号表（勤務時間帯）'!$D$6:$Z$47,23,FALSE))</f>
        <v/>
      </c>
      <c r="AL57" s="204" t="str">
        <f>IF(AL55="","",VLOOKUP(AL55,'【記載例】シフト記号表（勤務時間帯）'!$D$6:$Z$47,23,FALSE))</f>
        <v>-</v>
      </c>
      <c r="AM57" s="204" t="str">
        <f>IF(AM55="","",VLOOKUP(AM55,'【記載例】シフト記号表（勤務時間帯）'!$D$6:$Z$47,23,FALSE))</f>
        <v/>
      </c>
      <c r="AN57" s="204" t="str">
        <f>IF(AN55="","",VLOOKUP(AN55,'【記載例】シフト記号表（勤務時間帯）'!$D$6:$Z$47,23,FALSE))</f>
        <v>-</v>
      </c>
      <c r="AO57" s="205" t="str">
        <f>IF(AO55="","",VLOOKUP(AO55,'【記載例】シフト記号表（勤務時間帯）'!$D$6:$Z$47,23,FALSE))</f>
        <v>-</v>
      </c>
      <c r="AP57" s="203" t="str">
        <f>IF(AP55="","",VLOOKUP(AP55,'【記載例】シフト記号表（勤務時間帯）'!$D$6:$Z$47,23,FALSE))</f>
        <v/>
      </c>
      <c r="AQ57" s="204" t="str">
        <f>IF(AQ55="","",VLOOKUP(AQ55,'【記載例】シフト記号表（勤務時間帯）'!$D$6:$Z$47,23,FALSE))</f>
        <v/>
      </c>
      <c r="AR57" s="204" t="str">
        <f>IF(AR55="","",VLOOKUP(AR55,'【記載例】シフト記号表（勤務時間帯）'!$D$6:$Z$47,23,FALSE))</f>
        <v/>
      </c>
      <c r="AS57" s="204" t="str">
        <f>IF(AS55="","",VLOOKUP(AS55,'【記載例】シフト記号表（勤務時間帯）'!$D$6:$Z$47,23,FALSE))</f>
        <v>-</v>
      </c>
      <c r="AT57" s="204" t="str">
        <f>IF(AT55="","",VLOOKUP(AT55,'【記載例】シフト記号表（勤務時間帯）'!$D$6:$Z$47,23,FALSE))</f>
        <v/>
      </c>
      <c r="AU57" s="204" t="str">
        <f>IF(AU55="","",VLOOKUP(AU55,'【記載例】シフト記号表（勤務時間帯）'!$D$6:$Z$47,23,FALSE))</f>
        <v>-</v>
      </c>
      <c r="AV57" s="205" t="str">
        <f>IF(AV55="","",VLOOKUP(AV55,'【記載例】シフト記号表（勤務時間帯）'!$D$6:$Z$47,23,FALSE))</f>
        <v>-</v>
      </c>
      <c r="AW57" s="203" t="str">
        <f>IF(AW55="","",VLOOKUP(AW55,'【記載例】シフト記号表（勤務時間帯）'!$D$6:$Z$47,23,FALSE))</f>
        <v/>
      </c>
      <c r="AX57" s="204" t="str">
        <f>IF(AX55="","",VLOOKUP(AX55,'【記載例】シフト記号表（勤務時間帯）'!$D$6:$Z$47,23,FALSE))</f>
        <v/>
      </c>
      <c r="AY57" s="204" t="str">
        <f>IF(AY55="","",VLOOKUP(AY55,'【記載例】シフト記号表（勤務時間帯）'!$D$6:$Z$47,23,FALSE))</f>
        <v/>
      </c>
      <c r="AZ57" s="300">
        <f>IF($BC$3="４週",SUM(U57:AV57),IF($BC$3="暦月",SUM(U57:AY57),""))</f>
        <v>0</v>
      </c>
      <c r="BA57" s="301"/>
      <c r="BB57" s="302">
        <f>IF($BC$3="４週",AZ57/4,IF($BC$3="暦月",(AZ57/($BC$12/7)),""))</f>
        <v>0</v>
      </c>
      <c r="BC57" s="301"/>
      <c r="BD57" s="294"/>
      <c r="BE57" s="295"/>
      <c r="BF57" s="295"/>
      <c r="BG57" s="295"/>
      <c r="BH57" s="296"/>
    </row>
    <row r="58" spans="2:60" ht="20.25" customHeight="1" x14ac:dyDescent="0.4">
      <c r="B58" s="125"/>
      <c r="C58" s="276" t="s">
        <v>88</v>
      </c>
      <c r="D58" s="277"/>
      <c r="E58" s="278"/>
      <c r="F58" s="224"/>
      <c r="G58" s="224"/>
      <c r="H58" s="244" t="s">
        <v>125</v>
      </c>
      <c r="I58" s="257" t="s">
        <v>110</v>
      </c>
      <c r="J58" s="258"/>
      <c r="K58" s="258"/>
      <c r="L58" s="259"/>
      <c r="M58" s="247" t="s">
        <v>136</v>
      </c>
      <c r="N58" s="248"/>
      <c r="O58" s="249"/>
      <c r="P58" s="21" t="s">
        <v>18</v>
      </c>
      <c r="Q58" s="28"/>
      <c r="R58" s="28"/>
      <c r="S58" s="16"/>
      <c r="T58" s="58"/>
      <c r="U58" s="206"/>
      <c r="V58" s="207" t="s">
        <v>156</v>
      </c>
      <c r="W58" s="207"/>
      <c r="X58" s="207"/>
      <c r="Y58" s="207" t="s">
        <v>212</v>
      </c>
      <c r="Z58" s="207"/>
      <c r="AA58" s="208"/>
      <c r="AB58" s="206"/>
      <c r="AC58" s="207" t="s">
        <v>156</v>
      </c>
      <c r="AD58" s="207"/>
      <c r="AE58" s="207"/>
      <c r="AF58" s="207" t="s">
        <v>212</v>
      </c>
      <c r="AG58" s="207"/>
      <c r="AH58" s="208"/>
      <c r="AI58" s="206"/>
      <c r="AJ58" s="207" t="s">
        <v>156</v>
      </c>
      <c r="AK58" s="207"/>
      <c r="AL58" s="207"/>
      <c r="AM58" s="207" t="s">
        <v>156</v>
      </c>
      <c r="AN58" s="207"/>
      <c r="AO58" s="208"/>
      <c r="AP58" s="206"/>
      <c r="AQ58" s="207" t="s">
        <v>212</v>
      </c>
      <c r="AR58" s="207"/>
      <c r="AS58" s="207"/>
      <c r="AT58" s="207" t="s">
        <v>212</v>
      </c>
      <c r="AU58" s="207"/>
      <c r="AV58" s="208"/>
      <c r="AW58" s="206"/>
      <c r="AX58" s="207"/>
      <c r="AY58" s="207"/>
      <c r="AZ58" s="256"/>
      <c r="BA58" s="243"/>
      <c r="BB58" s="242"/>
      <c r="BC58" s="243"/>
      <c r="BD58" s="288"/>
      <c r="BE58" s="289"/>
      <c r="BF58" s="289"/>
      <c r="BG58" s="289"/>
      <c r="BH58" s="290"/>
    </row>
    <row r="59" spans="2:60" ht="20.25" customHeight="1" x14ac:dyDescent="0.4">
      <c r="B59" s="123">
        <f>B56+1</f>
        <v>12</v>
      </c>
      <c r="C59" s="279"/>
      <c r="D59" s="280"/>
      <c r="E59" s="281"/>
      <c r="F59" s="224" t="str">
        <f>C58</f>
        <v>介護従業者</v>
      </c>
      <c r="G59" s="224"/>
      <c r="H59" s="245"/>
      <c r="I59" s="260"/>
      <c r="J59" s="261"/>
      <c r="K59" s="261"/>
      <c r="L59" s="262"/>
      <c r="M59" s="250"/>
      <c r="N59" s="251"/>
      <c r="O59" s="252"/>
      <c r="P59" s="23" t="s">
        <v>73</v>
      </c>
      <c r="Q59" s="24"/>
      <c r="R59" s="24"/>
      <c r="S59" s="19"/>
      <c r="T59" s="53"/>
      <c r="U59" s="200" t="str">
        <f>IF(U58="","",VLOOKUP(U58,'【記載例】シフト記号表（勤務時間帯）'!$D$6:$X$47,21,FALSE))</f>
        <v/>
      </c>
      <c r="V59" s="201">
        <f>IF(V58="","",VLOOKUP(V58,'【記載例】シフト記号表（勤務時間帯）'!$D$6:$X$47,21,FALSE))</f>
        <v>7.9999999999999982</v>
      </c>
      <c r="W59" s="201" t="str">
        <f>IF(W58="","",VLOOKUP(W58,'【記載例】シフト記号表（勤務時間帯）'!$D$6:$X$47,21,FALSE))</f>
        <v/>
      </c>
      <c r="X59" s="201" t="str">
        <f>IF(X58="","",VLOOKUP(X58,'【記載例】シフト記号表（勤務時間帯）'!$D$6:$X$47,21,FALSE))</f>
        <v/>
      </c>
      <c r="Y59" s="201">
        <f>IF(Y58="","",VLOOKUP(Y58,'【記載例】シフト記号表（勤務時間帯）'!$D$6:$X$47,21,FALSE))</f>
        <v>7.9999999999999982</v>
      </c>
      <c r="Z59" s="201" t="str">
        <f>IF(Z58="","",VLOOKUP(Z58,'【記載例】シフト記号表（勤務時間帯）'!$D$6:$X$47,21,FALSE))</f>
        <v/>
      </c>
      <c r="AA59" s="202" t="str">
        <f>IF(AA58="","",VLOOKUP(AA58,'【記載例】シフト記号表（勤務時間帯）'!$D$6:$X$47,21,FALSE))</f>
        <v/>
      </c>
      <c r="AB59" s="200" t="str">
        <f>IF(AB58="","",VLOOKUP(AB58,'【記載例】シフト記号表（勤務時間帯）'!$D$6:$X$47,21,FALSE))</f>
        <v/>
      </c>
      <c r="AC59" s="201">
        <f>IF(AC58="","",VLOOKUP(AC58,'【記載例】シフト記号表（勤務時間帯）'!$D$6:$X$47,21,FALSE))</f>
        <v>7.9999999999999982</v>
      </c>
      <c r="AD59" s="201" t="str">
        <f>IF(AD58="","",VLOOKUP(AD58,'【記載例】シフト記号表（勤務時間帯）'!$D$6:$X$47,21,FALSE))</f>
        <v/>
      </c>
      <c r="AE59" s="201" t="str">
        <f>IF(AE58="","",VLOOKUP(AE58,'【記載例】シフト記号表（勤務時間帯）'!$D$6:$X$47,21,FALSE))</f>
        <v/>
      </c>
      <c r="AF59" s="201">
        <f>IF(AF58="","",VLOOKUP(AF58,'【記載例】シフト記号表（勤務時間帯）'!$D$6:$X$47,21,FALSE))</f>
        <v>7.9999999999999982</v>
      </c>
      <c r="AG59" s="201" t="str">
        <f>IF(AG58="","",VLOOKUP(AG58,'【記載例】シフト記号表（勤務時間帯）'!$D$6:$X$47,21,FALSE))</f>
        <v/>
      </c>
      <c r="AH59" s="202" t="str">
        <f>IF(AH58="","",VLOOKUP(AH58,'【記載例】シフト記号表（勤務時間帯）'!$D$6:$X$47,21,FALSE))</f>
        <v/>
      </c>
      <c r="AI59" s="200" t="str">
        <f>IF(AI58="","",VLOOKUP(AI58,'【記載例】シフト記号表（勤務時間帯）'!$D$6:$X$47,21,FALSE))</f>
        <v/>
      </c>
      <c r="AJ59" s="201">
        <f>IF(AJ58="","",VLOOKUP(AJ58,'【記載例】シフト記号表（勤務時間帯）'!$D$6:$X$47,21,FALSE))</f>
        <v>7.9999999999999982</v>
      </c>
      <c r="AK59" s="201" t="str">
        <f>IF(AK58="","",VLOOKUP(AK58,'【記載例】シフト記号表（勤務時間帯）'!$D$6:$X$47,21,FALSE))</f>
        <v/>
      </c>
      <c r="AL59" s="201" t="str">
        <f>IF(AL58="","",VLOOKUP(AL58,'【記載例】シフト記号表（勤務時間帯）'!$D$6:$X$47,21,FALSE))</f>
        <v/>
      </c>
      <c r="AM59" s="201">
        <f>IF(AM58="","",VLOOKUP(AM58,'【記載例】シフト記号表（勤務時間帯）'!$D$6:$X$47,21,FALSE))</f>
        <v>7.9999999999999982</v>
      </c>
      <c r="AN59" s="201" t="str">
        <f>IF(AN58="","",VLOOKUP(AN58,'【記載例】シフト記号表（勤務時間帯）'!$D$6:$X$47,21,FALSE))</f>
        <v/>
      </c>
      <c r="AO59" s="202" t="str">
        <f>IF(AO58="","",VLOOKUP(AO58,'【記載例】シフト記号表（勤務時間帯）'!$D$6:$X$47,21,FALSE))</f>
        <v/>
      </c>
      <c r="AP59" s="200" t="str">
        <f>IF(AP58="","",VLOOKUP(AP58,'【記載例】シフト記号表（勤務時間帯）'!$D$6:$X$47,21,FALSE))</f>
        <v/>
      </c>
      <c r="AQ59" s="201">
        <f>IF(AQ58="","",VLOOKUP(AQ58,'【記載例】シフト記号表（勤務時間帯）'!$D$6:$X$47,21,FALSE))</f>
        <v>7.9999999999999982</v>
      </c>
      <c r="AR59" s="201" t="str">
        <f>IF(AR58="","",VLOOKUP(AR58,'【記載例】シフト記号表（勤務時間帯）'!$D$6:$X$47,21,FALSE))</f>
        <v/>
      </c>
      <c r="AS59" s="201" t="str">
        <f>IF(AS58="","",VLOOKUP(AS58,'【記載例】シフト記号表（勤務時間帯）'!$D$6:$X$47,21,FALSE))</f>
        <v/>
      </c>
      <c r="AT59" s="201">
        <f>IF(AT58="","",VLOOKUP(AT58,'【記載例】シフト記号表（勤務時間帯）'!$D$6:$X$47,21,FALSE))</f>
        <v>7.9999999999999982</v>
      </c>
      <c r="AU59" s="201" t="str">
        <f>IF(AU58="","",VLOOKUP(AU58,'【記載例】シフト記号表（勤務時間帯）'!$D$6:$X$47,21,FALSE))</f>
        <v/>
      </c>
      <c r="AV59" s="202" t="str">
        <f>IF(AV58="","",VLOOKUP(AV58,'【記載例】シフト記号表（勤務時間帯）'!$D$6:$X$47,21,FALSE))</f>
        <v/>
      </c>
      <c r="AW59" s="200" t="str">
        <f>IF(AW58="","",VLOOKUP(AW58,'【記載例】シフト記号表（勤務時間帯）'!$D$6:$X$47,21,FALSE))</f>
        <v/>
      </c>
      <c r="AX59" s="201" t="str">
        <f>IF(AX58="","",VLOOKUP(AX58,'【記載例】シフト記号表（勤務時間帯）'!$D$6:$X$47,21,FALSE))</f>
        <v/>
      </c>
      <c r="AY59" s="201" t="str">
        <f>IF(AY58="","",VLOOKUP(AY58,'【記載例】シフト記号表（勤務時間帯）'!$D$6:$X$47,21,FALSE))</f>
        <v/>
      </c>
      <c r="AZ59" s="297">
        <f>IF($BC$3="４週",SUM(U59:AV59),IF($BC$3="暦月",SUM(U59:AY59),""))</f>
        <v>63.999999999999993</v>
      </c>
      <c r="BA59" s="298"/>
      <c r="BB59" s="299">
        <f>IF($BC$3="４週",AZ59/4,IF($BC$3="暦月",(AZ59/($BC$12/7)),""))</f>
        <v>15.999999999999998</v>
      </c>
      <c r="BC59" s="298"/>
      <c r="BD59" s="291"/>
      <c r="BE59" s="292"/>
      <c r="BF59" s="292"/>
      <c r="BG59" s="292"/>
      <c r="BH59" s="293"/>
    </row>
    <row r="60" spans="2:60" ht="20.25" customHeight="1" x14ac:dyDescent="0.4">
      <c r="B60" s="124"/>
      <c r="C60" s="282"/>
      <c r="D60" s="283"/>
      <c r="E60" s="284"/>
      <c r="F60" s="225"/>
      <c r="G60" s="225" t="str">
        <f>C58</f>
        <v>介護従業者</v>
      </c>
      <c r="H60" s="246"/>
      <c r="I60" s="263"/>
      <c r="J60" s="264"/>
      <c r="K60" s="264"/>
      <c r="L60" s="265"/>
      <c r="M60" s="253"/>
      <c r="N60" s="254"/>
      <c r="O60" s="255"/>
      <c r="P60" s="41" t="s">
        <v>74</v>
      </c>
      <c r="Q60" s="42"/>
      <c r="R60" s="42"/>
      <c r="S60" s="43"/>
      <c r="T60" s="59"/>
      <c r="U60" s="203" t="str">
        <f>IF(U58="","",VLOOKUP(U58,'【記載例】シフト記号表（勤務時間帯）'!$D$6:$Z$47,23,FALSE))</f>
        <v/>
      </c>
      <c r="V60" s="204" t="str">
        <f>IF(V58="","",VLOOKUP(V58,'【記載例】シフト記号表（勤務時間帯）'!$D$6:$Z$47,23,FALSE))</f>
        <v>-</v>
      </c>
      <c r="W60" s="204" t="str">
        <f>IF(W58="","",VLOOKUP(W58,'【記載例】シフト記号表（勤務時間帯）'!$D$6:$Z$47,23,FALSE))</f>
        <v/>
      </c>
      <c r="X60" s="204" t="str">
        <f>IF(X58="","",VLOOKUP(X58,'【記載例】シフト記号表（勤務時間帯）'!$D$6:$Z$47,23,FALSE))</f>
        <v/>
      </c>
      <c r="Y60" s="204" t="str">
        <f>IF(Y58="","",VLOOKUP(Y58,'【記載例】シフト記号表（勤務時間帯）'!$D$6:$Z$47,23,FALSE))</f>
        <v>-</v>
      </c>
      <c r="Z60" s="204" t="str">
        <f>IF(Z58="","",VLOOKUP(Z58,'【記載例】シフト記号表（勤務時間帯）'!$D$6:$Z$47,23,FALSE))</f>
        <v/>
      </c>
      <c r="AA60" s="205" t="str">
        <f>IF(AA58="","",VLOOKUP(AA58,'【記載例】シフト記号表（勤務時間帯）'!$D$6:$Z$47,23,FALSE))</f>
        <v/>
      </c>
      <c r="AB60" s="203" t="str">
        <f>IF(AB58="","",VLOOKUP(AB58,'【記載例】シフト記号表（勤務時間帯）'!$D$6:$Z$47,23,FALSE))</f>
        <v/>
      </c>
      <c r="AC60" s="204" t="str">
        <f>IF(AC58="","",VLOOKUP(AC58,'【記載例】シフト記号表（勤務時間帯）'!$D$6:$Z$47,23,FALSE))</f>
        <v>-</v>
      </c>
      <c r="AD60" s="204" t="str">
        <f>IF(AD58="","",VLOOKUP(AD58,'【記載例】シフト記号表（勤務時間帯）'!$D$6:$Z$47,23,FALSE))</f>
        <v/>
      </c>
      <c r="AE60" s="204" t="str">
        <f>IF(AE58="","",VLOOKUP(AE58,'【記載例】シフト記号表（勤務時間帯）'!$D$6:$Z$47,23,FALSE))</f>
        <v/>
      </c>
      <c r="AF60" s="204" t="str">
        <f>IF(AF58="","",VLOOKUP(AF58,'【記載例】シフト記号表（勤務時間帯）'!$D$6:$Z$47,23,FALSE))</f>
        <v>-</v>
      </c>
      <c r="AG60" s="204" t="str">
        <f>IF(AG58="","",VLOOKUP(AG58,'【記載例】シフト記号表（勤務時間帯）'!$D$6:$Z$47,23,FALSE))</f>
        <v/>
      </c>
      <c r="AH60" s="205" t="str">
        <f>IF(AH58="","",VLOOKUP(AH58,'【記載例】シフト記号表（勤務時間帯）'!$D$6:$Z$47,23,FALSE))</f>
        <v/>
      </c>
      <c r="AI60" s="203" t="str">
        <f>IF(AI58="","",VLOOKUP(AI58,'【記載例】シフト記号表（勤務時間帯）'!$D$6:$Z$47,23,FALSE))</f>
        <v/>
      </c>
      <c r="AJ60" s="204" t="str">
        <f>IF(AJ58="","",VLOOKUP(AJ58,'【記載例】シフト記号表（勤務時間帯）'!$D$6:$Z$47,23,FALSE))</f>
        <v>-</v>
      </c>
      <c r="AK60" s="204" t="str">
        <f>IF(AK58="","",VLOOKUP(AK58,'【記載例】シフト記号表（勤務時間帯）'!$D$6:$Z$47,23,FALSE))</f>
        <v/>
      </c>
      <c r="AL60" s="204" t="str">
        <f>IF(AL58="","",VLOOKUP(AL58,'【記載例】シフト記号表（勤務時間帯）'!$D$6:$Z$47,23,FALSE))</f>
        <v/>
      </c>
      <c r="AM60" s="204" t="str">
        <f>IF(AM58="","",VLOOKUP(AM58,'【記載例】シフト記号表（勤務時間帯）'!$D$6:$Z$47,23,FALSE))</f>
        <v>-</v>
      </c>
      <c r="AN60" s="204" t="str">
        <f>IF(AN58="","",VLOOKUP(AN58,'【記載例】シフト記号表（勤務時間帯）'!$D$6:$Z$47,23,FALSE))</f>
        <v/>
      </c>
      <c r="AO60" s="205" t="str">
        <f>IF(AO58="","",VLOOKUP(AO58,'【記載例】シフト記号表（勤務時間帯）'!$D$6:$Z$47,23,FALSE))</f>
        <v/>
      </c>
      <c r="AP60" s="203" t="str">
        <f>IF(AP58="","",VLOOKUP(AP58,'【記載例】シフト記号表（勤務時間帯）'!$D$6:$Z$47,23,FALSE))</f>
        <v/>
      </c>
      <c r="AQ60" s="204" t="str">
        <f>IF(AQ58="","",VLOOKUP(AQ58,'【記載例】シフト記号表（勤務時間帯）'!$D$6:$Z$47,23,FALSE))</f>
        <v>-</v>
      </c>
      <c r="AR60" s="204" t="str">
        <f>IF(AR58="","",VLOOKUP(AR58,'【記載例】シフト記号表（勤務時間帯）'!$D$6:$Z$47,23,FALSE))</f>
        <v/>
      </c>
      <c r="AS60" s="204" t="str">
        <f>IF(AS58="","",VLOOKUP(AS58,'【記載例】シフト記号表（勤務時間帯）'!$D$6:$Z$47,23,FALSE))</f>
        <v/>
      </c>
      <c r="AT60" s="204" t="str">
        <f>IF(AT58="","",VLOOKUP(AT58,'【記載例】シフト記号表（勤務時間帯）'!$D$6:$Z$47,23,FALSE))</f>
        <v>-</v>
      </c>
      <c r="AU60" s="204" t="str">
        <f>IF(AU58="","",VLOOKUP(AU58,'【記載例】シフト記号表（勤務時間帯）'!$D$6:$Z$47,23,FALSE))</f>
        <v/>
      </c>
      <c r="AV60" s="205" t="str">
        <f>IF(AV58="","",VLOOKUP(AV58,'【記載例】シフト記号表（勤務時間帯）'!$D$6:$Z$47,23,FALSE))</f>
        <v/>
      </c>
      <c r="AW60" s="203" t="str">
        <f>IF(AW58="","",VLOOKUP(AW58,'【記載例】シフト記号表（勤務時間帯）'!$D$6:$Z$47,23,FALSE))</f>
        <v/>
      </c>
      <c r="AX60" s="204" t="str">
        <f>IF(AX58="","",VLOOKUP(AX58,'【記載例】シフト記号表（勤務時間帯）'!$D$6:$Z$47,23,FALSE))</f>
        <v/>
      </c>
      <c r="AY60" s="204" t="str">
        <f>IF(AY58="","",VLOOKUP(AY58,'【記載例】シフト記号表（勤務時間帯）'!$D$6:$Z$47,23,FALSE))</f>
        <v/>
      </c>
      <c r="AZ60" s="300">
        <f>IF($BC$3="４週",SUM(U60:AV60),IF($BC$3="暦月",SUM(U60:AY60),""))</f>
        <v>0</v>
      </c>
      <c r="BA60" s="301"/>
      <c r="BB60" s="302">
        <f>IF($BC$3="４週",AZ60/4,IF($BC$3="暦月",(AZ60/($BC$12/7)),""))</f>
        <v>0</v>
      </c>
      <c r="BC60" s="301"/>
      <c r="BD60" s="294"/>
      <c r="BE60" s="295"/>
      <c r="BF60" s="295"/>
      <c r="BG60" s="295"/>
      <c r="BH60" s="296"/>
    </row>
    <row r="61" spans="2:60" ht="20.25" customHeight="1" x14ac:dyDescent="0.4">
      <c r="B61" s="125"/>
      <c r="C61" s="276" t="s">
        <v>88</v>
      </c>
      <c r="D61" s="277"/>
      <c r="E61" s="278"/>
      <c r="F61" s="224"/>
      <c r="G61" s="224"/>
      <c r="H61" s="244" t="s">
        <v>125</v>
      </c>
      <c r="I61" s="257" t="s">
        <v>110</v>
      </c>
      <c r="J61" s="258"/>
      <c r="K61" s="258"/>
      <c r="L61" s="259"/>
      <c r="M61" s="247" t="s">
        <v>137</v>
      </c>
      <c r="N61" s="248"/>
      <c r="O61" s="249"/>
      <c r="P61" s="21" t="s">
        <v>18</v>
      </c>
      <c r="Q61" s="28"/>
      <c r="R61" s="28"/>
      <c r="S61" s="16"/>
      <c r="T61" s="58"/>
      <c r="U61" s="206" t="s">
        <v>215</v>
      </c>
      <c r="V61" s="207"/>
      <c r="W61" s="207" t="s">
        <v>215</v>
      </c>
      <c r="X61" s="207"/>
      <c r="Y61" s="207"/>
      <c r="Z61" s="207" t="s">
        <v>160</v>
      </c>
      <c r="AA61" s="208" t="s">
        <v>160</v>
      </c>
      <c r="AB61" s="206" t="s">
        <v>215</v>
      </c>
      <c r="AC61" s="207"/>
      <c r="AD61" s="207" t="s">
        <v>215</v>
      </c>
      <c r="AE61" s="207"/>
      <c r="AF61" s="207"/>
      <c r="AG61" s="207" t="s">
        <v>160</v>
      </c>
      <c r="AH61" s="208" t="s">
        <v>160</v>
      </c>
      <c r="AI61" s="206" t="s">
        <v>215</v>
      </c>
      <c r="AJ61" s="207"/>
      <c r="AK61" s="207" t="s">
        <v>215</v>
      </c>
      <c r="AL61" s="207"/>
      <c r="AM61" s="207"/>
      <c r="AN61" s="207" t="s">
        <v>160</v>
      </c>
      <c r="AO61" s="208" t="s">
        <v>160</v>
      </c>
      <c r="AP61" s="206" t="s">
        <v>215</v>
      </c>
      <c r="AQ61" s="207"/>
      <c r="AR61" s="207" t="s">
        <v>215</v>
      </c>
      <c r="AS61" s="207"/>
      <c r="AT61" s="207"/>
      <c r="AU61" s="207" t="s">
        <v>215</v>
      </c>
      <c r="AV61" s="208" t="s">
        <v>160</v>
      </c>
      <c r="AW61" s="206"/>
      <c r="AX61" s="207"/>
      <c r="AY61" s="207"/>
      <c r="AZ61" s="256"/>
      <c r="BA61" s="243"/>
      <c r="BB61" s="242"/>
      <c r="BC61" s="243"/>
      <c r="BD61" s="288"/>
      <c r="BE61" s="289"/>
      <c r="BF61" s="289"/>
      <c r="BG61" s="289"/>
      <c r="BH61" s="290"/>
    </row>
    <row r="62" spans="2:60" ht="20.25" customHeight="1" x14ac:dyDescent="0.4">
      <c r="B62" s="123">
        <f>B59+1</f>
        <v>13</v>
      </c>
      <c r="C62" s="279"/>
      <c r="D62" s="280"/>
      <c r="E62" s="281"/>
      <c r="F62" s="224" t="str">
        <f>C61</f>
        <v>介護従業者</v>
      </c>
      <c r="G62" s="224"/>
      <c r="H62" s="245"/>
      <c r="I62" s="260"/>
      <c r="J62" s="261"/>
      <c r="K62" s="261"/>
      <c r="L62" s="262"/>
      <c r="M62" s="250"/>
      <c r="N62" s="251"/>
      <c r="O62" s="252"/>
      <c r="P62" s="23" t="s">
        <v>73</v>
      </c>
      <c r="Q62" s="24"/>
      <c r="R62" s="24"/>
      <c r="S62" s="19"/>
      <c r="T62" s="53"/>
      <c r="U62" s="200">
        <f>IF(U61="","",VLOOKUP(U61,'【記載例】シフト記号表（勤務時間帯）'!$D$6:$X$47,21,FALSE))</f>
        <v>6</v>
      </c>
      <c r="V62" s="201" t="str">
        <f>IF(V61="","",VLOOKUP(V61,'【記載例】シフト記号表（勤務時間帯）'!$D$6:$X$47,21,FALSE))</f>
        <v/>
      </c>
      <c r="W62" s="201">
        <f>IF(W61="","",VLOOKUP(W61,'【記載例】シフト記号表（勤務時間帯）'!$D$6:$X$47,21,FALSE))</f>
        <v>6</v>
      </c>
      <c r="X62" s="201" t="str">
        <f>IF(X61="","",VLOOKUP(X61,'【記載例】シフト記号表（勤務時間帯）'!$D$6:$X$47,21,FALSE))</f>
        <v/>
      </c>
      <c r="Y62" s="201" t="str">
        <f>IF(Y61="","",VLOOKUP(Y61,'【記載例】シフト記号表（勤務時間帯）'!$D$6:$X$47,21,FALSE))</f>
        <v/>
      </c>
      <c r="Z62" s="201">
        <f>IF(Z61="","",VLOOKUP(Z61,'【記載例】シフト記号表（勤務時間帯）'!$D$6:$X$47,21,FALSE))</f>
        <v>6</v>
      </c>
      <c r="AA62" s="202">
        <f>IF(AA61="","",VLOOKUP(AA61,'【記載例】シフト記号表（勤務時間帯）'!$D$6:$X$47,21,FALSE))</f>
        <v>6</v>
      </c>
      <c r="AB62" s="200">
        <f>IF(AB61="","",VLOOKUP(AB61,'【記載例】シフト記号表（勤務時間帯）'!$D$6:$X$47,21,FALSE))</f>
        <v>6</v>
      </c>
      <c r="AC62" s="201" t="str">
        <f>IF(AC61="","",VLOOKUP(AC61,'【記載例】シフト記号表（勤務時間帯）'!$D$6:$X$47,21,FALSE))</f>
        <v/>
      </c>
      <c r="AD62" s="201">
        <f>IF(AD61="","",VLOOKUP(AD61,'【記載例】シフト記号表（勤務時間帯）'!$D$6:$X$47,21,FALSE))</f>
        <v>6</v>
      </c>
      <c r="AE62" s="201" t="str">
        <f>IF(AE61="","",VLOOKUP(AE61,'【記載例】シフト記号表（勤務時間帯）'!$D$6:$X$47,21,FALSE))</f>
        <v/>
      </c>
      <c r="AF62" s="201" t="str">
        <f>IF(AF61="","",VLOOKUP(AF61,'【記載例】シフト記号表（勤務時間帯）'!$D$6:$X$47,21,FALSE))</f>
        <v/>
      </c>
      <c r="AG62" s="201">
        <f>IF(AG61="","",VLOOKUP(AG61,'【記載例】シフト記号表（勤務時間帯）'!$D$6:$X$47,21,FALSE))</f>
        <v>6</v>
      </c>
      <c r="AH62" s="202">
        <f>IF(AH61="","",VLOOKUP(AH61,'【記載例】シフト記号表（勤務時間帯）'!$D$6:$X$47,21,FALSE))</f>
        <v>6</v>
      </c>
      <c r="AI62" s="200">
        <f>IF(AI61="","",VLOOKUP(AI61,'【記載例】シフト記号表（勤務時間帯）'!$D$6:$X$47,21,FALSE))</f>
        <v>6</v>
      </c>
      <c r="AJ62" s="201" t="str">
        <f>IF(AJ61="","",VLOOKUP(AJ61,'【記載例】シフト記号表（勤務時間帯）'!$D$6:$X$47,21,FALSE))</f>
        <v/>
      </c>
      <c r="AK62" s="201">
        <f>IF(AK61="","",VLOOKUP(AK61,'【記載例】シフト記号表（勤務時間帯）'!$D$6:$X$47,21,FALSE))</f>
        <v>6</v>
      </c>
      <c r="AL62" s="201" t="str">
        <f>IF(AL61="","",VLOOKUP(AL61,'【記載例】シフト記号表（勤務時間帯）'!$D$6:$X$47,21,FALSE))</f>
        <v/>
      </c>
      <c r="AM62" s="201" t="str">
        <f>IF(AM61="","",VLOOKUP(AM61,'【記載例】シフト記号表（勤務時間帯）'!$D$6:$X$47,21,FALSE))</f>
        <v/>
      </c>
      <c r="AN62" s="201">
        <f>IF(AN61="","",VLOOKUP(AN61,'【記載例】シフト記号表（勤務時間帯）'!$D$6:$X$47,21,FALSE))</f>
        <v>6</v>
      </c>
      <c r="AO62" s="202">
        <f>IF(AO61="","",VLOOKUP(AO61,'【記載例】シフト記号表（勤務時間帯）'!$D$6:$X$47,21,FALSE))</f>
        <v>6</v>
      </c>
      <c r="AP62" s="200">
        <f>IF(AP61="","",VLOOKUP(AP61,'【記載例】シフト記号表（勤務時間帯）'!$D$6:$X$47,21,FALSE))</f>
        <v>6</v>
      </c>
      <c r="AQ62" s="201" t="str">
        <f>IF(AQ61="","",VLOOKUP(AQ61,'【記載例】シフト記号表（勤務時間帯）'!$D$6:$X$47,21,FALSE))</f>
        <v/>
      </c>
      <c r="AR62" s="201">
        <f>IF(AR61="","",VLOOKUP(AR61,'【記載例】シフト記号表（勤務時間帯）'!$D$6:$X$47,21,FALSE))</f>
        <v>6</v>
      </c>
      <c r="AS62" s="201" t="str">
        <f>IF(AS61="","",VLOOKUP(AS61,'【記載例】シフト記号表（勤務時間帯）'!$D$6:$X$47,21,FALSE))</f>
        <v/>
      </c>
      <c r="AT62" s="201" t="str">
        <f>IF(AT61="","",VLOOKUP(AT61,'【記載例】シフト記号表（勤務時間帯）'!$D$6:$X$47,21,FALSE))</f>
        <v/>
      </c>
      <c r="AU62" s="201">
        <f>IF(AU61="","",VLOOKUP(AU61,'【記載例】シフト記号表（勤務時間帯）'!$D$6:$X$47,21,FALSE))</f>
        <v>6</v>
      </c>
      <c r="AV62" s="202">
        <f>IF(AV61="","",VLOOKUP(AV61,'【記載例】シフト記号表（勤務時間帯）'!$D$6:$X$47,21,FALSE))</f>
        <v>6</v>
      </c>
      <c r="AW62" s="200" t="str">
        <f>IF(AW61="","",VLOOKUP(AW61,'【記載例】シフト記号表（勤務時間帯）'!$D$6:$X$47,21,FALSE))</f>
        <v/>
      </c>
      <c r="AX62" s="201" t="str">
        <f>IF(AX61="","",VLOOKUP(AX61,'【記載例】シフト記号表（勤務時間帯）'!$D$6:$X$47,21,FALSE))</f>
        <v/>
      </c>
      <c r="AY62" s="201" t="str">
        <f>IF(AY61="","",VLOOKUP(AY61,'【記載例】シフト記号表（勤務時間帯）'!$D$6:$X$47,21,FALSE))</f>
        <v/>
      </c>
      <c r="AZ62" s="297">
        <f>IF($BC$3="４週",SUM(U62:AV62),IF($BC$3="暦月",SUM(U62:AY62),""))</f>
        <v>96</v>
      </c>
      <c r="BA62" s="298"/>
      <c r="BB62" s="299">
        <f>IF($BC$3="４週",AZ62/4,IF($BC$3="暦月",(AZ62/($BC$12/7)),""))</f>
        <v>24</v>
      </c>
      <c r="BC62" s="298"/>
      <c r="BD62" s="291"/>
      <c r="BE62" s="292"/>
      <c r="BF62" s="292"/>
      <c r="BG62" s="292"/>
      <c r="BH62" s="293"/>
    </row>
    <row r="63" spans="2:60" ht="20.25" customHeight="1" x14ac:dyDescent="0.4">
      <c r="B63" s="124"/>
      <c r="C63" s="282"/>
      <c r="D63" s="283"/>
      <c r="E63" s="284"/>
      <c r="F63" s="225"/>
      <c r="G63" s="225" t="str">
        <f>C61</f>
        <v>介護従業者</v>
      </c>
      <c r="H63" s="246"/>
      <c r="I63" s="263"/>
      <c r="J63" s="264"/>
      <c r="K63" s="264"/>
      <c r="L63" s="265"/>
      <c r="M63" s="253"/>
      <c r="N63" s="254"/>
      <c r="O63" s="255"/>
      <c r="P63" s="41" t="s">
        <v>74</v>
      </c>
      <c r="Q63" s="42"/>
      <c r="R63" s="42"/>
      <c r="S63" s="43"/>
      <c r="T63" s="59"/>
      <c r="U63" s="203" t="str">
        <f>IF(U61="","",VLOOKUP(U61,'【記載例】シフト記号表（勤務時間帯）'!$D$6:$Z$47,23,FALSE))</f>
        <v>-</v>
      </c>
      <c r="V63" s="204" t="str">
        <f>IF(V61="","",VLOOKUP(V61,'【記載例】シフト記号表（勤務時間帯）'!$D$6:$Z$47,23,FALSE))</f>
        <v/>
      </c>
      <c r="W63" s="204" t="str">
        <f>IF(W61="","",VLOOKUP(W61,'【記載例】シフト記号表（勤務時間帯）'!$D$6:$Z$47,23,FALSE))</f>
        <v>-</v>
      </c>
      <c r="X63" s="204" t="str">
        <f>IF(X61="","",VLOOKUP(X61,'【記載例】シフト記号表（勤務時間帯）'!$D$6:$Z$47,23,FALSE))</f>
        <v/>
      </c>
      <c r="Y63" s="204" t="str">
        <f>IF(Y61="","",VLOOKUP(Y61,'【記載例】シフト記号表（勤務時間帯）'!$D$6:$Z$47,23,FALSE))</f>
        <v/>
      </c>
      <c r="Z63" s="204" t="str">
        <f>IF(Z61="","",VLOOKUP(Z61,'【記載例】シフト記号表（勤務時間帯）'!$D$6:$Z$47,23,FALSE))</f>
        <v>-</v>
      </c>
      <c r="AA63" s="205" t="str">
        <f>IF(AA61="","",VLOOKUP(AA61,'【記載例】シフト記号表（勤務時間帯）'!$D$6:$Z$47,23,FALSE))</f>
        <v>-</v>
      </c>
      <c r="AB63" s="203" t="str">
        <f>IF(AB61="","",VLOOKUP(AB61,'【記載例】シフト記号表（勤務時間帯）'!$D$6:$Z$47,23,FALSE))</f>
        <v>-</v>
      </c>
      <c r="AC63" s="204" t="str">
        <f>IF(AC61="","",VLOOKUP(AC61,'【記載例】シフト記号表（勤務時間帯）'!$D$6:$Z$47,23,FALSE))</f>
        <v/>
      </c>
      <c r="AD63" s="204" t="str">
        <f>IF(AD61="","",VLOOKUP(AD61,'【記載例】シフト記号表（勤務時間帯）'!$D$6:$Z$47,23,FALSE))</f>
        <v>-</v>
      </c>
      <c r="AE63" s="204" t="str">
        <f>IF(AE61="","",VLOOKUP(AE61,'【記載例】シフト記号表（勤務時間帯）'!$D$6:$Z$47,23,FALSE))</f>
        <v/>
      </c>
      <c r="AF63" s="204" t="str">
        <f>IF(AF61="","",VLOOKUP(AF61,'【記載例】シフト記号表（勤務時間帯）'!$D$6:$Z$47,23,FALSE))</f>
        <v/>
      </c>
      <c r="AG63" s="204" t="str">
        <f>IF(AG61="","",VLOOKUP(AG61,'【記載例】シフト記号表（勤務時間帯）'!$D$6:$Z$47,23,FALSE))</f>
        <v>-</v>
      </c>
      <c r="AH63" s="205" t="str">
        <f>IF(AH61="","",VLOOKUP(AH61,'【記載例】シフト記号表（勤務時間帯）'!$D$6:$Z$47,23,FALSE))</f>
        <v>-</v>
      </c>
      <c r="AI63" s="203" t="str">
        <f>IF(AI61="","",VLOOKUP(AI61,'【記載例】シフト記号表（勤務時間帯）'!$D$6:$Z$47,23,FALSE))</f>
        <v>-</v>
      </c>
      <c r="AJ63" s="204" t="str">
        <f>IF(AJ61="","",VLOOKUP(AJ61,'【記載例】シフト記号表（勤務時間帯）'!$D$6:$Z$47,23,FALSE))</f>
        <v/>
      </c>
      <c r="AK63" s="204" t="str">
        <f>IF(AK61="","",VLOOKUP(AK61,'【記載例】シフト記号表（勤務時間帯）'!$D$6:$Z$47,23,FALSE))</f>
        <v>-</v>
      </c>
      <c r="AL63" s="204" t="str">
        <f>IF(AL61="","",VLOOKUP(AL61,'【記載例】シフト記号表（勤務時間帯）'!$D$6:$Z$47,23,FALSE))</f>
        <v/>
      </c>
      <c r="AM63" s="204" t="str">
        <f>IF(AM61="","",VLOOKUP(AM61,'【記載例】シフト記号表（勤務時間帯）'!$D$6:$Z$47,23,FALSE))</f>
        <v/>
      </c>
      <c r="AN63" s="204" t="str">
        <f>IF(AN61="","",VLOOKUP(AN61,'【記載例】シフト記号表（勤務時間帯）'!$D$6:$Z$47,23,FALSE))</f>
        <v>-</v>
      </c>
      <c r="AO63" s="205" t="str">
        <f>IF(AO61="","",VLOOKUP(AO61,'【記載例】シフト記号表（勤務時間帯）'!$D$6:$Z$47,23,FALSE))</f>
        <v>-</v>
      </c>
      <c r="AP63" s="203" t="str">
        <f>IF(AP61="","",VLOOKUP(AP61,'【記載例】シフト記号表（勤務時間帯）'!$D$6:$Z$47,23,FALSE))</f>
        <v>-</v>
      </c>
      <c r="AQ63" s="204" t="str">
        <f>IF(AQ61="","",VLOOKUP(AQ61,'【記載例】シフト記号表（勤務時間帯）'!$D$6:$Z$47,23,FALSE))</f>
        <v/>
      </c>
      <c r="AR63" s="204" t="str">
        <f>IF(AR61="","",VLOOKUP(AR61,'【記載例】シフト記号表（勤務時間帯）'!$D$6:$Z$47,23,FALSE))</f>
        <v>-</v>
      </c>
      <c r="AS63" s="204" t="str">
        <f>IF(AS61="","",VLOOKUP(AS61,'【記載例】シフト記号表（勤務時間帯）'!$D$6:$Z$47,23,FALSE))</f>
        <v/>
      </c>
      <c r="AT63" s="204" t="str">
        <f>IF(AT61="","",VLOOKUP(AT61,'【記載例】シフト記号表（勤務時間帯）'!$D$6:$Z$47,23,FALSE))</f>
        <v/>
      </c>
      <c r="AU63" s="204" t="str">
        <f>IF(AU61="","",VLOOKUP(AU61,'【記載例】シフト記号表（勤務時間帯）'!$D$6:$Z$47,23,FALSE))</f>
        <v>-</v>
      </c>
      <c r="AV63" s="205" t="str">
        <f>IF(AV61="","",VLOOKUP(AV61,'【記載例】シフト記号表（勤務時間帯）'!$D$6:$Z$47,23,FALSE))</f>
        <v>-</v>
      </c>
      <c r="AW63" s="203" t="str">
        <f>IF(AW61="","",VLOOKUP(AW61,'【記載例】シフト記号表（勤務時間帯）'!$D$6:$Z$47,23,FALSE))</f>
        <v/>
      </c>
      <c r="AX63" s="204" t="str">
        <f>IF(AX61="","",VLOOKUP(AX61,'【記載例】シフト記号表（勤務時間帯）'!$D$6:$Z$47,23,FALSE))</f>
        <v/>
      </c>
      <c r="AY63" s="204" t="str">
        <f>IF(AY61="","",VLOOKUP(AY61,'【記載例】シフト記号表（勤務時間帯）'!$D$6:$Z$47,23,FALSE))</f>
        <v/>
      </c>
      <c r="AZ63" s="300">
        <f>IF($BC$3="４週",SUM(U63:AV63),IF($BC$3="暦月",SUM(U63:AY63),""))</f>
        <v>0</v>
      </c>
      <c r="BA63" s="301"/>
      <c r="BB63" s="302">
        <f>IF($BC$3="４週",AZ63/4,IF($BC$3="暦月",(AZ63/($BC$12/7)),""))</f>
        <v>0</v>
      </c>
      <c r="BC63" s="301"/>
      <c r="BD63" s="294"/>
      <c r="BE63" s="295"/>
      <c r="BF63" s="295"/>
      <c r="BG63" s="295"/>
      <c r="BH63" s="296"/>
    </row>
    <row r="64" spans="2:60" ht="20.25" customHeight="1" x14ac:dyDescent="0.4">
      <c r="B64" s="125"/>
      <c r="C64" s="276" t="s">
        <v>88</v>
      </c>
      <c r="D64" s="277"/>
      <c r="E64" s="278"/>
      <c r="F64" s="224"/>
      <c r="G64" s="224"/>
      <c r="H64" s="244" t="s">
        <v>125</v>
      </c>
      <c r="I64" s="257" t="s">
        <v>110</v>
      </c>
      <c r="J64" s="258"/>
      <c r="K64" s="258"/>
      <c r="L64" s="259"/>
      <c r="M64" s="247" t="s">
        <v>138</v>
      </c>
      <c r="N64" s="248"/>
      <c r="O64" s="249"/>
      <c r="P64" s="21" t="s">
        <v>18</v>
      </c>
      <c r="Q64" s="28"/>
      <c r="R64" s="28"/>
      <c r="S64" s="16"/>
      <c r="T64" s="58"/>
      <c r="U64" s="206" t="s">
        <v>163</v>
      </c>
      <c r="V64" s="207" t="s">
        <v>163</v>
      </c>
      <c r="W64" s="207" t="s">
        <v>216</v>
      </c>
      <c r="X64" s="207"/>
      <c r="Y64" s="207"/>
      <c r="Z64" s="207"/>
      <c r="AA64" s="208" t="s">
        <v>163</v>
      </c>
      <c r="AB64" s="206" t="s">
        <v>216</v>
      </c>
      <c r="AC64" s="207" t="s">
        <v>163</v>
      </c>
      <c r="AD64" s="207" t="s">
        <v>163</v>
      </c>
      <c r="AE64" s="207"/>
      <c r="AF64" s="207"/>
      <c r="AG64" s="207"/>
      <c r="AH64" s="208" t="s">
        <v>216</v>
      </c>
      <c r="AI64" s="206" t="s">
        <v>163</v>
      </c>
      <c r="AJ64" s="207" t="s">
        <v>163</v>
      </c>
      <c r="AK64" s="207" t="s">
        <v>163</v>
      </c>
      <c r="AL64" s="207"/>
      <c r="AM64" s="207"/>
      <c r="AN64" s="207"/>
      <c r="AO64" s="208" t="s">
        <v>163</v>
      </c>
      <c r="AP64" s="206" t="s">
        <v>216</v>
      </c>
      <c r="AQ64" s="207" t="s">
        <v>163</v>
      </c>
      <c r="AR64" s="207" t="s">
        <v>163</v>
      </c>
      <c r="AS64" s="207"/>
      <c r="AT64" s="207"/>
      <c r="AU64" s="207"/>
      <c r="AV64" s="208" t="s">
        <v>163</v>
      </c>
      <c r="AW64" s="206"/>
      <c r="AX64" s="207"/>
      <c r="AY64" s="207"/>
      <c r="AZ64" s="256"/>
      <c r="BA64" s="243"/>
      <c r="BB64" s="242"/>
      <c r="BC64" s="243"/>
      <c r="BD64" s="288"/>
      <c r="BE64" s="289"/>
      <c r="BF64" s="289"/>
      <c r="BG64" s="289"/>
      <c r="BH64" s="290"/>
    </row>
    <row r="65" spans="2:60" ht="20.25" customHeight="1" x14ac:dyDescent="0.4">
      <c r="B65" s="123">
        <f>B62+1</f>
        <v>14</v>
      </c>
      <c r="C65" s="279"/>
      <c r="D65" s="280"/>
      <c r="E65" s="281"/>
      <c r="F65" s="224" t="str">
        <f>C64</f>
        <v>介護従業者</v>
      </c>
      <c r="G65" s="224"/>
      <c r="H65" s="245"/>
      <c r="I65" s="260"/>
      <c r="J65" s="261"/>
      <c r="K65" s="261"/>
      <c r="L65" s="262"/>
      <c r="M65" s="250"/>
      <c r="N65" s="251"/>
      <c r="O65" s="252"/>
      <c r="P65" s="23" t="s">
        <v>73</v>
      </c>
      <c r="Q65" s="24"/>
      <c r="R65" s="24"/>
      <c r="S65" s="19"/>
      <c r="T65" s="53"/>
      <c r="U65" s="200">
        <f>IF(U64="","",VLOOKUP(U64,'【記載例】シフト記号表（勤務時間帯）'!$D$6:$X$47,21,FALSE))</f>
        <v>4.0000000000000018</v>
      </c>
      <c r="V65" s="201">
        <f>IF(V64="","",VLOOKUP(V64,'【記載例】シフト記号表（勤務時間帯）'!$D$6:$X$47,21,FALSE))</f>
        <v>4.0000000000000018</v>
      </c>
      <c r="W65" s="201">
        <f>IF(W64="","",VLOOKUP(W64,'【記載例】シフト記号表（勤務時間帯）'!$D$6:$X$47,21,FALSE))</f>
        <v>4.0000000000000018</v>
      </c>
      <c r="X65" s="201" t="str">
        <f>IF(X64="","",VLOOKUP(X64,'【記載例】シフト記号表（勤務時間帯）'!$D$6:$X$47,21,FALSE))</f>
        <v/>
      </c>
      <c r="Y65" s="201" t="str">
        <f>IF(Y64="","",VLOOKUP(Y64,'【記載例】シフト記号表（勤務時間帯）'!$D$6:$X$47,21,FALSE))</f>
        <v/>
      </c>
      <c r="Z65" s="201" t="str">
        <f>IF(Z64="","",VLOOKUP(Z64,'【記載例】シフト記号表（勤務時間帯）'!$D$6:$X$47,21,FALSE))</f>
        <v/>
      </c>
      <c r="AA65" s="202">
        <f>IF(AA64="","",VLOOKUP(AA64,'【記載例】シフト記号表（勤務時間帯）'!$D$6:$X$47,21,FALSE))</f>
        <v>4.0000000000000018</v>
      </c>
      <c r="AB65" s="200">
        <f>IF(AB64="","",VLOOKUP(AB64,'【記載例】シフト記号表（勤務時間帯）'!$D$6:$X$47,21,FALSE))</f>
        <v>4.0000000000000018</v>
      </c>
      <c r="AC65" s="201">
        <f>IF(AC64="","",VLOOKUP(AC64,'【記載例】シフト記号表（勤務時間帯）'!$D$6:$X$47,21,FALSE))</f>
        <v>4.0000000000000018</v>
      </c>
      <c r="AD65" s="201">
        <f>IF(AD64="","",VLOOKUP(AD64,'【記載例】シフト記号表（勤務時間帯）'!$D$6:$X$47,21,FALSE))</f>
        <v>4.0000000000000018</v>
      </c>
      <c r="AE65" s="201" t="str">
        <f>IF(AE64="","",VLOOKUP(AE64,'【記載例】シフト記号表（勤務時間帯）'!$D$6:$X$47,21,FALSE))</f>
        <v/>
      </c>
      <c r="AF65" s="201" t="str">
        <f>IF(AF64="","",VLOOKUP(AF64,'【記載例】シフト記号表（勤務時間帯）'!$D$6:$X$47,21,FALSE))</f>
        <v/>
      </c>
      <c r="AG65" s="201" t="str">
        <f>IF(AG64="","",VLOOKUP(AG64,'【記載例】シフト記号表（勤務時間帯）'!$D$6:$X$47,21,FALSE))</f>
        <v/>
      </c>
      <c r="AH65" s="202">
        <f>IF(AH64="","",VLOOKUP(AH64,'【記載例】シフト記号表（勤務時間帯）'!$D$6:$X$47,21,FALSE))</f>
        <v>4.0000000000000018</v>
      </c>
      <c r="AI65" s="200">
        <f>IF(AI64="","",VLOOKUP(AI64,'【記載例】シフト記号表（勤務時間帯）'!$D$6:$X$47,21,FALSE))</f>
        <v>4.0000000000000018</v>
      </c>
      <c r="AJ65" s="201">
        <f>IF(AJ64="","",VLOOKUP(AJ64,'【記載例】シフト記号表（勤務時間帯）'!$D$6:$X$47,21,FALSE))</f>
        <v>4.0000000000000018</v>
      </c>
      <c r="AK65" s="201">
        <f>IF(AK64="","",VLOOKUP(AK64,'【記載例】シフト記号表（勤務時間帯）'!$D$6:$X$47,21,FALSE))</f>
        <v>4.0000000000000018</v>
      </c>
      <c r="AL65" s="201" t="str">
        <f>IF(AL64="","",VLOOKUP(AL64,'【記載例】シフト記号表（勤務時間帯）'!$D$6:$X$47,21,FALSE))</f>
        <v/>
      </c>
      <c r="AM65" s="201" t="str">
        <f>IF(AM64="","",VLOOKUP(AM64,'【記載例】シフト記号表（勤務時間帯）'!$D$6:$X$47,21,FALSE))</f>
        <v/>
      </c>
      <c r="AN65" s="201" t="str">
        <f>IF(AN64="","",VLOOKUP(AN64,'【記載例】シフト記号表（勤務時間帯）'!$D$6:$X$47,21,FALSE))</f>
        <v/>
      </c>
      <c r="AO65" s="202">
        <f>IF(AO64="","",VLOOKUP(AO64,'【記載例】シフト記号表（勤務時間帯）'!$D$6:$X$47,21,FALSE))</f>
        <v>4.0000000000000018</v>
      </c>
      <c r="AP65" s="200">
        <f>IF(AP64="","",VLOOKUP(AP64,'【記載例】シフト記号表（勤務時間帯）'!$D$6:$X$47,21,FALSE))</f>
        <v>4.0000000000000018</v>
      </c>
      <c r="AQ65" s="201">
        <f>IF(AQ64="","",VLOOKUP(AQ64,'【記載例】シフト記号表（勤務時間帯）'!$D$6:$X$47,21,FALSE))</f>
        <v>4.0000000000000018</v>
      </c>
      <c r="AR65" s="201">
        <f>IF(AR64="","",VLOOKUP(AR64,'【記載例】シフト記号表（勤務時間帯）'!$D$6:$X$47,21,FALSE))</f>
        <v>4.0000000000000018</v>
      </c>
      <c r="AS65" s="201" t="str">
        <f>IF(AS64="","",VLOOKUP(AS64,'【記載例】シフト記号表（勤務時間帯）'!$D$6:$X$47,21,FALSE))</f>
        <v/>
      </c>
      <c r="AT65" s="201" t="str">
        <f>IF(AT64="","",VLOOKUP(AT64,'【記載例】シフト記号表（勤務時間帯）'!$D$6:$X$47,21,FALSE))</f>
        <v/>
      </c>
      <c r="AU65" s="201" t="str">
        <f>IF(AU64="","",VLOOKUP(AU64,'【記載例】シフト記号表（勤務時間帯）'!$D$6:$X$47,21,FALSE))</f>
        <v/>
      </c>
      <c r="AV65" s="202">
        <f>IF(AV64="","",VLOOKUP(AV64,'【記載例】シフト記号表（勤務時間帯）'!$D$6:$X$47,21,FALSE))</f>
        <v>4.0000000000000018</v>
      </c>
      <c r="AW65" s="200" t="str">
        <f>IF(AW64="","",VLOOKUP(AW64,'【記載例】シフト記号表（勤務時間帯）'!$D$6:$X$47,21,FALSE))</f>
        <v/>
      </c>
      <c r="AX65" s="201" t="str">
        <f>IF(AX64="","",VLOOKUP(AX64,'【記載例】シフト記号表（勤務時間帯）'!$D$6:$X$47,21,FALSE))</f>
        <v/>
      </c>
      <c r="AY65" s="201" t="str">
        <f>IF(AY64="","",VLOOKUP(AY64,'【記載例】シフト記号表（勤務時間帯）'!$D$6:$X$47,21,FALSE))</f>
        <v/>
      </c>
      <c r="AZ65" s="297">
        <f>IF($BC$3="４週",SUM(U65:AV65),IF($BC$3="暦月",SUM(U65:AY65),""))</f>
        <v>64.000000000000014</v>
      </c>
      <c r="BA65" s="298"/>
      <c r="BB65" s="299">
        <f>IF($BC$3="４週",AZ65/4,IF($BC$3="暦月",(AZ65/($BC$12/7)),""))</f>
        <v>16.000000000000004</v>
      </c>
      <c r="BC65" s="298"/>
      <c r="BD65" s="291"/>
      <c r="BE65" s="292"/>
      <c r="BF65" s="292"/>
      <c r="BG65" s="292"/>
      <c r="BH65" s="293"/>
    </row>
    <row r="66" spans="2:60" ht="20.25" customHeight="1" x14ac:dyDescent="0.4">
      <c r="B66" s="124"/>
      <c r="C66" s="282"/>
      <c r="D66" s="283"/>
      <c r="E66" s="284"/>
      <c r="F66" s="225"/>
      <c r="G66" s="225" t="str">
        <f>C64</f>
        <v>介護従業者</v>
      </c>
      <c r="H66" s="246"/>
      <c r="I66" s="263"/>
      <c r="J66" s="264"/>
      <c r="K66" s="264"/>
      <c r="L66" s="265"/>
      <c r="M66" s="253"/>
      <c r="N66" s="254"/>
      <c r="O66" s="255"/>
      <c r="P66" s="41" t="s">
        <v>74</v>
      </c>
      <c r="Q66" s="42"/>
      <c r="R66" s="42"/>
      <c r="S66" s="43"/>
      <c r="T66" s="59"/>
      <c r="U66" s="203" t="str">
        <f>IF(U64="","",VLOOKUP(U64,'【記載例】シフト記号表（勤務時間帯）'!$D$6:$Z$47,23,FALSE))</f>
        <v>-</v>
      </c>
      <c r="V66" s="204" t="str">
        <f>IF(V64="","",VLOOKUP(V64,'【記載例】シフト記号表（勤務時間帯）'!$D$6:$Z$47,23,FALSE))</f>
        <v>-</v>
      </c>
      <c r="W66" s="204" t="str">
        <f>IF(W64="","",VLOOKUP(W64,'【記載例】シフト記号表（勤務時間帯）'!$D$6:$Z$47,23,FALSE))</f>
        <v>-</v>
      </c>
      <c r="X66" s="204" t="str">
        <f>IF(X64="","",VLOOKUP(X64,'【記載例】シフト記号表（勤務時間帯）'!$D$6:$Z$47,23,FALSE))</f>
        <v/>
      </c>
      <c r="Y66" s="204" t="str">
        <f>IF(Y64="","",VLOOKUP(Y64,'【記載例】シフト記号表（勤務時間帯）'!$D$6:$Z$47,23,FALSE))</f>
        <v/>
      </c>
      <c r="Z66" s="204" t="str">
        <f>IF(Z64="","",VLOOKUP(Z64,'【記載例】シフト記号表（勤務時間帯）'!$D$6:$Z$47,23,FALSE))</f>
        <v/>
      </c>
      <c r="AA66" s="205" t="str">
        <f>IF(AA64="","",VLOOKUP(AA64,'【記載例】シフト記号表（勤務時間帯）'!$D$6:$Z$47,23,FALSE))</f>
        <v>-</v>
      </c>
      <c r="AB66" s="203" t="str">
        <f>IF(AB64="","",VLOOKUP(AB64,'【記載例】シフト記号表（勤務時間帯）'!$D$6:$Z$47,23,FALSE))</f>
        <v>-</v>
      </c>
      <c r="AC66" s="204" t="str">
        <f>IF(AC64="","",VLOOKUP(AC64,'【記載例】シフト記号表（勤務時間帯）'!$D$6:$Z$47,23,FALSE))</f>
        <v>-</v>
      </c>
      <c r="AD66" s="204" t="str">
        <f>IF(AD64="","",VLOOKUP(AD64,'【記載例】シフト記号表（勤務時間帯）'!$D$6:$Z$47,23,FALSE))</f>
        <v>-</v>
      </c>
      <c r="AE66" s="204" t="str">
        <f>IF(AE64="","",VLOOKUP(AE64,'【記載例】シフト記号表（勤務時間帯）'!$D$6:$Z$47,23,FALSE))</f>
        <v/>
      </c>
      <c r="AF66" s="204" t="str">
        <f>IF(AF64="","",VLOOKUP(AF64,'【記載例】シフト記号表（勤務時間帯）'!$D$6:$Z$47,23,FALSE))</f>
        <v/>
      </c>
      <c r="AG66" s="204" t="str">
        <f>IF(AG64="","",VLOOKUP(AG64,'【記載例】シフト記号表（勤務時間帯）'!$D$6:$Z$47,23,FALSE))</f>
        <v/>
      </c>
      <c r="AH66" s="205" t="str">
        <f>IF(AH64="","",VLOOKUP(AH64,'【記載例】シフト記号表（勤務時間帯）'!$D$6:$Z$47,23,FALSE))</f>
        <v>-</v>
      </c>
      <c r="AI66" s="203" t="str">
        <f>IF(AI64="","",VLOOKUP(AI64,'【記載例】シフト記号表（勤務時間帯）'!$D$6:$Z$47,23,FALSE))</f>
        <v>-</v>
      </c>
      <c r="AJ66" s="204" t="str">
        <f>IF(AJ64="","",VLOOKUP(AJ64,'【記載例】シフト記号表（勤務時間帯）'!$D$6:$Z$47,23,FALSE))</f>
        <v>-</v>
      </c>
      <c r="AK66" s="204" t="str">
        <f>IF(AK64="","",VLOOKUP(AK64,'【記載例】シフト記号表（勤務時間帯）'!$D$6:$Z$47,23,FALSE))</f>
        <v>-</v>
      </c>
      <c r="AL66" s="204" t="str">
        <f>IF(AL64="","",VLOOKUP(AL64,'【記載例】シフト記号表（勤務時間帯）'!$D$6:$Z$47,23,FALSE))</f>
        <v/>
      </c>
      <c r="AM66" s="204" t="str">
        <f>IF(AM64="","",VLOOKUP(AM64,'【記載例】シフト記号表（勤務時間帯）'!$D$6:$Z$47,23,FALSE))</f>
        <v/>
      </c>
      <c r="AN66" s="204" t="str">
        <f>IF(AN64="","",VLOOKUP(AN64,'【記載例】シフト記号表（勤務時間帯）'!$D$6:$Z$47,23,FALSE))</f>
        <v/>
      </c>
      <c r="AO66" s="205" t="str">
        <f>IF(AO64="","",VLOOKUP(AO64,'【記載例】シフト記号表（勤務時間帯）'!$D$6:$Z$47,23,FALSE))</f>
        <v>-</v>
      </c>
      <c r="AP66" s="203" t="str">
        <f>IF(AP64="","",VLOOKUP(AP64,'【記載例】シフト記号表（勤務時間帯）'!$D$6:$Z$47,23,FALSE))</f>
        <v>-</v>
      </c>
      <c r="AQ66" s="204" t="str">
        <f>IF(AQ64="","",VLOOKUP(AQ64,'【記載例】シフト記号表（勤務時間帯）'!$D$6:$Z$47,23,FALSE))</f>
        <v>-</v>
      </c>
      <c r="AR66" s="204" t="str">
        <f>IF(AR64="","",VLOOKUP(AR64,'【記載例】シフト記号表（勤務時間帯）'!$D$6:$Z$47,23,FALSE))</f>
        <v>-</v>
      </c>
      <c r="AS66" s="204" t="str">
        <f>IF(AS64="","",VLOOKUP(AS64,'【記載例】シフト記号表（勤務時間帯）'!$D$6:$Z$47,23,FALSE))</f>
        <v/>
      </c>
      <c r="AT66" s="204" t="str">
        <f>IF(AT64="","",VLOOKUP(AT64,'【記載例】シフト記号表（勤務時間帯）'!$D$6:$Z$47,23,FALSE))</f>
        <v/>
      </c>
      <c r="AU66" s="204" t="str">
        <f>IF(AU64="","",VLOOKUP(AU64,'【記載例】シフト記号表（勤務時間帯）'!$D$6:$Z$47,23,FALSE))</f>
        <v/>
      </c>
      <c r="AV66" s="205" t="str">
        <f>IF(AV64="","",VLOOKUP(AV64,'【記載例】シフト記号表（勤務時間帯）'!$D$6:$Z$47,23,FALSE))</f>
        <v>-</v>
      </c>
      <c r="AW66" s="203" t="str">
        <f>IF(AW64="","",VLOOKUP(AW64,'【記載例】シフト記号表（勤務時間帯）'!$D$6:$Z$47,23,FALSE))</f>
        <v/>
      </c>
      <c r="AX66" s="204" t="str">
        <f>IF(AX64="","",VLOOKUP(AX64,'【記載例】シフト記号表（勤務時間帯）'!$D$6:$Z$47,23,FALSE))</f>
        <v/>
      </c>
      <c r="AY66" s="204" t="str">
        <f>IF(AY64="","",VLOOKUP(AY64,'【記載例】シフト記号表（勤務時間帯）'!$D$6:$Z$47,23,FALSE))</f>
        <v/>
      </c>
      <c r="AZ66" s="300">
        <f>IF($BC$3="４週",SUM(U66:AV66),IF($BC$3="暦月",SUM(U66:AY66),""))</f>
        <v>0</v>
      </c>
      <c r="BA66" s="301"/>
      <c r="BB66" s="302">
        <f>IF($BC$3="４週",AZ66/4,IF($BC$3="暦月",(AZ66/($BC$12/7)),""))</f>
        <v>0</v>
      </c>
      <c r="BC66" s="301"/>
      <c r="BD66" s="294"/>
      <c r="BE66" s="295"/>
      <c r="BF66" s="295"/>
      <c r="BG66" s="295"/>
      <c r="BH66" s="296"/>
    </row>
    <row r="67" spans="2:60" ht="20.25" customHeight="1" x14ac:dyDescent="0.4">
      <c r="B67" s="125"/>
      <c r="C67" s="276" t="s">
        <v>88</v>
      </c>
      <c r="D67" s="277"/>
      <c r="E67" s="278"/>
      <c r="F67" s="224"/>
      <c r="G67" s="224"/>
      <c r="H67" s="244" t="s">
        <v>125</v>
      </c>
      <c r="I67" s="257" t="s">
        <v>110</v>
      </c>
      <c r="J67" s="258"/>
      <c r="K67" s="258"/>
      <c r="L67" s="259"/>
      <c r="M67" s="247" t="s">
        <v>139</v>
      </c>
      <c r="N67" s="248"/>
      <c r="O67" s="249"/>
      <c r="P67" s="21" t="s">
        <v>18</v>
      </c>
      <c r="Q67" s="28"/>
      <c r="R67" s="28"/>
      <c r="S67" s="16"/>
      <c r="T67" s="58"/>
      <c r="U67" s="206" t="s">
        <v>217</v>
      </c>
      <c r="V67" s="207" t="s">
        <v>217</v>
      </c>
      <c r="W67" s="207" t="s">
        <v>162</v>
      </c>
      <c r="X67" s="207" t="s">
        <v>162</v>
      </c>
      <c r="Y67" s="207"/>
      <c r="Z67" s="207"/>
      <c r="AA67" s="208"/>
      <c r="AB67" s="206" t="s">
        <v>217</v>
      </c>
      <c r="AC67" s="207" t="s">
        <v>217</v>
      </c>
      <c r="AD67" s="207" t="s">
        <v>162</v>
      </c>
      <c r="AE67" s="207" t="s">
        <v>162</v>
      </c>
      <c r="AF67" s="207"/>
      <c r="AG67" s="207"/>
      <c r="AH67" s="208"/>
      <c r="AI67" s="206" t="s">
        <v>217</v>
      </c>
      <c r="AJ67" s="207" t="s">
        <v>162</v>
      </c>
      <c r="AK67" s="207" t="s">
        <v>162</v>
      </c>
      <c r="AL67" s="207" t="s">
        <v>217</v>
      </c>
      <c r="AM67" s="207"/>
      <c r="AN67" s="207"/>
      <c r="AO67" s="208"/>
      <c r="AP67" s="206" t="s">
        <v>217</v>
      </c>
      <c r="AQ67" s="207" t="s">
        <v>162</v>
      </c>
      <c r="AR67" s="207" t="s">
        <v>162</v>
      </c>
      <c r="AS67" s="207" t="s">
        <v>162</v>
      </c>
      <c r="AT67" s="207"/>
      <c r="AU67" s="207"/>
      <c r="AV67" s="208"/>
      <c r="AW67" s="206"/>
      <c r="AX67" s="207"/>
      <c r="AY67" s="207"/>
      <c r="AZ67" s="256"/>
      <c r="BA67" s="243"/>
      <c r="BB67" s="242"/>
      <c r="BC67" s="243"/>
      <c r="BD67" s="288"/>
      <c r="BE67" s="289"/>
      <c r="BF67" s="289"/>
      <c r="BG67" s="289"/>
      <c r="BH67" s="290"/>
    </row>
    <row r="68" spans="2:60" ht="20.25" customHeight="1" x14ac:dyDescent="0.4">
      <c r="B68" s="123">
        <f>B65+1</f>
        <v>15</v>
      </c>
      <c r="C68" s="279"/>
      <c r="D68" s="280"/>
      <c r="E68" s="281"/>
      <c r="F68" s="224" t="str">
        <f>C67</f>
        <v>介護従業者</v>
      </c>
      <c r="G68" s="224"/>
      <c r="H68" s="245"/>
      <c r="I68" s="260"/>
      <c r="J68" s="261"/>
      <c r="K68" s="261"/>
      <c r="L68" s="262"/>
      <c r="M68" s="250"/>
      <c r="N68" s="251"/>
      <c r="O68" s="252"/>
      <c r="P68" s="23" t="s">
        <v>73</v>
      </c>
      <c r="Q68" s="24"/>
      <c r="R68" s="24"/>
      <c r="S68" s="19"/>
      <c r="T68" s="53"/>
      <c r="U68" s="200">
        <f>IF(U67="","",VLOOKUP(U67,'【記載例】シフト記号表（勤務時間帯）'!$D$6:$X$47,21,FALSE))</f>
        <v>2.4999999999999991</v>
      </c>
      <c r="V68" s="201">
        <f>IF(V67="","",VLOOKUP(V67,'【記載例】シフト記号表（勤務時間帯）'!$D$6:$X$47,21,FALSE))</f>
        <v>2.4999999999999991</v>
      </c>
      <c r="W68" s="201">
        <f>IF(W67="","",VLOOKUP(W67,'【記載例】シフト記号表（勤務時間帯）'!$D$6:$X$47,21,FALSE))</f>
        <v>2.4999999999999991</v>
      </c>
      <c r="X68" s="201">
        <f>IF(X67="","",VLOOKUP(X67,'【記載例】シフト記号表（勤務時間帯）'!$D$6:$X$47,21,FALSE))</f>
        <v>2.4999999999999991</v>
      </c>
      <c r="Y68" s="201" t="str">
        <f>IF(Y67="","",VLOOKUP(Y67,'【記載例】シフト記号表（勤務時間帯）'!$D$6:$X$47,21,FALSE))</f>
        <v/>
      </c>
      <c r="Z68" s="201" t="str">
        <f>IF(Z67="","",VLOOKUP(Z67,'【記載例】シフト記号表（勤務時間帯）'!$D$6:$X$47,21,FALSE))</f>
        <v/>
      </c>
      <c r="AA68" s="202" t="str">
        <f>IF(AA67="","",VLOOKUP(AA67,'【記載例】シフト記号表（勤務時間帯）'!$D$6:$X$47,21,FALSE))</f>
        <v/>
      </c>
      <c r="AB68" s="200">
        <f>IF(AB67="","",VLOOKUP(AB67,'【記載例】シフト記号表（勤務時間帯）'!$D$6:$X$47,21,FALSE))</f>
        <v>2.4999999999999991</v>
      </c>
      <c r="AC68" s="201">
        <f>IF(AC67="","",VLOOKUP(AC67,'【記載例】シフト記号表（勤務時間帯）'!$D$6:$X$47,21,FALSE))</f>
        <v>2.4999999999999991</v>
      </c>
      <c r="AD68" s="201">
        <f>IF(AD67="","",VLOOKUP(AD67,'【記載例】シフト記号表（勤務時間帯）'!$D$6:$X$47,21,FALSE))</f>
        <v>2.4999999999999991</v>
      </c>
      <c r="AE68" s="201">
        <f>IF(AE67="","",VLOOKUP(AE67,'【記載例】シフト記号表（勤務時間帯）'!$D$6:$X$47,21,FALSE))</f>
        <v>2.4999999999999991</v>
      </c>
      <c r="AF68" s="201" t="str">
        <f>IF(AF67="","",VLOOKUP(AF67,'【記載例】シフト記号表（勤務時間帯）'!$D$6:$X$47,21,FALSE))</f>
        <v/>
      </c>
      <c r="AG68" s="201" t="str">
        <f>IF(AG67="","",VLOOKUP(AG67,'【記載例】シフト記号表（勤務時間帯）'!$D$6:$X$47,21,FALSE))</f>
        <v/>
      </c>
      <c r="AH68" s="202" t="str">
        <f>IF(AH67="","",VLOOKUP(AH67,'【記載例】シフト記号表（勤務時間帯）'!$D$6:$X$47,21,FALSE))</f>
        <v/>
      </c>
      <c r="AI68" s="200">
        <f>IF(AI67="","",VLOOKUP(AI67,'【記載例】シフト記号表（勤務時間帯）'!$D$6:$X$47,21,FALSE))</f>
        <v>2.4999999999999991</v>
      </c>
      <c r="AJ68" s="201">
        <f>IF(AJ67="","",VLOOKUP(AJ67,'【記載例】シフト記号表（勤務時間帯）'!$D$6:$X$47,21,FALSE))</f>
        <v>2.4999999999999991</v>
      </c>
      <c r="AK68" s="201">
        <f>IF(AK67="","",VLOOKUP(AK67,'【記載例】シフト記号表（勤務時間帯）'!$D$6:$X$47,21,FALSE))</f>
        <v>2.4999999999999991</v>
      </c>
      <c r="AL68" s="201">
        <f>IF(AL67="","",VLOOKUP(AL67,'【記載例】シフト記号表（勤務時間帯）'!$D$6:$X$47,21,FALSE))</f>
        <v>2.4999999999999991</v>
      </c>
      <c r="AM68" s="201" t="str">
        <f>IF(AM67="","",VLOOKUP(AM67,'【記載例】シフト記号表（勤務時間帯）'!$D$6:$X$47,21,FALSE))</f>
        <v/>
      </c>
      <c r="AN68" s="201" t="str">
        <f>IF(AN67="","",VLOOKUP(AN67,'【記載例】シフト記号表（勤務時間帯）'!$D$6:$X$47,21,FALSE))</f>
        <v/>
      </c>
      <c r="AO68" s="202" t="str">
        <f>IF(AO67="","",VLOOKUP(AO67,'【記載例】シフト記号表（勤務時間帯）'!$D$6:$X$47,21,FALSE))</f>
        <v/>
      </c>
      <c r="AP68" s="200">
        <f>IF(AP67="","",VLOOKUP(AP67,'【記載例】シフト記号表（勤務時間帯）'!$D$6:$X$47,21,FALSE))</f>
        <v>2.4999999999999991</v>
      </c>
      <c r="AQ68" s="201">
        <f>IF(AQ67="","",VLOOKUP(AQ67,'【記載例】シフト記号表（勤務時間帯）'!$D$6:$X$47,21,FALSE))</f>
        <v>2.4999999999999991</v>
      </c>
      <c r="AR68" s="201">
        <f>IF(AR67="","",VLOOKUP(AR67,'【記載例】シフト記号表（勤務時間帯）'!$D$6:$X$47,21,FALSE))</f>
        <v>2.4999999999999991</v>
      </c>
      <c r="AS68" s="201">
        <f>IF(AS67="","",VLOOKUP(AS67,'【記載例】シフト記号表（勤務時間帯）'!$D$6:$X$47,21,FALSE))</f>
        <v>2.4999999999999991</v>
      </c>
      <c r="AT68" s="201" t="str">
        <f>IF(AT67="","",VLOOKUP(AT67,'【記載例】シフト記号表（勤務時間帯）'!$D$6:$X$47,21,FALSE))</f>
        <v/>
      </c>
      <c r="AU68" s="201" t="str">
        <f>IF(AU67="","",VLOOKUP(AU67,'【記載例】シフト記号表（勤務時間帯）'!$D$6:$X$47,21,FALSE))</f>
        <v/>
      </c>
      <c r="AV68" s="202" t="str">
        <f>IF(AV67="","",VLOOKUP(AV67,'【記載例】シフト記号表（勤務時間帯）'!$D$6:$X$47,21,FALSE))</f>
        <v/>
      </c>
      <c r="AW68" s="200" t="str">
        <f>IF(AW67="","",VLOOKUP(AW67,'【記載例】シフト記号表（勤務時間帯）'!$D$6:$X$47,21,FALSE))</f>
        <v/>
      </c>
      <c r="AX68" s="201" t="str">
        <f>IF(AX67="","",VLOOKUP(AX67,'【記載例】シフト記号表（勤務時間帯）'!$D$6:$X$47,21,FALSE))</f>
        <v/>
      </c>
      <c r="AY68" s="201" t="str">
        <f>IF(AY67="","",VLOOKUP(AY67,'【記載例】シフト記号表（勤務時間帯）'!$D$6:$X$47,21,FALSE))</f>
        <v/>
      </c>
      <c r="AZ68" s="297">
        <f>IF($BC$3="４週",SUM(U68:AV68),IF($BC$3="暦月",SUM(U68:AY68),""))</f>
        <v>39.999999999999993</v>
      </c>
      <c r="BA68" s="298"/>
      <c r="BB68" s="299">
        <f>IF($BC$3="４週",AZ68/4,IF($BC$3="暦月",(AZ68/($BC$12/7)),""))</f>
        <v>9.9999999999999982</v>
      </c>
      <c r="BC68" s="298"/>
      <c r="BD68" s="291"/>
      <c r="BE68" s="292"/>
      <c r="BF68" s="292"/>
      <c r="BG68" s="292"/>
      <c r="BH68" s="293"/>
    </row>
    <row r="69" spans="2:60" ht="20.25" customHeight="1" x14ac:dyDescent="0.4">
      <c r="B69" s="124"/>
      <c r="C69" s="282"/>
      <c r="D69" s="283"/>
      <c r="E69" s="284"/>
      <c r="F69" s="225"/>
      <c r="G69" s="225" t="str">
        <f>C67</f>
        <v>介護従業者</v>
      </c>
      <c r="H69" s="246"/>
      <c r="I69" s="263"/>
      <c r="J69" s="264"/>
      <c r="K69" s="264"/>
      <c r="L69" s="265"/>
      <c r="M69" s="253"/>
      <c r="N69" s="254"/>
      <c r="O69" s="255"/>
      <c r="P69" s="41" t="s">
        <v>74</v>
      </c>
      <c r="Q69" s="42"/>
      <c r="R69" s="42"/>
      <c r="S69" s="43"/>
      <c r="T69" s="59"/>
      <c r="U69" s="203" t="str">
        <f>IF(U67="","",VLOOKUP(U67,'【記載例】シフト記号表（勤務時間帯）'!$D$6:$Z$47,23,FALSE))</f>
        <v>-</v>
      </c>
      <c r="V69" s="204" t="str">
        <f>IF(V67="","",VLOOKUP(V67,'【記載例】シフト記号表（勤務時間帯）'!$D$6:$Z$47,23,FALSE))</f>
        <v>-</v>
      </c>
      <c r="W69" s="204" t="str">
        <f>IF(W67="","",VLOOKUP(W67,'【記載例】シフト記号表（勤務時間帯）'!$D$6:$Z$47,23,FALSE))</f>
        <v>-</v>
      </c>
      <c r="X69" s="204" t="str">
        <f>IF(X67="","",VLOOKUP(X67,'【記載例】シフト記号表（勤務時間帯）'!$D$6:$Z$47,23,FALSE))</f>
        <v>-</v>
      </c>
      <c r="Y69" s="204" t="str">
        <f>IF(Y67="","",VLOOKUP(Y67,'【記載例】シフト記号表（勤務時間帯）'!$D$6:$Z$47,23,FALSE))</f>
        <v/>
      </c>
      <c r="Z69" s="204" t="str">
        <f>IF(Z67="","",VLOOKUP(Z67,'【記載例】シフト記号表（勤務時間帯）'!$D$6:$Z$47,23,FALSE))</f>
        <v/>
      </c>
      <c r="AA69" s="205" t="str">
        <f>IF(AA67="","",VLOOKUP(AA67,'【記載例】シフト記号表（勤務時間帯）'!$D$6:$Z$47,23,FALSE))</f>
        <v/>
      </c>
      <c r="AB69" s="203" t="str">
        <f>IF(AB67="","",VLOOKUP(AB67,'【記載例】シフト記号表（勤務時間帯）'!$D$6:$Z$47,23,FALSE))</f>
        <v>-</v>
      </c>
      <c r="AC69" s="204" t="str">
        <f>IF(AC67="","",VLOOKUP(AC67,'【記載例】シフト記号表（勤務時間帯）'!$D$6:$Z$47,23,FALSE))</f>
        <v>-</v>
      </c>
      <c r="AD69" s="204" t="str">
        <f>IF(AD67="","",VLOOKUP(AD67,'【記載例】シフト記号表（勤務時間帯）'!$D$6:$Z$47,23,FALSE))</f>
        <v>-</v>
      </c>
      <c r="AE69" s="204" t="str">
        <f>IF(AE67="","",VLOOKUP(AE67,'【記載例】シフト記号表（勤務時間帯）'!$D$6:$Z$47,23,FALSE))</f>
        <v>-</v>
      </c>
      <c r="AF69" s="204" t="str">
        <f>IF(AF67="","",VLOOKUP(AF67,'【記載例】シフト記号表（勤務時間帯）'!$D$6:$Z$47,23,FALSE))</f>
        <v/>
      </c>
      <c r="AG69" s="204" t="str">
        <f>IF(AG67="","",VLOOKUP(AG67,'【記載例】シフト記号表（勤務時間帯）'!$D$6:$Z$47,23,FALSE))</f>
        <v/>
      </c>
      <c r="AH69" s="205" t="str">
        <f>IF(AH67="","",VLOOKUP(AH67,'【記載例】シフト記号表（勤務時間帯）'!$D$6:$Z$47,23,FALSE))</f>
        <v/>
      </c>
      <c r="AI69" s="203" t="str">
        <f>IF(AI67="","",VLOOKUP(AI67,'【記載例】シフト記号表（勤務時間帯）'!$D$6:$Z$47,23,FALSE))</f>
        <v>-</v>
      </c>
      <c r="AJ69" s="204" t="str">
        <f>IF(AJ67="","",VLOOKUP(AJ67,'【記載例】シフト記号表（勤務時間帯）'!$D$6:$Z$47,23,FALSE))</f>
        <v>-</v>
      </c>
      <c r="AK69" s="204" t="str">
        <f>IF(AK67="","",VLOOKUP(AK67,'【記載例】シフト記号表（勤務時間帯）'!$D$6:$Z$47,23,FALSE))</f>
        <v>-</v>
      </c>
      <c r="AL69" s="204" t="str">
        <f>IF(AL67="","",VLOOKUP(AL67,'【記載例】シフト記号表（勤務時間帯）'!$D$6:$Z$47,23,FALSE))</f>
        <v>-</v>
      </c>
      <c r="AM69" s="204" t="str">
        <f>IF(AM67="","",VLOOKUP(AM67,'【記載例】シフト記号表（勤務時間帯）'!$D$6:$Z$47,23,FALSE))</f>
        <v/>
      </c>
      <c r="AN69" s="204" t="str">
        <f>IF(AN67="","",VLOOKUP(AN67,'【記載例】シフト記号表（勤務時間帯）'!$D$6:$Z$47,23,FALSE))</f>
        <v/>
      </c>
      <c r="AO69" s="205" t="str">
        <f>IF(AO67="","",VLOOKUP(AO67,'【記載例】シフト記号表（勤務時間帯）'!$D$6:$Z$47,23,FALSE))</f>
        <v/>
      </c>
      <c r="AP69" s="203" t="str">
        <f>IF(AP67="","",VLOOKUP(AP67,'【記載例】シフト記号表（勤務時間帯）'!$D$6:$Z$47,23,FALSE))</f>
        <v>-</v>
      </c>
      <c r="AQ69" s="204" t="str">
        <f>IF(AQ67="","",VLOOKUP(AQ67,'【記載例】シフト記号表（勤務時間帯）'!$D$6:$Z$47,23,FALSE))</f>
        <v>-</v>
      </c>
      <c r="AR69" s="204" t="str">
        <f>IF(AR67="","",VLOOKUP(AR67,'【記載例】シフト記号表（勤務時間帯）'!$D$6:$Z$47,23,FALSE))</f>
        <v>-</v>
      </c>
      <c r="AS69" s="204" t="str">
        <f>IF(AS67="","",VLOOKUP(AS67,'【記載例】シフト記号表（勤務時間帯）'!$D$6:$Z$47,23,FALSE))</f>
        <v>-</v>
      </c>
      <c r="AT69" s="204" t="str">
        <f>IF(AT67="","",VLOOKUP(AT67,'【記載例】シフト記号表（勤務時間帯）'!$D$6:$Z$47,23,FALSE))</f>
        <v/>
      </c>
      <c r="AU69" s="204" t="str">
        <f>IF(AU67="","",VLOOKUP(AU67,'【記載例】シフト記号表（勤務時間帯）'!$D$6:$Z$47,23,FALSE))</f>
        <v/>
      </c>
      <c r="AV69" s="205" t="str">
        <f>IF(AV67="","",VLOOKUP(AV67,'【記載例】シフト記号表（勤務時間帯）'!$D$6:$Z$47,23,FALSE))</f>
        <v/>
      </c>
      <c r="AW69" s="203" t="str">
        <f>IF(AW67="","",VLOOKUP(AW67,'【記載例】シフト記号表（勤務時間帯）'!$D$6:$Z$47,23,FALSE))</f>
        <v/>
      </c>
      <c r="AX69" s="204" t="str">
        <f>IF(AX67="","",VLOOKUP(AX67,'【記載例】シフト記号表（勤務時間帯）'!$D$6:$Z$47,23,FALSE))</f>
        <v/>
      </c>
      <c r="AY69" s="204" t="str">
        <f>IF(AY67="","",VLOOKUP(AY67,'【記載例】シフト記号表（勤務時間帯）'!$D$6:$Z$47,23,FALSE))</f>
        <v/>
      </c>
      <c r="AZ69" s="300">
        <f>IF($BC$3="４週",SUM(U69:AV69),IF($BC$3="暦月",SUM(U69:AY69),""))</f>
        <v>0</v>
      </c>
      <c r="BA69" s="301"/>
      <c r="BB69" s="302">
        <f>IF($BC$3="４週",AZ69/4,IF($BC$3="暦月",(AZ69/($BC$12/7)),""))</f>
        <v>0</v>
      </c>
      <c r="BC69" s="301"/>
      <c r="BD69" s="294"/>
      <c r="BE69" s="295"/>
      <c r="BF69" s="295"/>
      <c r="BG69" s="295"/>
      <c r="BH69" s="296"/>
    </row>
    <row r="70" spans="2:60" ht="20.25" customHeight="1" x14ac:dyDescent="0.4">
      <c r="B70" s="125"/>
      <c r="C70" s="276" t="s">
        <v>88</v>
      </c>
      <c r="D70" s="277"/>
      <c r="E70" s="278"/>
      <c r="F70" s="224"/>
      <c r="G70" s="224"/>
      <c r="H70" s="244" t="s">
        <v>125</v>
      </c>
      <c r="I70" s="257" t="s">
        <v>110</v>
      </c>
      <c r="J70" s="258"/>
      <c r="K70" s="258"/>
      <c r="L70" s="259"/>
      <c r="M70" s="247" t="s">
        <v>140</v>
      </c>
      <c r="N70" s="248"/>
      <c r="O70" s="249"/>
      <c r="P70" s="44" t="s">
        <v>18</v>
      </c>
      <c r="Q70" s="45"/>
      <c r="R70" s="45"/>
      <c r="S70" s="46"/>
      <c r="T70" s="60"/>
      <c r="U70" s="206" t="s">
        <v>168</v>
      </c>
      <c r="V70" s="207"/>
      <c r="W70" s="207" t="s">
        <v>168</v>
      </c>
      <c r="X70" s="207"/>
      <c r="Y70" s="207"/>
      <c r="Z70" s="207" t="s">
        <v>168</v>
      </c>
      <c r="AA70" s="208"/>
      <c r="AB70" s="206" t="s">
        <v>168</v>
      </c>
      <c r="AC70" s="207"/>
      <c r="AD70" s="207" t="s">
        <v>213</v>
      </c>
      <c r="AE70" s="207"/>
      <c r="AF70" s="207"/>
      <c r="AG70" s="207" t="s">
        <v>168</v>
      </c>
      <c r="AH70" s="208"/>
      <c r="AI70" s="206" t="s">
        <v>168</v>
      </c>
      <c r="AJ70" s="207"/>
      <c r="AK70" s="207" t="s">
        <v>213</v>
      </c>
      <c r="AL70" s="207"/>
      <c r="AM70" s="207"/>
      <c r="AN70" s="207" t="s">
        <v>168</v>
      </c>
      <c r="AO70" s="208"/>
      <c r="AP70" s="206" t="s">
        <v>168</v>
      </c>
      <c r="AQ70" s="207"/>
      <c r="AR70" s="207" t="s">
        <v>168</v>
      </c>
      <c r="AS70" s="207"/>
      <c r="AT70" s="207"/>
      <c r="AU70" s="207" t="s">
        <v>168</v>
      </c>
      <c r="AV70" s="208"/>
      <c r="AW70" s="206"/>
      <c r="AX70" s="207"/>
      <c r="AY70" s="207"/>
      <c r="AZ70" s="256"/>
      <c r="BA70" s="243"/>
      <c r="BB70" s="242"/>
      <c r="BC70" s="243"/>
      <c r="BD70" s="288"/>
      <c r="BE70" s="289"/>
      <c r="BF70" s="289"/>
      <c r="BG70" s="289"/>
      <c r="BH70" s="290"/>
    </row>
    <row r="71" spans="2:60" ht="20.25" customHeight="1" x14ac:dyDescent="0.4">
      <c r="B71" s="123">
        <f>B68+1</f>
        <v>16</v>
      </c>
      <c r="C71" s="279"/>
      <c r="D71" s="280"/>
      <c r="E71" s="281"/>
      <c r="F71" s="224" t="str">
        <f>C70</f>
        <v>介護従業者</v>
      </c>
      <c r="G71" s="224"/>
      <c r="H71" s="245"/>
      <c r="I71" s="260"/>
      <c r="J71" s="261"/>
      <c r="K71" s="261"/>
      <c r="L71" s="262"/>
      <c r="M71" s="250"/>
      <c r="N71" s="251"/>
      <c r="O71" s="252"/>
      <c r="P71" s="23" t="s">
        <v>73</v>
      </c>
      <c r="Q71" s="24"/>
      <c r="R71" s="24"/>
      <c r="S71" s="19"/>
      <c r="T71" s="53"/>
      <c r="U71" s="200">
        <f>IF(U70="","",VLOOKUP(U70,'【記載例】シフト記号表（勤務時間帯）'!$D$6:$X$47,21,FALSE))</f>
        <v>6</v>
      </c>
      <c r="V71" s="201" t="str">
        <f>IF(V70="","",VLOOKUP(V70,'【記載例】シフト記号表（勤務時間帯）'!$D$6:$X$47,21,FALSE))</f>
        <v/>
      </c>
      <c r="W71" s="201">
        <f>IF(W70="","",VLOOKUP(W70,'【記載例】シフト記号表（勤務時間帯）'!$D$6:$X$47,21,FALSE))</f>
        <v>6</v>
      </c>
      <c r="X71" s="201" t="str">
        <f>IF(X70="","",VLOOKUP(X70,'【記載例】シフト記号表（勤務時間帯）'!$D$6:$X$47,21,FALSE))</f>
        <v/>
      </c>
      <c r="Y71" s="201" t="str">
        <f>IF(Y70="","",VLOOKUP(Y70,'【記載例】シフト記号表（勤務時間帯）'!$D$6:$X$47,21,FALSE))</f>
        <v/>
      </c>
      <c r="Z71" s="201">
        <f>IF(Z70="","",VLOOKUP(Z70,'【記載例】シフト記号表（勤務時間帯）'!$D$6:$X$47,21,FALSE))</f>
        <v>6</v>
      </c>
      <c r="AA71" s="202" t="str">
        <f>IF(AA70="","",VLOOKUP(AA70,'【記載例】シフト記号表（勤務時間帯）'!$D$6:$X$47,21,FALSE))</f>
        <v/>
      </c>
      <c r="AB71" s="200">
        <f>IF(AB70="","",VLOOKUP(AB70,'【記載例】シフト記号表（勤務時間帯）'!$D$6:$X$47,21,FALSE))</f>
        <v>6</v>
      </c>
      <c r="AC71" s="201" t="str">
        <f>IF(AC70="","",VLOOKUP(AC70,'【記載例】シフト記号表（勤務時間帯）'!$D$6:$X$47,21,FALSE))</f>
        <v/>
      </c>
      <c r="AD71" s="201">
        <f>IF(AD70="","",VLOOKUP(AD70,'【記載例】シフト記号表（勤務時間帯）'!$D$6:$X$47,21,FALSE))</f>
        <v>6</v>
      </c>
      <c r="AE71" s="201" t="str">
        <f>IF(AE70="","",VLOOKUP(AE70,'【記載例】シフト記号表（勤務時間帯）'!$D$6:$X$47,21,FALSE))</f>
        <v/>
      </c>
      <c r="AF71" s="201" t="str">
        <f>IF(AF70="","",VLOOKUP(AF70,'【記載例】シフト記号表（勤務時間帯）'!$D$6:$X$47,21,FALSE))</f>
        <v/>
      </c>
      <c r="AG71" s="201">
        <f>IF(AG70="","",VLOOKUP(AG70,'【記載例】シフト記号表（勤務時間帯）'!$D$6:$X$47,21,FALSE))</f>
        <v>6</v>
      </c>
      <c r="AH71" s="202" t="str">
        <f>IF(AH70="","",VLOOKUP(AH70,'【記載例】シフト記号表（勤務時間帯）'!$D$6:$X$47,21,FALSE))</f>
        <v/>
      </c>
      <c r="AI71" s="200">
        <f>IF(AI70="","",VLOOKUP(AI70,'【記載例】シフト記号表（勤務時間帯）'!$D$6:$X$47,21,FALSE))</f>
        <v>6</v>
      </c>
      <c r="AJ71" s="201" t="str">
        <f>IF(AJ70="","",VLOOKUP(AJ70,'【記載例】シフト記号表（勤務時間帯）'!$D$6:$X$47,21,FALSE))</f>
        <v/>
      </c>
      <c r="AK71" s="201">
        <f>IF(AK70="","",VLOOKUP(AK70,'【記載例】シフト記号表（勤務時間帯）'!$D$6:$X$47,21,FALSE))</f>
        <v>6</v>
      </c>
      <c r="AL71" s="201" t="str">
        <f>IF(AL70="","",VLOOKUP(AL70,'【記載例】シフト記号表（勤務時間帯）'!$D$6:$X$47,21,FALSE))</f>
        <v/>
      </c>
      <c r="AM71" s="201" t="str">
        <f>IF(AM70="","",VLOOKUP(AM70,'【記載例】シフト記号表（勤務時間帯）'!$D$6:$X$47,21,FALSE))</f>
        <v/>
      </c>
      <c r="AN71" s="201">
        <f>IF(AN70="","",VLOOKUP(AN70,'【記載例】シフト記号表（勤務時間帯）'!$D$6:$X$47,21,FALSE))</f>
        <v>6</v>
      </c>
      <c r="AO71" s="202" t="str">
        <f>IF(AO70="","",VLOOKUP(AO70,'【記載例】シフト記号表（勤務時間帯）'!$D$6:$X$47,21,FALSE))</f>
        <v/>
      </c>
      <c r="AP71" s="200">
        <f>IF(AP70="","",VLOOKUP(AP70,'【記載例】シフト記号表（勤務時間帯）'!$D$6:$X$47,21,FALSE))</f>
        <v>6</v>
      </c>
      <c r="AQ71" s="201" t="str">
        <f>IF(AQ70="","",VLOOKUP(AQ70,'【記載例】シフト記号表（勤務時間帯）'!$D$6:$X$47,21,FALSE))</f>
        <v/>
      </c>
      <c r="AR71" s="201">
        <f>IF(AR70="","",VLOOKUP(AR70,'【記載例】シフト記号表（勤務時間帯）'!$D$6:$X$47,21,FALSE))</f>
        <v>6</v>
      </c>
      <c r="AS71" s="201" t="str">
        <f>IF(AS70="","",VLOOKUP(AS70,'【記載例】シフト記号表（勤務時間帯）'!$D$6:$X$47,21,FALSE))</f>
        <v/>
      </c>
      <c r="AT71" s="201" t="str">
        <f>IF(AT70="","",VLOOKUP(AT70,'【記載例】シフト記号表（勤務時間帯）'!$D$6:$X$47,21,FALSE))</f>
        <v/>
      </c>
      <c r="AU71" s="201">
        <f>IF(AU70="","",VLOOKUP(AU70,'【記載例】シフト記号表（勤務時間帯）'!$D$6:$X$47,21,FALSE))</f>
        <v>6</v>
      </c>
      <c r="AV71" s="202" t="str">
        <f>IF(AV70="","",VLOOKUP(AV70,'【記載例】シフト記号表（勤務時間帯）'!$D$6:$X$47,21,FALSE))</f>
        <v/>
      </c>
      <c r="AW71" s="200" t="str">
        <f>IF(AW70="","",VLOOKUP(AW70,'【記載例】シフト記号表（勤務時間帯）'!$D$6:$X$47,21,FALSE))</f>
        <v/>
      </c>
      <c r="AX71" s="201" t="str">
        <f>IF(AX70="","",VLOOKUP(AX70,'【記載例】シフト記号表（勤務時間帯）'!$D$6:$X$47,21,FALSE))</f>
        <v/>
      </c>
      <c r="AY71" s="201" t="str">
        <f>IF(AY70="","",VLOOKUP(AY70,'【記載例】シフト記号表（勤務時間帯）'!$D$6:$X$47,21,FALSE))</f>
        <v/>
      </c>
      <c r="AZ71" s="297">
        <f>IF($BC$3="４週",SUM(U71:AV71),IF($BC$3="暦月",SUM(U71:AY71),""))</f>
        <v>72</v>
      </c>
      <c r="BA71" s="298"/>
      <c r="BB71" s="299">
        <f>IF($BC$3="４週",AZ71/4,IF($BC$3="暦月",(AZ71/($BC$12/7)),""))</f>
        <v>18</v>
      </c>
      <c r="BC71" s="298"/>
      <c r="BD71" s="291"/>
      <c r="BE71" s="292"/>
      <c r="BF71" s="292"/>
      <c r="BG71" s="292"/>
      <c r="BH71" s="293"/>
    </row>
    <row r="72" spans="2:60" ht="20.25" customHeight="1" thickBot="1" x14ac:dyDescent="0.45">
      <c r="B72" s="123"/>
      <c r="C72" s="285"/>
      <c r="D72" s="286"/>
      <c r="E72" s="287"/>
      <c r="F72" s="226"/>
      <c r="G72" s="226" t="str">
        <f>C70</f>
        <v>介護従業者</v>
      </c>
      <c r="H72" s="269"/>
      <c r="I72" s="266"/>
      <c r="J72" s="267"/>
      <c r="K72" s="267"/>
      <c r="L72" s="268"/>
      <c r="M72" s="270"/>
      <c r="N72" s="271"/>
      <c r="O72" s="272"/>
      <c r="P72" s="61" t="s">
        <v>74</v>
      </c>
      <c r="Q72" s="30"/>
      <c r="R72" s="30"/>
      <c r="S72" s="62"/>
      <c r="T72" s="63"/>
      <c r="U72" s="203" t="str">
        <f>IF(U70="","",VLOOKUP(U70,'【記載例】シフト記号表（勤務時間帯）'!$D$6:$Z$47,23,FALSE))</f>
        <v>-</v>
      </c>
      <c r="V72" s="204" t="str">
        <f>IF(V70="","",VLOOKUP(V70,'【記載例】シフト記号表（勤務時間帯）'!$D$6:$Z$47,23,FALSE))</f>
        <v/>
      </c>
      <c r="W72" s="204" t="str">
        <f>IF(W70="","",VLOOKUP(W70,'【記載例】シフト記号表（勤務時間帯）'!$D$6:$Z$47,23,FALSE))</f>
        <v>-</v>
      </c>
      <c r="X72" s="204" t="str">
        <f>IF(X70="","",VLOOKUP(X70,'【記載例】シフト記号表（勤務時間帯）'!$D$6:$Z$47,23,FALSE))</f>
        <v/>
      </c>
      <c r="Y72" s="204" t="str">
        <f>IF(Y70="","",VLOOKUP(Y70,'【記載例】シフト記号表（勤務時間帯）'!$D$6:$Z$47,23,FALSE))</f>
        <v/>
      </c>
      <c r="Z72" s="204" t="str">
        <f>IF(Z70="","",VLOOKUP(Z70,'【記載例】シフト記号表（勤務時間帯）'!$D$6:$Z$47,23,FALSE))</f>
        <v>-</v>
      </c>
      <c r="AA72" s="205" t="str">
        <f>IF(AA70="","",VLOOKUP(AA70,'【記載例】シフト記号表（勤務時間帯）'!$D$6:$Z$47,23,FALSE))</f>
        <v/>
      </c>
      <c r="AB72" s="203" t="str">
        <f>IF(AB70="","",VLOOKUP(AB70,'【記載例】シフト記号表（勤務時間帯）'!$D$6:$Z$47,23,FALSE))</f>
        <v>-</v>
      </c>
      <c r="AC72" s="204" t="str">
        <f>IF(AC70="","",VLOOKUP(AC70,'【記載例】シフト記号表（勤務時間帯）'!$D$6:$Z$47,23,FALSE))</f>
        <v/>
      </c>
      <c r="AD72" s="204" t="str">
        <f>IF(AD70="","",VLOOKUP(AD70,'【記載例】シフト記号表（勤務時間帯）'!$D$6:$Z$47,23,FALSE))</f>
        <v>-</v>
      </c>
      <c r="AE72" s="204" t="str">
        <f>IF(AE70="","",VLOOKUP(AE70,'【記載例】シフト記号表（勤務時間帯）'!$D$6:$Z$47,23,FALSE))</f>
        <v/>
      </c>
      <c r="AF72" s="204" t="str">
        <f>IF(AF70="","",VLOOKUP(AF70,'【記載例】シフト記号表（勤務時間帯）'!$D$6:$Z$47,23,FALSE))</f>
        <v/>
      </c>
      <c r="AG72" s="204" t="str">
        <f>IF(AG70="","",VLOOKUP(AG70,'【記載例】シフト記号表（勤務時間帯）'!$D$6:$Z$47,23,FALSE))</f>
        <v>-</v>
      </c>
      <c r="AH72" s="205" t="str">
        <f>IF(AH70="","",VLOOKUP(AH70,'【記載例】シフト記号表（勤務時間帯）'!$D$6:$Z$47,23,FALSE))</f>
        <v/>
      </c>
      <c r="AI72" s="203" t="str">
        <f>IF(AI70="","",VLOOKUP(AI70,'【記載例】シフト記号表（勤務時間帯）'!$D$6:$Z$47,23,FALSE))</f>
        <v>-</v>
      </c>
      <c r="AJ72" s="204" t="str">
        <f>IF(AJ70="","",VLOOKUP(AJ70,'【記載例】シフト記号表（勤務時間帯）'!$D$6:$Z$47,23,FALSE))</f>
        <v/>
      </c>
      <c r="AK72" s="204" t="str">
        <f>IF(AK70="","",VLOOKUP(AK70,'【記載例】シフト記号表（勤務時間帯）'!$D$6:$Z$47,23,FALSE))</f>
        <v>-</v>
      </c>
      <c r="AL72" s="204" t="str">
        <f>IF(AL70="","",VLOOKUP(AL70,'【記載例】シフト記号表（勤務時間帯）'!$D$6:$Z$47,23,FALSE))</f>
        <v/>
      </c>
      <c r="AM72" s="204" t="str">
        <f>IF(AM70="","",VLOOKUP(AM70,'【記載例】シフト記号表（勤務時間帯）'!$D$6:$Z$47,23,FALSE))</f>
        <v/>
      </c>
      <c r="AN72" s="204" t="str">
        <f>IF(AN70="","",VLOOKUP(AN70,'【記載例】シフト記号表（勤務時間帯）'!$D$6:$Z$47,23,FALSE))</f>
        <v>-</v>
      </c>
      <c r="AO72" s="205" t="str">
        <f>IF(AO70="","",VLOOKUP(AO70,'【記載例】シフト記号表（勤務時間帯）'!$D$6:$Z$47,23,FALSE))</f>
        <v/>
      </c>
      <c r="AP72" s="203" t="str">
        <f>IF(AP70="","",VLOOKUP(AP70,'【記載例】シフト記号表（勤務時間帯）'!$D$6:$Z$47,23,FALSE))</f>
        <v>-</v>
      </c>
      <c r="AQ72" s="204" t="str">
        <f>IF(AQ70="","",VLOOKUP(AQ70,'【記載例】シフト記号表（勤務時間帯）'!$D$6:$Z$47,23,FALSE))</f>
        <v/>
      </c>
      <c r="AR72" s="204" t="str">
        <f>IF(AR70="","",VLOOKUP(AR70,'【記載例】シフト記号表（勤務時間帯）'!$D$6:$Z$47,23,FALSE))</f>
        <v>-</v>
      </c>
      <c r="AS72" s="204" t="str">
        <f>IF(AS70="","",VLOOKUP(AS70,'【記載例】シフト記号表（勤務時間帯）'!$D$6:$Z$47,23,FALSE))</f>
        <v/>
      </c>
      <c r="AT72" s="204" t="str">
        <f>IF(AT70="","",VLOOKUP(AT70,'【記載例】シフト記号表（勤務時間帯）'!$D$6:$Z$47,23,FALSE))</f>
        <v/>
      </c>
      <c r="AU72" s="204" t="str">
        <f>IF(AU70="","",VLOOKUP(AU70,'【記載例】シフト記号表（勤務時間帯）'!$D$6:$Z$47,23,FALSE))</f>
        <v>-</v>
      </c>
      <c r="AV72" s="205" t="str">
        <f>IF(AV70="","",VLOOKUP(AV70,'【記載例】シフト記号表（勤務時間帯）'!$D$6:$Z$47,23,FALSE))</f>
        <v/>
      </c>
      <c r="AW72" s="203" t="str">
        <f>IF(AW70="","",VLOOKUP(AW70,'【記載例】シフト記号表（勤務時間帯）'!$D$6:$Z$47,23,FALSE))</f>
        <v/>
      </c>
      <c r="AX72" s="204" t="str">
        <f>IF(AX70="","",VLOOKUP(AX70,'【記載例】シフト記号表（勤務時間帯）'!$D$6:$Z$47,23,FALSE))</f>
        <v/>
      </c>
      <c r="AY72" s="204" t="str">
        <f>IF(AY70="","",VLOOKUP(AY70,'【記載例】シフト記号表（勤務時間帯）'!$D$6:$Z$47,23,FALSE))</f>
        <v/>
      </c>
      <c r="AZ72" s="300">
        <f>IF($BC$3="４週",SUM(U72:AV72),IF($BC$3="暦月",SUM(U72:AY72),""))</f>
        <v>0</v>
      </c>
      <c r="BA72" s="301"/>
      <c r="BB72" s="302">
        <f>IF($BC$3="４週",AZ72/4,IF($BC$3="暦月",(AZ72/($BC$12/7)),""))</f>
        <v>0</v>
      </c>
      <c r="BC72" s="301"/>
      <c r="BD72" s="291"/>
      <c r="BE72" s="292"/>
      <c r="BF72" s="292"/>
      <c r="BG72" s="292"/>
      <c r="BH72" s="293"/>
    </row>
    <row r="73" spans="2:60" ht="20.25" customHeight="1" x14ac:dyDescent="0.4">
      <c r="B73" s="326" t="s">
        <v>230</v>
      </c>
      <c r="C73" s="327"/>
      <c r="D73" s="327"/>
      <c r="E73" s="327"/>
      <c r="F73" s="327"/>
      <c r="G73" s="327"/>
      <c r="H73" s="327"/>
      <c r="I73" s="327"/>
      <c r="J73" s="327"/>
      <c r="K73" s="327"/>
      <c r="L73" s="327"/>
      <c r="M73" s="327"/>
      <c r="N73" s="327"/>
      <c r="O73" s="327"/>
      <c r="P73" s="327"/>
      <c r="Q73" s="327"/>
      <c r="R73" s="327"/>
      <c r="S73" s="327"/>
      <c r="T73" s="328"/>
      <c r="U73" s="209">
        <v>10</v>
      </c>
      <c r="V73" s="210">
        <v>11</v>
      </c>
      <c r="W73" s="210">
        <v>12</v>
      </c>
      <c r="X73" s="210">
        <v>13</v>
      </c>
      <c r="Y73" s="210">
        <v>14</v>
      </c>
      <c r="Z73" s="210">
        <v>15</v>
      </c>
      <c r="AA73" s="211">
        <v>16</v>
      </c>
      <c r="AB73" s="212">
        <v>10</v>
      </c>
      <c r="AC73" s="210">
        <v>11</v>
      </c>
      <c r="AD73" s="210">
        <v>12</v>
      </c>
      <c r="AE73" s="210">
        <v>13</v>
      </c>
      <c r="AF73" s="210">
        <v>14</v>
      </c>
      <c r="AG73" s="210">
        <v>15</v>
      </c>
      <c r="AH73" s="211">
        <v>16</v>
      </c>
      <c r="AI73" s="212">
        <v>10</v>
      </c>
      <c r="AJ73" s="210">
        <v>11</v>
      </c>
      <c r="AK73" s="210">
        <v>12</v>
      </c>
      <c r="AL73" s="210">
        <v>13</v>
      </c>
      <c r="AM73" s="210">
        <v>14</v>
      </c>
      <c r="AN73" s="210">
        <v>15</v>
      </c>
      <c r="AO73" s="211">
        <v>16</v>
      </c>
      <c r="AP73" s="212">
        <v>10</v>
      </c>
      <c r="AQ73" s="210">
        <v>11</v>
      </c>
      <c r="AR73" s="210">
        <v>12</v>
      </c>
      <c r="AS73" s="210">
        <v>13</v>
      </c>
      <c r="AT73" s="210">
        <v>14</v>
      </c>
      <c r="AU73" s="210">
        <v>15</v>
      </c>
      <c r="AV73" s="211">
        <v>16</v>
      </c>
      <c r="AW73" s="212"/>
      <c r="AX73" s="210"/>
      <c r="AY73" s="213"/>
      <c r="AZ73" s="308"/>
      <c r="BA73" s="309"/>
      <c r="BB73" s="314"/>
      <c r="BC73" s="315"/>
      <c r="BD73" s="315"/>
      <c r="BE73" s="315"/>
      <c r="BF73" s="315"/>
      <c r="BG73" s="315"/>
      <c r="BH73" s="316"/>
    </row>
    <row r="74" spans="2:60" ht="20.25" customHeight="1" x14ac:dyDescent="0.4">
      <c r="B74" s="273" t="s">
        <v>231</v>
      </c>
      <c r="C74" s="274"/>
      <c r="D74" s="274"/>
      <c r="E74" s="274"/>
      <c r="F74" s="274"/>
      <c r="G74" s="274"/>
      <c r="H74" s="274"/>
      <c r="I74" s="274"/>
      <c r="J74" s="274"/>
      <c r="K74" s="274"/>
      <c r="L74" s="274"/>
      <c r="M74" s="274"/>
      <c r="N74" s="274"/>
      <c r="O74" s="274"/>
      <c r="P74" s="274"/>
      <c r="Q74" s="274"/>
      <c r="R74" s="274"/>
      <c r="S74" s="274"/>
      <c r="T74" s="275"/>
      <c r="U74" s="214"/>
      <c r="V74" s="215"/>
      <c r="W74" s="215"/>
      <c r="X74" s="215"/>
      <c r="Y74" s="215"/>
      <c r="Z74" s="215"/>
      <c r="AA74" s="216"/>
      <c r="AB74" s="217"/>
      <c r="AC74" s="215"/>
      <c r="AD74" s="215"/>
      <c r="AE74" s="215"/>
      <c r="AF74" s="215"/>
      <c r="AG74" s="215"/>
      <c r="AH74" s="216"/>
      <c r="AI74" s="217"/>
      <c r="AJ74" s="215"/>
      <c r="AK74" s="215"/>
      <c r="AL74" s="215"/>
      <c r="AM74" s="215"/>
      <c r="AN74" s="215"/>
      <c r="AO74" s="216"/>
      <c r="AP74" s="217"/>
      <c r="AQ74" s="215"/>
      <c r="AR74" s="215"/>
      <c r="AS74" s="215"/>
      <c r="AT74" s="215"/>
      <c r="AU74" s="215"/>
      <c r="AV74" s="216"/>
      <c r="AW74" s="217"/>
      <c r="AX74" s="215"/>
      <c r="AY74" s="218"/>
      <c r="AZ74" s="310"/>
      <c r="BA74" s="311"/>
      <c r="BB74" s="317"/>
      <c r="BC74" s="318"/>
      <c r="BD74" s="318"/>
      <c r="BE74" s="318"/>
      <c r="BF74" s="318"/>
      <c r="BG74" s="318"/>
      <c r="BH74" s="319"/>
    </row>
    <row r="75" spans="2:60" ht="20.25" customHeight="1" x14ac:dyDescent="0.4">
      <c r="B75" s="273" t="s">
        <v>232</v>
      </c>
      <c r="C75" s="274"/>
      <c r="D75" s="274"/>
      <c r="E75" s="274"/>
      <c r="F75" s="274"/>
      <c r="G75" s="274"/>
      <c r="H75" s="274"/>
      <c r="I75" s="274"/>
      <c r="J75" s="274"/>
      <c r="K75" s="274"/>
      <c r="L75" s="274"/>
      <c r="M75" s="274"/>
      <c r="N75" s="274"/>
      <c r="O75" s="274"/>
      <c r="P75" s="274"/>
      <c r="Q75" s="274"/>
      <c r="R75" s="274"/>
      <c r="S75" s="274"/>
      <c r="T75" s="275"/>
      <c r="U75" s="214">
        <v>9</v>
      </c>
      <c r="V75" s="215">
        <v>9</v>
      </c>
      <c r="W75" s="215">
        <v>9</v>
      </c>
      <c r="X75" s="215">
        <v>9</v>
      </c>
      <c r="Y75" s="215">
        <v>9</v>
      </c>
      <c r="Z75" s="215">
        <v>9</v>
      </c>
      <c r="AA75" s="219">
        <v>9</v>
      </c>
      <c r="AB75" s="220">
        <v>9</v>
      </c>
      <c r="AC75" s="215">
        <v>9</v>
      </c>
      <c r="AD75" s="215">
        <v>9</v>
      </c>
      <c r="AE75" s="215">
        <v>9</v>
      </c>
      <c r="AF75" s="215">
        <v>9</v>
      </c>
      <c r="AG75" s="215">
        <v>9</v>
      </c>
      <c r="AH75" s="219">
        <v>9</v>
      </c>
      <c r="AI75" s="220">
        <v>9</v>
      </c>
      <c r="AJ75" s="215">
        <v>9</v>
      </c>
      <c r="AK75" s="215">
        <v>9</v>
      </c>
      <c r="AL75" s="215">
        <v>9</v>
      </c>
      <c r="AM75" s="215">
        <v>9</v>
      </c>
      <c r="AN75" s="215">
        <v>9</v>
      </c>
      <c r="AO75" s="219">
        <v>9</v>
      </c>
      <c r="AP75" s="220">
        <v>9</v>
      </c>
      <c r="AQ75" s="215">
        <v>9</v>
      </c>
      <c r="AR75" s="215">
        <v>9</v>
      </c>
      <c r="AS75" s="215">
        <v>9</v>
      </c>
      <c r="AT75" s="215">
        <v>9</v>
      </c>
      <c r="AU75" s="215">
        <v>9</v>
      </c>
      <c r="AV75" s="219">
        <v>9</v>
      </c>
      <c r="AW75" s="220"/>
      <c r="AX75" s="215"/>
      <c r="AY75" s="218"/>
      <c r="AZ75" s="310"/>
      <c r="BA75" s="311"/>
      <c r="BB75" s="317"/>
      <c r="BC75" s="318"/>
      <c r="BD75" s="318"/>
      <c r="BE75" s="318"/>
      <c r="BF75" s="318"/>
      <c r="BG75" s="318"/>
      <c r="BH75" s="319"/>
    </row>
    <row r="76" spans="2:60" ht="20.25" customHeight="1" x14ac:dyDescent="0.4">
      <c r="B76" s="273" t="s">
        <v>233</v>
      </c>
      <c r="C76" s="274"/>
      <c r="D76" s="274"/>
      <c r="E76" s="274"/>
      <c r="F76" s="274"/>
      <c r="G76" s="274"/>
      <c r="H76" s="274"/>
      <c r="I76" s="274"/>
      <c r="J76" s="274"/>
      <c r="K76" s="274"/>
      <c r="L76" s="274"/>
      <c r="M76" s="274"/>
      <c r="N76" s="274"/>
      <c r="O76" s="274"/>
      <c r="P76" s="274"/>
      <c r="Q76" s="274"/>
      <c r="R76" s="274"/>
      <c r="S76" s="274"/>
      <c r="T76" s="275"/>
      <c r="U76" s="214">
        <v>3</v>
      </c>
      <c r="V76" s="215">
        <v>3</v>
      </c>
      <c r="W76" s="215">
        <v>3</v>
      </c>
      <c r="X76" s="215">
        <v>3</v>
      </c>
      <c r="Y76" s="215">
        <v>3</v>
      </c>
      <c r="Z76" s="215">
        <v>3</v>
      </c>
      <c r="AA76" s="219">
        <v>3</v>
      </c>
      <c r="AB76" s="220">
        <v>3</v>
      </c>
      <c r="AC76" s="215">
        <v>3</v>
      </c>
      <c r="AD76" s="215">
        <v>3</v>
      </c>
      <c r="AE76" s="215">
        <v>3</v>
      </c>
      <c r="AF76" s="215">
        <v>3</v>
      </c>
      <c r="AG76" s="215">
        <v>3</v>
      </c>
      <c r="AH76" s="219">
        <v>3</v>
      </c>
      <c r="AI76" s="220">
        <v>3</v>
      </c>
      <c r="AJ76" s="215">
        <v>3</v>
      </c>
      <c r="AK76" s="215">
        <v>3</v>
      </c>
      <c r="AL76" s="215">
        <v>3</v>
      </c>
      <c r="AM76" s="215">
        <v>3</v>
      </c>
      <c r="AN76" s="215">
        <v>3</v>
      </c>
      <c r="AO76" s="219">
        <v>3</v>
      </c>
      <c r="AP76" s="220">
        <v>3</v>
      </c>
      <c r="AQ76" s="215">
        <v>3</v>
      </c>
      <c r="AR76" s="215">
        <v>3</v>
      </c>
      <c r="AS76" s="215">
        <v>3</v>
      </c>
      <c r="AT76" s="215">
        <v>3</v>
      </c>
      <c r="AU76" s="215">
        <v>3</v>
      </c>
      <c r="AV76" s="219">
        <v>3</v>
      </c>
      <c r="AW76" s="220"/>
      <c r="AX76" s="215"/>
      <c r="AY76" s="218"/>
      <c r="AZ76" s="312"/>
      <c r="BA76" s="313"/>
      <c r="BB76" s="317"/>
      <c r="BC76" s="318"/>
      <c r="BD76" s="318"/>
      <c r="BE76" s="318"/>
      <c r="BF76" s="318"/>
      <c r="BG76" s="318"/>
      <c r="BH76" s="319"/>
    </row>
    <row r="77" spans="2:60" ht="20.25" customHeight="1" x14ac:dyDescent="0.4">
      <c r="B77" s="273" t="s">
        <v>234</v>
      </c>
      <c r="C77" s="274"/>
      <c r="D77" s="274"/>
      <c r="E77" s="274"/>
      <c r="F77" s="274"/>
      <c r="G77" s="274"/>
      <c r="H77" s="274"/>
      <c r="I77" s="274"/>
      <c r="J77" s="274"/>
      <c r="K77" s="274"/>
      <c r="L77" s="274"/>
      <c r="M77" s="274"/>
      <c r="N77" s="274"/>
      <c r="O77" s="274"/>
      <c r="P77" s="274"/>
      <c r="Q77" s="274"/>
      <c r="R77" s="274"/>
      <c r="S77" s="274"/>
      <c r="T77" s="275"/>
      <c r="U77" s="221">
        <f>IF(SUMIF($F$25:$F$72,"介護従業者",U25:U72)+SUMIF($F$25:$F$72,"看護職員",U25:U72)=0,"",(SUMIF($F$25:$F$72,"介護従業者",U25:U72)+SUMIF($F$25:$F$72,"看護職員",U25:U72)))</f>
        <v>48.5</v>
      </c>
      <c r="V77" s="221">
        <f t="shared" ref="V77:AY77" si="1">IF(SUMIF($F$25:$F$72,"介護従業者",V25:V72)+SUMIF($F$25:$F$72,"看護職員",V25:V72)=0,"",(SUMIF($F$25:$F$72,"介護従業者",V25:V72)+SUMIF($F$25:$F$72,"看護職員",V25:V72)))</f>
        <v>44.5</v>
      </c>
      <c r="W77" s="221">
        <f t="shared" si="1"/>
        <v>48.5</v>
      </c>
      <c r="X77" s="221">
        <f t="shared" si="1"/>
        <v>46.499999999999986</v>
      </c>
      <c r="Y77" s="221">
        <f t="shared" si="1"/>
        <v>46</v>
      </c>
      <c r="Z77" s="221">
        <f t="shared" si="1"/>
        <v>48</v>
      </c>
      <c r="AA77" s="222">
        <f t="shared" si="1"/>
        <v>46</v>
      </c>
      <c r="AB77" s="229">
        <f t="shared" si="1"/>
        <v>48.5</v>
      </c>
      <c r="AC77" s="221">
        <f t="shared" si="1"/>
        <v>44.5</v>
      </c>
      <c r="AD77" s="221">
        <f t="shared" si="1"/>
        <v>48.5</v>
      </c>
      <c r="AE77" s="221">
        <f t="shared" si="1"/>
        <v>46.5</v>
      </c>
      <c r="AF77" s="221">
        <f t="shared" si="1"/>
        <v>46</v>
      </c>
      <c r="AG77" s="221">
        <f t="shared" si="1"/>
        <v>48</v>
      </c>
      <c r="AH77" s="222">
        <f t="shared" si="1"/>
        <v>46</v>
      </c>
      <c r="AI77" s="229">
        <f t="shared" si="1"/>
        <v>48.5</v>
      </c>
      <c r="AJ77" s="221">
        <f t="shared" si="1"/>
        <v>44.5</v>
      </c>
      <c r="AK77" s="221">
        <f t="shared" si="1"/>
        <v>48.5</v>
      </c>
      <c r="AL77" s="221">
        <f t="shared" si="1"/>
        <v>46.5</v>
      </c>
      <c r="AM77" s="221">
        <f t="shared" si="1"/>
        <v>46</v>
      </c>
      <c r="AN77" s="221">
        <f t="shared" si="1"/>
        <v>48</v>
      </c>
      <c r="AO77" s="222">
        <f t="shared" si="1"/>
        <v>46</v>
      </c>
      <c r="AP77" s="229">
        <f t="shared" si="1"/>
        <v>48.5</v>
      </c>
      <c r="AQ77" s="221">
        <f t="shared" si="1"/>
        <v>44.5</v>
      </c>
      <c r="AR77" s="221">
        <f t="shared" si="1"/>
        <v>48.5</v>
      </c>
      <c r="AS77" s="221">
        <f t="shared" si="1"/>
        <v>46.5</v>
      </c>
      <c r="AT77" s="221">
        <f t="shared" si="1"/>
        <v>46</v>
      </c>
      <c r="AU77" s="221">
        <f t="shared" si="1"/>
        <v>48</v>
      </c>
      <c r="AV77" s="222">
        <f>IF(SUMIF($F$25:$F$72,"介護従業者",AV25:AV72)+SUMIF($F$25:$F$72,"看護職員",AV25:AV72)=0,"",(SUMIF($F$25:$F$72,"介護従業者",AV25:AV72)+SUMIF($F$25:$F$72,"看護職員",AV25:AV72)))</f>
        <v>46</v>
      </c>
      <c r="AW77" s="229" t="str">
        <f t="shared" si="1"/>
        <v/>
      </c>
      <c r="AX77" s="221" t="str">
        <f t="shared" si="1"/>
        <v/>
      </c>
      <c r="AY77" s="221" t="str">
        <f t="shared" si="1"/>
        <v/>
      </c>
      <c r="AZ77" s="240">
        <f>IF($BC$3="４週",SUM(U77:AV77),IF($BC$3="暦月",SUM(U77:AY77),""))</f>
        <v>1312</v>
      </c>
      <c r="BA77" s="241"/>
      <c r="BB77" s="317"/>
      <c r="BC77" s="318"/>
      <c r="BD77" s="318"/>
      <c r="BE77" s="318"/>
      <c r="BF77" s="318"/>
      <c r="BG77" s="318"/>
      <c r="BH77" s="319"/>
    </row>
    <row r="78" spans="2:60" ht="20.25" customHeight="1" x14ac:dyDescent="0.4">
      <c r="B78" s="273" t="s">
        <v>235</v>
      </c>
      <c r="C78" s="274"/>
      <c r="D78" s="274"/>
      <c r="E78" s="274"/>
      <c r="F78" s="274"/>
      <c r="G78" s="274"/>
      <c r="H78" s="274"/>
      <c r="I78" s="274"/>
      <c r="J78" s="274"/>
      <c r="K78" s="274"/>
      <c r="L78" s="274"/>
      <c r="M78" s="274"/>
      <c r="N78" s="274"/>
      <c r="O78" s="274"/>
      <c r="P78" s="274"/>
      <c r="Q78" s="274"/>
      <c r="R78" s="274"/>
      <c r="S78" s="274"/>
      <c r="T78" s="275"/>
      <c r="U78" s="229">
        <f>IF(SUMIF($F$25:$F$72,"看護職員",U25:U72)=0,"",SUMIF($F$25:$F$72,"看護職員",U25:U72))</f>
        <v>30</v>
      </c>
      <c r="V78" s="230">
        <f t="shared" ref="V78:AY78" si="2">IF(SUMIF($F$25:$F$72,"看護職員",V25:V72)=0,"",SUMIF($F$25:$F$72,"看護職員",V25:V72))</f>
        <v>29.999999999999996</v>
      </c>
      <c r="W78" s="230">
        <f t="shared" si="2"/>
        <v>30</v>
      </c>
      <c r="X78" s="230">
        <f t="shared" si="2"/>
        <v>29.999999999999993</v>
      </c>
      <c r="Y78" s="230">
        <f t="shared" si="2"/>
        <v>30</v>
      </c>
      <c r="Z78" s="230">
        <f t="shared" si="2"/>
        <v>30</v>
      </c>
      <c r="AA78" s="222">
        <f t="shared" si="2"/>
        <v>30</v>
      </c>
      <c r="AB78" s="229">
        <f>IF(SUMIF($F$25:$F$72,"看護職員",AB25:AB72)=0,"",SUMIF($F$25:$F$72,"看護職員",AB25:AB72))</f>
        <v>30</v>
      </c>
      <c r="AC78" s="230">
        <f t="shared" si="2"/>
        <v>30</v>
      </c>
      <c r="AD78" s="230">
        <f t="shared" si="2"/>
        <v>30</v>
      </c>
      <c r="AE78" s="230">
        <f t="shared" si="2"/>
        <v>30</v>
      </c>
      <c r="AF78" s="230">
        <f t="shared" si="2"/>
        <v>30</v>
      </c>
      <c r="AG78" s="230">
        <f t="shared" si="2"/>
        <v>30</v>
      </c>
      <c r="AH78" s="222">
        <f t="shared" si="2"/>
        <v>30</v>
      </c>
      <c r="AI78" s="229">
        <f>IF(SUMIF($F$25:$F$72,"看護職員",AI25:AI72)=0,"",SUMIF($F$25:$F$72,"看護職員",AI25:AI72))</f>
        <v>30</v>
      </c>
      <c r="AJ78" s="230">
        <f t="shared" si="2"/>
        <v>30</v>
      </c>
      <c r="AK78" s="230">
        <f t="shared" si="2"/>
        <v>30</v>
      </c>
      <c r="AL78" s="230">
        <f t="shared" si="2"/>
        <v>30</v>
      </c>
      <c r="AM78" s="230">
        <f t="shared" si="2"/>
        <v>30</v>
      </c>
      <c r="AN78" s="230">
        <f t="shared" si="2"/>
        <v>30</v>
      </c>
      <c r="AO78" s="222">
        <f t="shared" si="2"/>
        <v>30</v>
      </c>
      <c r="AP78" s="229">
        <f>IF(SUMIF($F$25:$F$72,"看護職員",AP25:AP72)=0,"",SUMIF($F$25:$F$72,"看護職員",AP25:AP72))</f>
        <v>30</v>
      </c>
      <c r="AQ78" s="230">
        <f t="shared" si="2"/>
        <v>30</v>
      </c>
      <c r="AR78" s="230">
        <f t="shared" si="2"/>
        <v>30</v>
      </c>
      <c r="AS78" s="230">
        <f t="shared" si="2"/>
        <v>30</v>
      </c>
      <c r="AT78" s="230">
        <f t="shared" si="2"/>
        <v>30</v>
      </c>
      <c r="AU78" s="230">
        <f t="shared" si="2"/>
        <v>30</v>
      </c>
      <c r="AV78" s="222">
        <f t="shared" si="2"/>
        <v>29.999999999999996</v>
      </c>
      <c r="AW78" s="229" t="str">
        <f>IF(SUMIF($F$25:$F$72,"看護職員",AW25:AW72)=0,"",SUMIF($F$25:$F$72,"看護職員",AW25:AW72))</f>
        <v/>
      </c>
      <c r="AX78" s="230" t="str">
        <f t="shared" si="2"/>
        <v/>
      </c>
      <c r="AY78" s="230" t="str">
        <f t="shared" si="2"/>
        <v/>
      </c>
      <c r="AZ78" s="240">
        <f>IF($BC$3="４週",SUM(U78:AV78),IF($BC$3="暦月",SUM(U78:AY78),""))</f>
        <v>840</v>
      </c>
      <c r="BA78" s="241"/>
      <c r="BB78" s="317"/>
      <c r="BC78" s="318"/>
      <c r="BD78" s="318"/>
      <c r="BE78" s="318"/>
      <c r="BF78" s="318"/>
      <c r="BG78" s="318"/>
      <c r="BH78" s="319"/>
    </row>
    <row r="79" spans="2:60" ht="20.25" customHeight="1" thickBot="1" x14ac:dyDescent="0.45">
      <c r="B79" s="323" t="s">
        <v>236</v>
      </c>
      <c r="C79" s="324"/>
      <c r="D79" s="324"/>
      <c r="E79" s="324"/>
      <c r="F79" s="324"/>
      <c r="G79" s="324"/>
      <c r="H79" s="324"/>
      <c r="I79" s="324"/>
      <c r="J79" s="324"/>
      <c r="K79" s="324"/>
      <c r="L79" s="324"/>
      <c r="M79" s="324"/>
      <c r="N79" s="324"/>
      <c r="O79" s="324"/>
      <c r="P79" s="324"/>
      <c r="Q79" s="324"/>
      <c r="R79" s="324"/>
      <c r="S79" s="324"/>
      <c r="T79" s="325"/>
      <c r="U79" s="231">
        <f>IF((SUMIF($G$25:$G$72,"介護従業者",U25:U72)+SUMIF($G$25:$G$72,"看護職員",U25:U72))=0,"",(SUMIF($G$25:$G$72,"介護従業者",U25:U72)+SUMIF($G$25:$G$72,"看護職員",U25:U72)))</f>
        <v>10</v>
      </c>
      <c r="V79" s="232">
        <f t="shared" ref="V79:AV79" si="3">IF((SUMIF($G$25:$G$72,"介護従業者",V25:V72)+SUMIF($G$25:$G$72,"看護職員",V25:V72))=0,"",(SUMIF($G$25:$G$72,"介護従業者",V25:V72)+SUMIF($G$25:$G$72,"看護職員",V25:V72)))</f>
        <v>10</v>
      </c>
      <c r="W79" s="232">
        <f t="shared" si="3"/>
        <v>10</v>
      </c>
      <c r="X79" s="232">
        <f t="shared" si="3"/>
        <v>10</v>
      </c>
      <c r="Y79" s="232">
        <f t="shared" si="3"/>
        <v>10</v>
      </c>
      <c r="Z79" s="232">
        <f t="shared" si="3"/>
        <v>10</v>
      </c>
      <c r="AA79" s="233">
        <f t="shared" si="3"/>
        <v>10</v>
      </c>
      <c r="AB79" s="231">
        <f>IF((SUMIF($G$25:$G$72,"介護従業者",AB25:AB72)+SUMIF($G$25:$G$72,"看護職員",AB25:AB72))=0,"",(SUMIF($G$25:$G$72,"介護従業者",AB25:AB72)+SUMIF($G$25:$G$72,"看護職員",AB25:AB72)))</f>
        <v>10</v>
      </c>
      <c r="AC79" s="232">
        <f t="shared" si="3"/>
        <v>10</v>
      </c>
      <c r="AD79" s="232">
        <f t="shared" si="3"/>
        <v>10</v>
      </c>
      <c r="AE79" s="232">
        <f t="shared" si="3"/>
        <v>10</v>
      </c>
      <c r="AF79" s="232">
        <f t="shared" si="3"/>
        <v>10</v>
      </c>
      <c r="AG79" s="232">
        <f t="shared" si="3"/>
        <v>10</v>
      </c>
      <c r="AH79" s="233">
        <f t="shared" si="3"/>
        <v>10</v>
      </c>
      <c r="AI79" s="231">
        <f>IF((SUMIF($G$25:$G$72,"介護従業者",AI25:AI72)+SUMIF($G$25:$G$72,"看護職員",AI25:AI72))=0,"",(SUMIF($G$25:$G$72,"介護従業者",AI25:AI72)+SUMIF($G$25:$G$72,"看護職員",AI25:AI72)))</f>
        <v>10</v>
      </c>
      <c r="AJ79" s="232">
        <f t="shared" si="3"/>
        <v>10</v>
      </c>
      <c r="AK79" s="232">
        <f t="shared" si="3"/>
        <v>10</v>
      </c>
      <c r="AL79" s="232">
        <f t="shared" si="3"/>
        <v>10</v>
      </c>
      <c r="AM79" s="232">
        <f t="shared" si="3"/>
        <v>10</v>
      </c>
      <c r="AN79" s="232">
        <f t="shared" si="3"/>
        <v>10</v>
      </c>
      <c r="AO79" s="233">
        <f t="shared" si="3"/>
        <v>10</v>
      </c>
      <c r="AP79" s="231">
        <f>IF((SUMIF($G$25:$G$72,"介護従業者",AP25:AP72)+SUMIF($G$25:$G$72,"看護職員",AP25:AP72))=0,"",(SUMIF($G$25:$G$72,"介護従業者",AP25:AP72)+SUMIF($G$25:$G$72,"看護職員",AP25:AP72)))</f>
        <v>10</v>
      </c>
      <c r="AQ79" s="232">
        <f t="shared" si="3"/>
        <v>10</v>
      </c>
      <c r="AR79" s="232">
        <f t="shared" si="3"/>
        <v>10</v>
      </c>
      <c r="AS79" s="232">
        <f t="shared" si="3"/>
        <v>10</v>
      </c>
      <c r="AT79" s="232">
        <f t="shared" si="3"/>
        <v>10</v>
      </c>
      <c r="AU79" s="232">
        <f t="shared" si="3"/>
        <v>10</v>
      </c>
      <c r="AV79" s="233">
        <f t="shared" si="3"/>
        <v>10</v>
      </c>
      <c r="AW79" s="231" t="str">
        <f t="shared" ref="AW79:AY79" si="4">IF(SUMIF($G$25:$G$72,"介護従業者",AW25:AW72)=0,"",SUMIF($G$25:$G$72,"介護従業者",AW25:AW72))</f>
        <v/>
      </c>
      <c r="AX79" s="232" t="str">
        <f t="shared" si="4"/>
        <v/>
      </c>
      <c r="AY79" s="234" t="str">
        <f t="shared" si="4"/>
        <v/>
      </c>
      <c r="AZ79" s="306">
        <f>IF($BC$3="４週",SUM(U79:AV79),IF($BC$3="暦月",SUM(U79:AY79),""))</f>
        <v>280</v>
      </c>
      <c r="BA79" s="307"/>
      <c r="BB79" s="320"/>
      <c r="BC79" s="321"/>
      <c r="BD79" s="321"/>
      <c r="BE79" s="321"/>
      <c r="BF79" s="321"/>
      <c r="BG79" s="321"/>
      <c r="BH79" s="322"/>
    </row>
    <row r="80" spans="2:60" s="47" customFormat="1" ht="20.25" customHeight="1" x14ac:dyDescent="0.4">
      <c r="C80" s="48"/>
      <c r="D80" s="48"/>
      <c r="E80" s="48"/>
      <c r="F80" s="48"/>
      <c r="G80" s="48"/>
      <c r="R80" s="50"/>
      <c r="BH80" s="49"/>
    </row>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34" spans="1:57" x14ac:dyDescent="0.4">
      <c r="A134" s="11"/>
      <c r="B134" s="11"/>
      <c r="C134" s="12"/>
      <c r="D134" s="12"/>
      <c r="E134" s="12"/>
      <c r="F134" s="12"/>
      <c r="G134" s="12"/>
      <c r="H134" s="12"/>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0"/>
      <c r="AY134" s="10"/>
      <c r="AZ134" s="10"/>
      <c r="BA134" s="10"/>
      <c r="BB134" s="10"/>
      <c r="BC134" s="10"/>
      <c r="BD134" s="10"/>
      <c r="BE134" s="10"/>
    </row>
    <row r="135" spans="1:57" x14ac:dyDescent="0.4">
      <c r="A135" s="11"/>
      <c r="B135" s="11"/>
      <c r="C135" s="12"/>
      <c r="D135" s="12"/>
      <c r="E135" s="12"/>
      <c r="F135" s="12"/>
      <c r="G135" s="12"/>
      <c r="H135" s="12"/>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0"/>
      <c r="AY135" s="10"/>
      <c r="AZ135" s="10"/>
      <c r="BA135" s="10"/>
      <c r="BB135" s="10"/>
      <c r="BC135" s="10"/>
      <c r="BD135" s="10"/>
      <c r="BE135" s="10"/>
    </row>
    <row r="136" spans="1:57" x14ac:dyDescent="0.4">
      <c r="A136" s="11"/>
      <c r="B136" s="11"/>
      <c r="C136" s="14"/>
      <c r="D136" s="14"/>
      <c r="E136" s="14"/>
      <c r="F136" s="14"/>
      <c r="G136" s="14"/>
      <c r="H136" s="14"/>
      <c r="I136" s="12"/>
      <c r="J136" s="12"/>
      <c r="K136" s="11"/>
      <c r="L136" s="11"/>
      <c r="M136" s="11"/>
      <c r="N136" s="11"/>
      <c r="O136" s="11"/>
      <c r="P136" s="11"/>
    </row>
    <row r="137" spans="1:57" x14ac:dyDescent="0.4">
      <c r="A137" s="11"/>
      <c r="B137" s="11"/>
      <c r="C137" s="14"/>
      <c r="D137" s="14"/>
      <c r="E137" s="14"/>
      <c r="F137" s="14"/>
      <c r="G137" s="14"/>
      <c r="H137" s="14"/>
      <c r="I137" s="12"/>
      <c r="J137" s="12"/>
      <c r="K137" s="11"/>
      <c r="L137" s="11"/>
      <c r="M137" s="11"/>
      <c r="N137" s="11"/>
      <c r="O137" s="11"/>
      <c r="P137" s="11"/>
    </row>
    <row r="138" spans="1:57" x14ac:dyDescent="0.4">
      <c r="C138" s="3"/>
      <c r="D138" s="3"/>
      <c r="E138" s="3"/>
      <c r="F138" s="3"/>
      <c r="G138" s="3"/>
      <c r="H138" s="3"/>
    </row>
    <row r="139" spans="1:57" x14ac:dyDescent="0.4">
      <c r="C139" s="3"/>
      <c r="D139" s="3"/>
      <c r="E139" s="3"/>
      <c r="F139" s="3"/>
      <c r="G139" s="3"/>
      <c r="H139" s="3"/>
    </row>
    <row r="140" spans="1:57" x14ac:dyDescent="0.4">
      <c r="C140" s="3"/>
      <c r="D140" s="3"/>
      <c r="E140" s="3"/>
      <c r="F140" s="3"/>
      <c r="G140" s="3"/>
      <c r="H140" s="3"/>
    </row>
    <row r="141" spans="1:57" x14ac:dyDescent="0.4">
      <c r="C141" s="3"/>
      <c r="D141" s="3"/>
      <c r="E141" s="3"/>
      <c r="F141" s="3"/>
      <c r="G141" s="3"/>
      <c r="H141" s="3"/>
    </row>
  </sheetData>
  <sheetProtection sheet="1" insertRows="0" deleteRows="0"/>
  <mergeCells count="222">
    <mergeCell ref="BD58:BH60"/>
    <mergeCell ref="AZ59:BA59"/>
    <mergeCell ref="BB59:BC59"/>
    <mergeCell ref="AZ60:BA60"/>
    <mergeCell ref="BB60:BC60"/>
    <mergeCell ref="I58:L60"/>
    <mergeCell ref="AY6:AZ6"/>
    <mergeCell ref="BC6:BD6"/>
    <mergeCell ref="BC12:BD12"/>
    <mergeCell ref="M28:O30"/>
    <mergeCell ref="AZ28:BA28"/>
    <mergeCell ref="BB28:BC28"/>
    <mergeCell ref="AZ25:BA25"/>
    <mergeCell ref="BB25:BC25"/>
    <mergeCell ref="BD28:BH30"/>
    <mergeCell ref="AZ29:BA29"/>
    <mergeCell ref="BB29:BC29"/>
    <mergeCell ref="AZ30:BA30"/>
    <mergeCell ref="BB30:BC30"/>
    <mergeCell ref="BD25:BH27"/>
    <mergeCell ref="AZ26:BA26"/>
    <mergeCell ref="BB26:BC26"/>
    <mergeCell ref="AZ27:BA27"/>
    <mergeCell ref="BD34:BH36"/>
    <mergeCell ref="AR1:BG1"/>
    <mergeCell ref="AA2:AB2"/>
    <mergeCell ref="AD2:AE2"/>
    <mergeCell ref="AH2:AI2"/>
    <mergeCell ref="AR2:BG2"/>
    <mergeCell ref="BC3:BF3"/>
    <mergeCell ref="BB18:BD18"/>
    <mergeCell ref="BF18:BH18"/>
    <mergeCell ref="AZ35:BA35"/>
    <mergeCell ref="BB35:BC35"/>
    <mergeCell ref="BD20:BH24"/>
    <mergeCell ref="BC14:BD14"/>
    <mergeCell ref="AZ36:BA36"/>
    <mergeCell ref="BB36:BC36"/>
    <mergeCell ref="B20:B24"/>
    <mergeCell ref="C20:E24"/>
    <mergeCell ref="H20:H24"/>
    <mergeCell ref="I20:L24"/>
    <mergeCell ref="M20:O24"/>
    <mergeCell ref="AZ20:BA24"/>
    <mergeCell ref="BB20:BC24"/>
    <mergeCell ref="U21:AA21"/>
    <mergeCell ref="AB21:AH21"/>
    <mergeCell ref="AI21:AO21"/>
    <mergeCell ref="AP21:AV21"/>
    <mergeCell ref="AW21:AY21"/>
    <mergeCell ref="P20:T24"/>
    <mergeCell ref="M34:O36"/>
    <mergeCell ref="AZ34:BA34"/>
    <mergeCell ref="BB34:BC34"/>
    <mergeCell ref="C25:E27"/>
    <mergeCell ref="C28:E30"/>
    <mergeCell ref="C31:E33"/>
    <mergeCell ref="C34:E36"/>
    <mergeCell ref="U16:V16"/>
    <mergeCell ref="BC4:BF4"/>
    <mergeCell ref="H25:H27"/>
    <mergeCell ref="M25:O27"/>
    <mergeCell ref="BB27:BC27"/>
    <mergeCell ref="H28:H30"/>
    <mergeCell ref="BD31:BH33"/>
    <mergeCell ref="AZ32:BA32"/>
    <mergeCell ref="BB32:BC32"/>
    <mergeCell ref="AZ33:BA33"/>
    <mergeCell ref="BB33:BC33"/>
    <mergeCell ref="H31:H33"/>
    <mergeCell ref="M31:O33"/>
    <mergeCell ref="AZ31:BA31"/>
    <mergeCell ref="BB31:BC31"/>
    <mergeCell ref="BB17:BD17"/>
    <mergeCell ref="BF17:BH17"/>
    <mergeCell ref="AS8:AT8"/>
    <mergeCell ref="AX8:AY8"/>
    <mergeCell ref="BC8:BD8"/>
    <mergeCell ref="BC10:BD10"/>
    <mergeCell ref="M40:O42"/>
    <mergeCell ref="AZ40:BA40"/>
    <mergeCell ref="BB40:BC40"/>
    <mergeCell ref="BD37:BH39"/>
    <mergeCell ref="AZ38:BA38"/>
    <mergeCell ref="BB38:BC38"/>
    <mergeCell ref="AZ39:BA39"/>
    <mergeCell ref="BB39:BC39"/>
    <mergeCell ref="H37:H39"/>
    <mergeCell ref="M37:O39"/>
    <mergeCell ref="AZ37:BA37"/>
    <mergeCell ref="BB37:BC37"/>
    <mergeCell ref="BD46:BH48"/>
    <mergeCell ref="AZ47:BA47"/>
    <mergeCell ref="BB47:BC47"/>
    <mergeCell ref="AZ48:BA48"/>
    <mergeCell ref="BB48:BC48"/>
    <mergeCell ref="H46:H48"/>
    <mergeCell ref="M46:O48"/>
    <mergeCell ref="AZ46:BA46"/>
    <mergeCell ref="BB46:BC46"/>
    <mergeCell ref="I46:L48"/>
    <mergeCell ref="BD49:BH51"/>
    <mergeCell ref="AZ50:BA50"/>
    <mergeCell ref="BB50:BC50"/>
    <mergeCell ref="AZ51:BA51"/>
    <mergeCell ref="BB51:BC51"/>
    <mergeCell ref="H49:H51"/>
    <mergeCell ref="M49:O51"/>
    <mergeCell ref="AZ49:BA49"/>
    <mergeCell ref="BB49:BC49"/>
    <mergeCell ref="I49:L51"/>
    <mergeCell ref="BD52:BH54"/>
    <mergeCell ref="AZ53:BA53"/>
    <mergeCell ref="BB53:BC53"/>
    <mergeCell ref="AZ54:BA54"/>
    <mergeCell ref="BB54:BC54"/>
    <mergeCell ref="H52:H54"/>
    <mergeCell ref="M52:O54"/>
    <mergeCell ref="AZ52:BA52"/>
    <mergeCell ref="BB52:BC52"/>
    <mergeCell ref="I52:L54"/>
    <mergeCell ref="BD55:BH57"/>
    <mergeCell ref="AZ56:BA56"/>
    <mergeCell ref="BB56:BC56"/>
    <mergeCell ref="AZ57:BA57"/>
    <mergeCell ref="BB57:BC57"/>
    <mergeCell ref="H55:H57"/>
    <mergeCell ref="M55:O57"/>
    <mergeCell ref="AZ55:BA55"/>
    <mergeCell ref="BB55:BC55"/>
    <mergeCell ref="I55:L57"/>
    <mergeCell ref="BD61:BH63"/>
    <mergeCell ref="AZ62:BA62"/>
    <mergeCell ref="BB62:BC62"/>
    <mergeCell ref="AZ63:BA63"/>
    <mergeCell ref="BB63:BC63"/>
    <mergeCell ref="H61:H63"/>
    <mergeCell ref="M61:O63"/>
    <mergeCell ref="AZ61:BA61"/>
    <mergeCell ref="BB61:BC61"/>
    <mergeCell ref="I61:L63"/>
    <mergeCell ref="BD64:BH66"/>
    <mergeCell ref="AZ65:BA65"/>
    <mergeCell ref="BB65:BC65"/>
    <mergeCell ref="AZ66:BA66"/>
    <mergeCell ref="BB66:BC66"/>
    <mergeCell ref="H64:H66"/>
    <mergeCell ref="M64:O66"/>
    <mergeCell ref="AZ64:BA64"/>
    <mergeCell ref="BB64:BC64"/>
    <mergeCell ref="I64:L66"/>
    <mergeCell ref="AZ79:BA79"/>
    <mergeCell ref="BD67:BH69"/>
    <mergeCell ref="AZ68:BA68"/>
    <mergeCell ref="BB68:BC68"/>
    <mergeCell ref="AZ69:BA69"/>
    <mergeCell ref="BB69:BC69"/>
    <mergeCell ref="H67:H69"/>
    <mergeCell ref="M67:O69"/>
    <mergeCell ref="AZ67:BA67"/>
    <mergeCell ref="BB67:BC67"/>
    <mergeCell ref="AZ73:BA76"/>
    <mergeCell ref="BB73:BH79"/>
    <mergeCell ref="B79:T79"/>
    <mergeCell ref="B73:T73"/>
    <mergeCell ref="B74:T74"/>
    <mergeCell ref="B75:T75"/>
    <mergeCell ref="B76:T76"/>
    <mergeCell ref="B77:T77"/>
    <mergeCell ref="AZ77:BA77"/>
    <mergeCell ref="BD70:BH72"/>
    <mergeCell ref="AZ71:BA71"/>
    <mergeCell ref="BB71:BC71"/>
    <mergeCell ref="AZ72:BA72"/>
    <mergeCell ref="BB72:BC72"/>
    <mergeCell ref="C37:E39"/>
    <mergeCell ref="C40:E42"/>
    <mergeCell ref="C43:E45"/>
    <mergeCell ref="I25:L27"/>
    <mergeCell ref="I28:L30"/>
    <mergeCell ref="I31:L33"/>
    <mergeCell ref="I34:L36"/>
    <mergeCell ref="I37:L39"/>
    <mergeCell ref="I40:L42"/>
    <mergeCell ref="I43:L45"/>
    <mergeCell ref="H43:H45"/>
    <mergeCell ref="H34:H36"/>
    <mergeCell ref="H40:H42"/>
    <mergeCell ref="BD43:BH45"/>
    <mergeCell ref="AZ44:BA44"/>
    <mergeCell ref="BB44:BC44"/>
    <mergeCell ref="AZ45:BA45"/>
    <mergeCell ref="BB43:BC43"/>
    <mergeCell ref="BD40:BH42"/>
    <mergeCell ref="AZ41:BA41"/>
    <mergeCell ref="BB41:BC41"/>
    <mergeCell ref="BB45:BC45"/>
    <mergeCell ref="AZ42:BA42"/>
    <mergeCell ref="BB42:BC42"/>
    <mergeCell ref="AZ78:BA78"/>
    <mergeCell ref="BB70:BC70"/>
    <mergeCell ref="H58:H60"/>
    <mergeCell ref="M58:O60"/>
    <mergeCell ref="AZ58:BA58"/>
    <mergeCell ref="BB58:BC58"/>
    <mergeCell ref="M43:O45"/>
    <mergeCell ref="AZ43:BA43"/>
    <mergeCell ref="I67:L69"/>
    <mergeCell ref="I70:L72"/>
    <mergeCell ref="H70:H72"/>
    <mergeCell ref="M70:O72"/>
    <mergeCell ref="AZ70:BA70"/>
    <mergeCell ref="B78:T78"/>
    <mergeCell ref="C46:E48"/>
    <mergeCell ref="C49:E51"/>
    <mergeCell ref="C52:E54"/>
    <mergeCell ref="C55:E57"/>
    <mergeCell ref="C58:E60"/>
    <mergeCell ref="C61:E63"/>
    <mergeCell ref="C64:E66"/>
    <mergeCell ref="C67:E69"/>
    <mergeCell ref="C70:E72"/>
  </mergeCells>
  <phoneticPr fontId="2"/>
  <conditionalFormatting sqref="U72:AY72 U69:AY69 U66:AY66 U63:AY63 U60:AY60 U57:AY57 U54:AY54 U51:AY51 U48:AY48 U45:AY45 U42:AY42 U39:AY39 U36:AY36 U33:AY33 U30:AY30 U27:AY27">
    <cfRule type="expression" dxfId="686" priority="193">
      <formula>OR(U$73=$B26,U$74=$B26)</formula>
    </cfRule>
  </conditionalFormatting>
  <conditionalFormatting sqref="U26:AA27">
    <cfRule type="expression" dxfId="685" priority="177">
      <formula>INDIRECT(ADDRESS(ROW(),COLUMN()))=TRUNC(INDIRECT(ADDRESS(ROW(),COLUMN())))</formula>
    </cfRule>
  </conditionalFormatting>
  <conditionalFormatting sqref="AB26:AH27">
    <cfRule type="expression" dxfId="684" priority="175">
      <formula>INDIRECT(ADDRESS(ROW(),COLUMN()))=TRUNC(INDIRECT(ADDRESS(ROW(),COLUMN())))</formula>
    </cfRule>
  </conditionalFormatting>
  <conditionalFormatting sqref="AI26:AO27">
    <cfRule type="expression" dxfId="683" priority="173">
      <formula>INDIRECT(ADDRESS(ROW(),COLUMN()))=TRUNC(INDIRECT(ADDRESS(ROW(),COLUMN())))</formula>
    </cfRule>
  </conditionalFormatting>
  <conditionalFormatting sqref="AP26:AV27">
    <cfRule type="expression" dxfId="682" priority="171">
      <formula>INDIRECT(ADDRESS(ROW(),COLUMN()))=TRUNC(INDIRECT(ADDRESS(ROW(),COLUMN())))</formula>
    </cfRule>
  </conditionalFormatting>
  <conditionalFormatting sqref="AW26:AY27">
    <cfRule type="expression" dxfId="681" priority="169">
      <formula>INDIRECT(ADDRESS(ROW(),COLUMN()))=TRUNC(INDIRECT(ADDRESS(ROW(),COLUMN())))</formula>
    </cfRule>
  </conditionalFormatting>
  <conditionalFormatting sqref="AZ26:BC27">
    <cfRule type="expression" dxfId="680" priority="168">
      <formula>INDIRECT(ADDRESS(ROW(),COLUMN()))=TRUNC(INDIRECT(ADDRESS(ROW(),COLUMN())))</formula>
    </cfRule>
  </conditionalFormatting>
  <conditionalFormatting sqref="U29:AA30">
    <cfRule type="expression" dxfId="679" priority="166">
      <formula>INDIRECT(ADDRESS(ROW(),COLUMN()))=TRUNC(INDIRECT(ADDRESS(ROW(),COLUMN())))</formula>
    </cfRule>
  </conditionalFormatting>
  <conditionalFormatting sqref="AB29:AH30">
    <cfRule type="expression" dxfId="678" priority="164">
      <formula>INDIRECT(ADDRESS(ROW(),COLUMN()))=TRUNC(INDIRECT(ADDRESS(ROW(),COLUMN())))</formula>
    </cfRule>
  </conditionalFormatting>
  <conditionalFormatting sqref="AI29:AO30">
    <cfRule type="expression" dxfId="677" priority="162">
      <formula>INDIRECT(ADDRESS(ROW(),COLUMN()))=TRUNC(INDIRECT(ADDRESS(ROW(),COLUMN())))</formula>
    </cfRule>
  </conditionalFormatting>
  <conditionalFormatting sqref="AP29:AV30">
    <cfRule type="expression" dxfId="676" priority="160">
      <formula>INDIRECT(ADDRESS(ROW(),COLUMN()))=TRUNC(INDIRECT(ADDRESS(ROW(),COLUMN())))</formula>
    </cfRule>
  </conditionalFormatting>
  <conditionalFormatting sqref="AW29:AY30">
    <cfRule type="expression" dxfId="675" priority="158">
      <formula>INDIRECT(ADDRESS(ROW(),COLUMN()))=TRUNC(INDIRECT(ADDRESS(ROW(),COLUMN())))</formula>
    </cfRule>
  </conditionalFormatting>
  <conditionalFormatting sqref="AZ29:BC30">
    <cfRule type="expression" dxfId="674" priority="157">
      <formula>INDIRECT(ADDRESS(ROW(),COLUMN()))=TRUNC(INDIRECT(ADDRESS(ROW(),COLUMN())))</formula>
    </cfRule>
  </conditionalFormatting>
  <conditionalFormatting sqref="U32:AA33">
    <cfRule type="expression" dxfId="673" priority="155">
      <formula>INDIRECT(ADDRESS(ROW(),COLUMN()))=TRUNC(INDIRECT(ADDRESS(ROW(),COLUMN())))</formula>
    </cfRule>
  </conditionalFormatting>
  <conditionalFormatting sqref="AB32:AH33">
    <cfRule type="expression" dxfId="672" priority="153">
      <formula>INDIRECT(ADDRESS(ROW(),COLUMN()))=TRUNC(INDIRECT(ADDRESS(ROW(),COLUMN())))</formula>
    </cfRule>
  </conditionalFormatting>
  <conditionalFormatting sqref="AI32:AO33">
    <cfRule type="expression" dxfId="671" priority="151">
      <formula>INDIRECT(ADDRESS(ROW(),COLUMN()))=TRUNC(INDIRECT(ADDRESS(ROW(),COLUMN())))</formula>
    </cfRule>
  </conditionalFormatting>
  <conditionalFormatting sqref="AP32:AV33">
    <cfRule type="expression" dxfId="670" priority="149">
      <formula>INDIRECT(ADDRESS(ROW(),COLUMN()))=TRUNC(INDIRECT(ADDRESS(ROW(),COLUMN())))</formula>
    </cfRule>
  </conditionalFormatting>
  <conditionalFormatting sqref="AW32:AY33">
    <cfRule type="expression" dxfId="669" priority="147">
      <formula>INDIRECT(ADDRESS(ROW(),COLUMN()))=TRUNC(INDIRECT(ADDRESS(ROW(),COLUMN())))</formula>
    </cfRule>
  </conditionalFormatting>
  <conditionalFormatting sqref="AZ32:BC33">
    <cfRule type="expression" dxfId="668" priority="146">
      <formula>INDIRECT(ADDRESS(ROW(),COLUMN()))=TRUNC(INDIRECT(ADDRESS(ROW(),COLUMN())))</formula>
    </cfRule>
  </conditionalFormatting>
  <conditionalFormatting sqref="U35:AA36">
    <cfRule type="expression" dxfId="667" priority="144">
      <formula>INDIRECT(ADDRESS(ROW(),COLUMN()))=TRUNC(INDIRECT(ADDRESS(ROW(),COLUMN())))</formula>
    </cfRule>
  </conditionalFormatting>
  <conditionalFormatting sqref="AB35:AH36">
    <cfRule type="expression" dxfId="666" priority="142">
      <formula>INDIRECT(ADDRESS(ROW(),COLUMN()))=TRUNC(INDIRECT(ADDRESS(ROW(),COLUMN())))</formula>
    </cfRule>
  </conditionalFormatting>
  <conditionalFormatting sqref="AI35:AO36">
    <cfRule type="expression" dxfId="665" priority="140">
      <formula>INDIRECT(ADDRESS(ROW(),COLUMN()))=TRUNC(INDIRECT(ADDRESS(ROW(),COLUMN())))</formula>
    </cfRule>
  </conditionalFormatting>
  <conditionalFormatting sqref="AP35:AV36">
    <cfRule type="expression" dxfId="664" priority="138">
      <formula>INDIRECT(ADDRESS(ROW(),COLUMN()))=TRUNC(INDIRECT(ADDRESS(ROW(),COLUMN())))</formula>
    </cfRule>
  </conditionalFormatting>
  <conditionalFormatting sqref="AW35:AY36">
    <cfRule type="expression" dxfId="663" priority="136">
      <formula>INDIRECT(ADDRESS(ROW(),COLUMN()))=TRUNC(INDIRECT(ADDRESS(ROW(),COLUMN())))</formula>
    </cfRule>
  </conditionalFormatting>
  <conditionalFormatting sqref="AZ35:BC36">
    <cfRule type="expression" dxfId="662" priority="135">
      <formula>INDIRECT(ADDRESS(ROW(),COLUMN()))=TRUNC(INDIRECT(ADDRESS(ROW(),COLUMN())))</formula>
    </cfRule>
  </conditionalFormatting>
  <conditionalFormatting sqref="U38:AA39">
    <cfRule type="expression" dxfId="661" priority="133">
      <formula>INDIRECT(ADDRESS(ROW(),COLUMN()))=TRUNC(INDIRECT(ADDRESS(ROW(),COLUMN())))</formula>
    </cfRule>
  </conditionalFormatting>
  <conditionalFormatting sqref="AB38:AH39">
    <cfRule type="expression" dxfId="660" priority="131">
      <formula>INDIRECT(ADDRESS(ROW(),COLUMN()))=TRUNC(INDIRECT(ADDRESS(ROW(),COLUMN())))</formula>
    </cfRule>
  </conditionalFormatting>
  <conditionalFormatting sqref="AI38:AO39">
    <cfRule type="expression" dxfId="659" priority="129">
      <formula>INDIRECT(ADDRESS(ROW(),COLUMN()))=TRUNC(INDIRECT(ADDRESS(ROW(),COLUMN())))</formula>
    </cfRule>
  </conditionalFormatting>
  <conditionalFormatting sqref="AP38:AV39">
    <cfRule type="expression" dxfId="658" priority="127">
      <formula>INDIRECT(ADDRESS(ROW(),COLUMN()))=TRUNC(INDIRECT(ADDRESS(ROW(),COLUMN())))</formula>
    </cfRule>
  </conditionalFormatting>
  <conditionalFormatting sqref="AW38:AY39">
    <cfRule type="expression" dxfId="657" priority="125">
      <formula>INDIRECT(ADDRESS(ROW(),COLUMN()))=TRUNC(INDIRECT(ADDRESS(ROW(),COLUMN())))</formula>
    </cfRule>
  </conditionalFormatting>
  <conditionalFormatting sqref="AZ38:BC39">
    <cfRule type="expression" dxfId="656" priority="124">
      <formula>INDIRECT(ADDRESS(ROW(),COLUMN()))=TRUNC(INDIRECT(ADDRESS(ROW(),COLUMN())))</formula>
    </cfRule>
  </conditionalFormatting>
  <conditionalFormatting sqref="U41:AA42">
    <cfRule type="expression" dxfId="655" priority="122">
      <formula>INDIRECT(ADDRESS(ROW(),COLUMN()))=TRUNC(INDIRECT(ADDRESS(ROW(),COLUMN())))</formula>
    </cfRule>
  </conditionalFormatting>
  <conditionalFormatting sqref="AB41:AH42">
    <cfRule type="expression" dxfId="654" priority="120">
      <formula>INDIRECT(ADDRESS(ROW(),COLUMN()))=TRUNC(INDIRECT(ADDRESS(ROW(),COLUMN())))</formula>
    </cfRule>
  </conditionalFormatting>
  <conditionalFormatting sqref="AI41:AO42">
    <cfRule type="expression" dxfId="653" priority="118">
      <formula>INDIRECT(ADDRESS(ROW(),COLUMN()))=TRUNC(INDIRECT(ADDRESS(ROW(),COLUMN())))</formula>
    </cfRule>
  </conditionalFormatting>
  <conditionalFormatting sqref="AP41:AV42">
    <cfRule type="expression" dxfId="652" priority="116">
      <formula>INDIRECT(ADDRESS(ROW(),COLUMN()))=TRUNC(INDIRECT(ADDRESS(ROW(),COLUMN())))</formula>
    </cfRule>
  </conditionalFormatting>
  <conditionalFormatting sqref="AW41:AY42">
    <cfRule type="expression" dxfId="651" priority="114">
      <formula>INDIRECT(ADDRESS(ROW(),COLUMN()))=TRUNC(INDIRECT(ADDRESS(ROW(),COLUMN())))</formula>
    </cfRule>
  </conditionalFormatting>
  <conditionalFormatting sqref="AZ41:BC42">
    <cfRule type="expression" dxfId="650" priority="113">
      <formula>INDIRECT(ADDRESS(ROW(),COLUMN()))=TRUNC(INDIRECT(ADDRESS(ROW(),COLUMN())))</formula>
    </cfRule>
  </conditionalFormatting>
  <conditionalFormatting sqref="U44:AA45">
    <cfRule type="expression" dxfId="649" priority="111">
      <formula>INDIRECT(ADDRESS(ROW(),COLUMN()))=TRUNC(INDIRECT(ADDRESS(ROW(),COLUMN())))</formula>
    </cfRule>
  </conditionalFormatting>
  <conditionalFormatting sqref="AB44:AH45">
    <cfRule type="expression" dxfId="648" priority="109">
      <formula>INDIRECT(ADDRESS(ROW(),COLUMN()))=TRUNC(INDIRECT(ADDRESS(ROW(),COLUMN())))</formula>
    </cfRule>
  </conditionalFormatting>
  <conditionalFormatting sqref="AI44:AO45">
    <cfRule type="expression" dxfId="647" priority="107">
      <formula>INDIRECT(ADDRESS(ROW(),COLUMN()))=TRUNC(INDIRECT(ADDRESS(ROW(),COLUMN())))</formula>
    </cfRule>
  </conditionalFormatting>
  <conditionalFormatting sqref="AP44:AV45">
    <cfRule type="expression" dxfId="646" priority="105">
      <formula>INDIRECT(ADDRESS(ROW(),COLUMN()))=TRUNC(INDIRECT(ADDRESS(ROW(),COLUMN())))</formula>
    </cfRule>
  </conditionalFormatting>
  <conditionalFormatting sqref="AW44:AY45">
    <cfRule type="expression" dxfId="645" priority="103">
      <formula>INDIRECT(ADDRESS(ROW(),COLUMN()))=TRUNC(INDIRECT(ADDRESS(ROW(),COLUMN())))</formula>
    </cfRule>
  </conditionalFormatting>
  <conditionalFormatting sqref="AZ44:BC45">
    <cfRule type="expression" dxfId="644" priority="102">
      <formula>INDIRECT(ADDRESS(ROW(),COLUMN()))=TRUNC(INDIRECT(ADDRESS(ROW(),COLUMN())))</formula>
    </cfRule>
  </conditionalFormatting>
  <conditionalFormatting sqref="U47:AA48">
    <cfRule type="expression" dxfId="643" priority="100">
      <formula>INDIRECT(ADDRESS(ROW(),COLUMN()))=TRUNC(INDIRECT(ADDRESS(ROW(),COLUMN())))</formula>
    </cfRule>
  </conditionalFormatting>
  <conditionalFormatting sqref="AB47:AH48">
    <cfRule type="expression" dxfId="642" priority="98">
      <formula>INDIRECT(ADDRESS(ROW(),COLUMN()))=TRUNC(INDIRECT(ADDRESS(ROW(),COLUMN())))</formula>
    </cfRule>
  </conditionalFormatting>
  <conditionalFormatting sqref="AI47:AO48">
    <cfRule type="expression" dxfId="641" priority="96">
      <formula>INDIRECT(ADDRESS(ROW(),COLUMN()))=TRUNC(INDIRECT(ADDRESS(ROW(),COLUMN())))</formula>
    </cfRule>
  </conditionalFormatting>
  <conditionalFormatting sqref="AP47:AV48">
    <cfRule type="expression" dxfId="640" priority="94">
      <formula>INDIRECT(ADDRESS(ROW(),COLUMN()))=TRUNC(INDIRECT(ADDRESS(ROW(),COLUMN())))</formula>
    </cfRule>
  </conditionalFormatting>
  <conditionalFormatting sqref="AW47:AY48">
    <cfRule type="expression" dxfId="639" priority="92">
      <formula>INDIRECT(ADDRESS(ROW(),COLUMN()))=TRUNC(INDIRECT(ADDRESS(ROW(),COLUMN())))</formula>
    </cfRule>
  </conditionalFormatting>
  <conditionalFormatting sqref="AZ47:BC48">
    <cfRule type="expression" dxfId="638" priority="91">
      <formula>INDIRECT(ADDRESS(ROW(),COLUMN()))=TRUNC(INDIRECT(ADDRESS(ROW(),COLUMN())))</formula>
    </cfRule>
  </conditionalFormatting>
  <conditionalFormatting sqref="U50:AA51">
    <cfRule type="expression" dxfId="637" priority="89">
      <formula>INDIRECT(ADDRESS(ROW(),COLUMN()))=TRUNC(INDIRECT(ADDRESS(ROW(),COLUMN())))</formula>
    </cfRule>
  </conditionalFormatting>
  <conditionalFormatting sqref="AB50:AH51">
    <cfRule type="expression" dxfId="636" priority="87">
      <formula>INDIRECT(ADDRESS(ROW(),COLUMN()))=TRUNC(INDIRECT(ADDRESS(ROW(),COLUMN())))</formula>
    </cfRule>
  </conditionalFormatting>
  <conditionalFormatting sqref="AI50:AO51">
    <cfRule type="expression" dxfId="635" priority="85">
      <formula>INDIRECT(ADDRESS(ROW(),COLUMN()))=TRUNC(INDIRECT(ADDRESS(ROW(),COLUMN())))</formula>
    </cfRule>
  </conditionalFormatting>
  <conditionalFormatting sqref="AP50:AV51">
    <cfRule type="expression" dxfId="634" priority="83">
      <formula>INDIRECT(ADDRESS(ROW(),COLUMN()))=TRUNC(INDIRECT(ADDRESS(ROW(),COLUMN())))</formula>
    </cfRule>
  </conditionalFormatting>
  <conditionalFormatting sqref="AW50:AY51">
    <cfRule type="expression" dxfId="633" priority="81">
      <formula>INDIRECT(ADDRESS(ROW(),COLUMN()))=TRUNC(INDIRECT(ADDRESS(ROW(),COLUMN())))</formula>
    </cfRule>
  </conditionalFormatting>
  <conditionalFormatting sqref="AZ50:BC51">
    <cfRule type="expression" dxfId="632" priority="80">
      <formula>INDIRECT(ADDRESS(ROW(),COLUMN()))=TRUNC(INDIRECT(ADDRESS(ROW(),COLUMN())))</formula>
    </cfRule>
  </conditionalFormatting>
  <conditionalFormatting sqref="U53:AA54">
    <cfRule type="expression" dxfId="631" priority="78">
      <formula>INDIRECT(ADDRESS(ROW(),COLUMN()))=TRUNC(INDIRECT(ADDRESS(ROW(),COLUMN())))</formula>
    </cfRule>
  </conditionalFormatting>
  <conditionalFormatting sqref="AB53:AH54">
    <cfRule type="expression" dxfId="630" priority="76">
      <formula>INDIRECT(ADDRESS(ROW(),COLUMN()))=TRUNC(INDIRECT(ADDRESS(ROW(),COLUMN())))</formula>
    </cfRule>
  </conditionalFormatting>
  <conditionalFormatting sqref="AI53:AO54">
    <cfRule type="expression" dxfId="629" priority="74">
      <formula>INDIRECT(ADDRESS(ROW(),COLUMN()))=TRUNC(INDIRECT(ADDRESS(ROW(),COLUMN())))</formula>
    </cfRule>
  </conditionalFormatting>
  <conditionalFormatting sqref="AP53:AV54">
    <cfRule type="expression" dxfId="628" priority="72">
      <formula>INDIRECT(ADDRESS(ROW(),COLUMN()))=TRUNC(INDIRECT(ADDRESS(ROW(),COLUMN())))</formula>
    </cfRule>
  </conditionalFormatting>
  <conditionalFormatting sqref="AW53:AY54">
    <cfRule type="expression" dxfId="627" priority="70">
      <formula>INDIRECT(ADDRESS(ROW(),COLUMN()))=TRUNC(INDIRECT(ADDRESS(ROW(),COLUMN())))</formula>
    </cfRule>
  </conditionalFormatting>
  <conditionalFormatting sqref="AZ53:BC54">
    <cfRule type="expression" dxfId="626" priority="69">
      <formula>INDIRECT(ADDRESS(ROW(),COLUMN()))=TRUNC(INDIRECT(ADDRESS(ROW(),COLUMN())))</formula>
    </cfRule>
  </conditionalFormatting>
  <conditionalFormatting sqref="U56:AA57">
    <cfRule type="expression" dxfId="625" priority="67">
      <formula>INDIRECT(ADDRESS(ROW(),COLUMN()))=TRUNC(INDIRECT(ADDRESS(ROW(),COLUMN())))</formula>
    </cfRule>
  </conditionalFormatting>
  <conditionalFormatting sqref="AB56:AH57">
    <cfRule type="expression" dxfId="624" priority="65">
      <formula>INDIRECT(ADDRESS(ROW(),COLUMN()))=TRUNC(INDIRECT(ADDRESS(ROW(),COLUMN())))</formula>
    </cfRule>
  </conditionalFormatting>
  <conditionalFormatting sqref="AI56:AO57">
    <cfRule type="expression" dxfId="623" priority="63">
      <formula>INDIRECT(ADDRESS(ROW(),COLUMN()))=TRUNC(INDIRECT(ADDRESS(ROW(),COLUMN())))</formula>
    </cfRule>
  </conditionalFormatting>
  <conditionalFormatting sqref="AP56:AV57">
    <cfRule type="expression" dxfId="622" priority="61">
      <formula>INDIRECT(ADDRESS(ROW(),COLUMN()))=TRUNC(INDIRECT(ADDRESS(ROW(),COLUMN())))</formula>
    </cfRule>
  </conditionalFormatting>
  <conditionalFormatting sqref="AW56:AY57">
    <cfRule type="expression" dxfId="621" priority="59">
      <formula>INDIRECT(ADDRESS(ROW(),COLUMN()))=TRUNC(INDIRECT(ADDRESS(ROW(),COLUMN())))</formula>
    </cfRule>
  </conditionalFormatting>
  <conditionalFormatting sqref="AZ56:BC57">
    <cfRule type="expression" dxfId="620" priority="58">
      <formula>INDIRECT(ADDRESS(ROW(),COLUMN()))=TRUNC(INDIRECT(ADDRESS(ROW(),COLUMN())))</formula>
    </cfRule>
  </conditionalFormatting>
  <conditionalFormatting sqref="U59:AA60">
    <cfRule type="expression" dxfId="619" priority="56">
      <formula>INDIRECT(ADDRESS(ROW(),COLUMN()))=TRUNC(INDIRECT(ADDRESS(ROW(),COLUMN())))</formula>
    </cfRule>
  </conditionalFormatting>
  <conditionalFormatting sqref="AB59:AH60">
    <cfRule type="expression" dxfId="618" priority="54">
      <formula>INDIRECT(ADDRESS(ROW(),COLUMN()))=TRUNC(INDIRECT(ADDRESS(ROW(),COLUMN())))</formula>
    </cfRule>
  </conditionalFormatting>
  <conditionalFormatting sqref="AI59:AO60">
    <cfRule type="expression" dxfId="617" priority="52">
      <formula>INDIRECT(ADDRESS(ROW(),COLUMN()))=TRUNC(INDIRECT(ADDRESS(ROW(),COLUMN())))</formula>
    </cfRule>
  </conditionalFormatting>
  <conditionalFormatting sqref="AP59:AV60">
    <cfRule type="expression" dxfId="616" priority="50">
      <formula>INDIRECT(ADDRESS(ROW(),COLUMN()))=TRUNC(INDIRECT(ADDRESS(ROW(),COLUMN())))</formula>
    </cfRule>
  </conditionalFormatting>
  <conditionalFormatting sqref="AW59:AY60">
    <cfRule type="expression" dxfId="615" priority="48">
      <formula>INDIRECT(ADDRESS(ROW(),COLUMN()))=TRUNC(INDIRECT(ADDRESS(ROW(),COLUMN())))</formula>
    </cfRule>
  </conditionalFormatting>
  <conditionalFormatting sqref="AZ59:BC60">
    <cfRule type="expression" dxfId="614" priority="47">
      <formula>INDIRECT(ADDRESS(ROW(),COLUMN()))=TRUNC(INDIRECT(ADDRESS(ROW(),COLUMN())))</formula>
    </cfRule>
  </conditionalFormatting>
  <conditionalFormatting sqref="U62:AA63">
    <cfRule type="expression" dxfId="613" priority="45">
      <formula>INDIRECT(ADDRESS(ROW(),COLUMN()))=TRUNC(INDIRECT(ADDRESS(ROW(),COLUMN())))</formula>
    </cfRule>
  </conditionalFormatting>
  <conditionalFormatting sqref="AB62:AH63">
    <cfRule type="expression" dxfId="612" priority="43">
      <formula>INDIRECT(ADDRESS(ROW(),COLUMN()))=TRUNC(INDIRECT(ADDRESS(ROW(),COLUMN())))</formula>
    </cfRule>
  </conditionalFormatting>
  <conditionalFormatting sqref="AI62:AO63">
    <cfRule type="expression" dxfId="611" priority="41">
      <formula>INDIRECT(ADDRESS(ROW(),COLUMN()))=TRUNC(INDIRECT(ADDRESS(ROW(),COLUMN())))</formula>
    </cfRule>
  </conditionalFormatting>
  <conditionalFormatting sqref="AP62:AV63">
    <cfRule type="expression" dxfId="610" priority="39">
      <formula>INDIRECT(ADDRESS(ROW(),COLUMN()))=TRUNC(INDIRECT(ADDRESS(ROW(),COLUMN())))</formula>
    </cfRule>
  </conditionalFormatting>
  <conditionalFormatting sqref="AW62:AY63">
    <cfRule type="expression" dxfId="609" priority="37">
      <formula>INDIRECT(ADDRESS(ROW(),COLUMN()))=TRUNC(INDIRECT(ADDRESS(ROW(),COLUMN())))</formula>
    </cfRule>
  </conditionalFormatting>
  <conditionalFormatting sqref="AZ62:BC63">
    <cfRule type="expression" dxfId="608" priority="36">
      <formula>INDIRECT(ADDRESS(ROW(),COLUMN()))=TRUNC(INDIRECT(ADDRESS(ROW(),COLUMN())))</formula>
    </cfRule>
  </conditionalFormatting>
  <conditionalFormatting sqref="U65:AA66">
    <cfRule type="expression" dxfId="607" priority="34">
      <formula>INDIRECT(ADDRESS(ROW(),COLUMN()))=TRUNC(INDIRECT(ADDRESS(ROW(),COLUMN())))</formula>
    </cfRule>
  </conditionalFormatting>
  <conditionalFormatting sqref="AB65:AH66">
    <cfRule type="expression" dxfId="606" priority="32">
      <formula>INDIRECT(ADDRESS(ROW(),COLUMN()))=TRUNC(INDIRECT(ADDRESS(ROW(),COLUMN())))</formula>
    </cfRule>
  </conditionalFormatting>
  <conditionalFormatting sqref="AI65:AO66">
    <cfRule type="expression" dxfId="605" priority="30">
      <formula>INDIRECT(ADDRESS(ROW(),COLUMN()))=TRUNC(INDIRECT(ADDRESS(ROW(),COLUMN())))</formula>
    </cfRule>
  </conditionalFormatting>
  <conditionalFormatting sqref="AP65:AV66">
    <cfRule type="expression" dxfId="604" priority="28">
      <formula>INDIRECT(ADDRESS(ROW(),COLUMN()))=TRUNC(INDIRECT(ADDRESS(ROW(),COLUMN())))</formula>
    </cfRule>
  </conditionalFormatting>
  <conditionalFormatting sqref="AW65:AY66">
    <cfRule type="expression" dxfId="603" priority="26">
      <formula>INDIRECT(ADDRESS(ROW(),COLUMN()))=TRUNC(INDIRECT(ADDRESS(ROW(),COLUMN())))</formula>
    </cfRule>
  </conditionalFormatting>
  <conditionalFormatting sqref="AZ65:BC66">
    <cfRule type="expression" dxfId="602" priority="25">
      <formula>INDIRECT(ADDRESS(ROW(),COLUMN()))=TRUNC(INDIRECT(ADDRESS(ROW(),COLUMN())))</formula>
    </cfRule>
  </conditionalFormatting>
  <conditionalFormatting sqref="U68:AA69">
    <cfRule type="expression" dxfId="601" priority="23">
      <formula>INDIRECT(ADDRESS(ROW(),COLUMN()))=TRUNC(INDIRECT(ADDRESS(ROW(),COLUMN())))</formula>
    </cfRule>
  </conditionalFormatting>
  <conditionalFormatting sqref="AB68:AH69">
    <cfRule type="expression" dxfId="600" priority="21">
      <formula>INDIRECT(ADDRESS(ROW(),COLUMN()))=TRUNC(INDIRECT(ADDRESS(ROW(),COLUMN())))</formula>
    </cfRule>
  </conditionalFormatting>
  <conditionalFormatting sqref="AI68:AO69">
    <cfRule type="expression" dxfId="599" priority="19">
      <formula>INDIRECT(ADDRESS(ROW(),COLUMN()))=TRUNC(INDIRECT(ADDRESS(ROW(),COLUMN())))</formula>
    </cfRule>
  </conditionalFormatting>
  <conditionalFormatting sqref="AP68:AV69">
    <cfRule type="expression" dxfId="598" priority="17">
      <formula>INDIRECT(ADDRESS(ROW(),COLUMN()))=TRUNC(INDIRECT(ADDRESS(ROW(),COLUMN())))</formula>
    </cfRule>
  </conditionalFormatting>
  <conditionalFormatting sqref="AW68:AY69">
    <cfRule type="expression" dxfId="597" priority="15">
      <formula>INDIRECT(ADDRESS(ROW(),COLUMN()))=TRUNC(INDIRECT(ADDRESS(ROW(),COLUMN())))</formula>
    </cfRule>
  </conditionalFormatting>
  <conditionalFormatting sqref="AZ68:BC69">
    <cfRule type="expression" dxfId="596" priority="14">
      <formula>INDIRECT(ADDRESS(ROW(),COLUMN()))=TRUNC(INDIRECT(ADDRESS(ROW(),COLUMN())))</formula>
    </cfRule>
  </conditionalFormatting>
  <conditionalFormatting sqref="U71:AA72">
    <cfRule type="expression" dxfId="595" priority="12">
      <formula>INDIRECT(ADDRESS(ROW(),COLUMN()))=TRUNC(INDIRECT(ADDRESS(ROW(),COLUMN())))</formula>
    </cfRule>
  </conditionalFormatting>
  <conditionalFormatting sqref="AB71:AH72">
    <cfRule type="expression" dxfId="594" priority="10">
      <formula>INDIRECT(ADDRESS(ROW(),COLUMN()))=TRUNC(INDIRECT(ADDRESS(ROW(),COLUMN())))</formula>
    </cfRule>
  </conditionalFormatting>
  <conditionalFormatting sqref="AI71:AO72">
    <cfRule type="expression" dxfId="593" priority="8">
      <formula>INDIRECT(ADDRESS(ROW(),COLUMN()))=TRUNC(INDIRECT(ADDRESS(ROW(),COLUMN())))</formula>
    </cfRule>
  </conditionalFormatting>
  <conditionalFormatting sqref="AP71:AV72">
    <cfRule type="expression" dxfId="592" priority="6">
      <formula>INDIRECT(ADDRESS(ROW(),COLUMN()))=TRUNC(INDIRECT(ADDRESS(ROW(),COLUMN())))</formula>
    </cfRule>
  </conditionalFormatting>
  <conditionalFormatting sqref="AW71:AY72">
    <cfRule type="expression" dxfId="591" priority="4">
      <formula>INDIRECT(ADDRESS(ROW(),COLUMN()))=TRUNC(INDIRECT(ADDRESS(ROW(),COLUMN())))</formula>
    </cfRule>
  </conditionalFormatting>
  <conditionalFormatting sqref="AZ71:BC72">
    <cfRule type="expression" dxfId="590" priority="3">
      <formula>INDIRECT(ADDRESS(ROW(),COLUMN()))=TRUNC(INDIRECT(ADDRESS(ROW(),COLUMN())))</formula>
    </cfRule>
  </conditionalFormatting>
  <conditionalFormatting sqref="U73:BA79">
    <cfRule type="expression" dxfId="589" priority="1">
      <formula>INDIRECT(ADDRESS(ROW(),COLUMN()))=TRUNC(INDIRECT(ADDRESS(ROW(),COLUMN())))</formula>
    </cfRule>
  </conditionalFormatting>
  <dataValidations count="11">
    <dataValidation type="list" allowBlank="1" showInputMessage="1" showErrorMessage="1" sqref="BC3:BF3">
      <formula1>"４週,暦月"</formula1>
    </dataValidation>
    <dataValidation type="decimal" allowBlank="1" showInputMessage="1" showErrorMessage="1" error="入力可能範囲　32～40" sqref="AY6:AZ6 AZ8">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8:AY28 U31:AY31 U34:AY34 U37:AY37 U40:AY40 U43:AY43 U46:AY46 U49:AY49 U52:AY52 U55:AY55 U58:AY58 U61:AY61 U64:AY64 U67:AY67 U70:AY70 U25:AY25">
      <formula1>【記載例】シフト記号</formula1>
    </dataValidation>
    <dataValidation type="list" allowBlank="1" showInputMessage="1" sqref="C25:E72">
      <formula1>職種</formula1>
    </dataValidation>
    <dataValidation type="list" allowBlank="1" showInputMessage="1" sqref="H25:H72">
      <formula1>"A, B, C, D"</formula1>
    </dataValidation>
    <dataValidation type="list" errorStyle="warning" allowBlank="1" showInputMessage="1" error="リストにない場合のみ、入力してください。" sqref="I25:L72">
      <formula1>INDIRECT(C25)</formula1>
    </dataValidation>
    <dataValidation allowBlank="1" showInputMessage="1" showErrorMessage="1" error="入力可能範囲　32～40" sqref="BC14 BC8"/>
    <dataValidation type="list" allowBlank="1" showInputMessage="1" showErrorMessage="1" sqref="AX8:AY8">
      <formula1>"-,1か月,1年"</formula1>
    </dataValidation>
    <dataValidation type="list" allowBlank="1" showInputMessage="1" showErrorMessage="1" error="入力可能範囲　32～40" sqref="AS8:AT8">
      <formula1>"無,有"</formula1>
    </dataValidation>
  </dataValidations>
  <printOptions horizontalCentered="1"/>
  <pageMargins left="0.15748031496062992" right="0.15748031496062992" top="0.39370078740157483" bottom="0.15748031496062992" header="0.15748031496062992" footer="0.15748031496062992"/>
  <rowBreaks count="1" manualBreakCount="1">
    <brk id="8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94" t="s">
        <v>35</v>
      </c>
      <c r="G4" s="394"/>
      <c r="H4" s="394"/>
      <c r="I4" s="394"/>
      <c r="J4" s="394"/>
      <c r="K4" s="394"/>
      <c r="L4" s="394"/>
      <c r="N4" s="394" t="s">
        <v>66</v>
      </c>
      <c r="O4" s="394"/>
      <c r="P4" s="394"/>
      <c r="R4" s="394" t="s">
        <v>65</v>
      </c>
      <c r="S4" s="394"/>
      <c r="T4" s="394"/>
      <c r="U4" s="394"/>
      <c r="V4" s="394"/>
      <c r="W4" s="394"/>
      <c r="X4" s="394"/>
      <c r="Z4" s="157" t="s">
        <v>75</v>
      </c>
      <c r="AB4" s="394"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94"/>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【記載例】看多機!$BB$17</f>
        <v>0.29166666666666669</v>
      </c>
      <c r="O6" s="138" t="s">
        <v>17</v>
      </c>
      <c r="P6" s="149">
        <f>【記載例】看多機!$BF$17</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【記載例】看多機!$BB$17</f>
        <v>0.29166666666666669</v>
      </c>
      <c r="O7" s="138" t="s">
        <v>17</v>
      </c>
      <c r="P7" s="149">
        <f>【記載例】看多機!$BF$17</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【記載例】看多機!$BB$17</f>
        <v>0.29166666666666669</v>
      </c>
      <c r="O8" s="138" t="s">
        <v>17</v>
      </c>
      <c r="P8" s="149">
        <f>【記載例】看多機!$BF$17</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【記載例】看多機!$BB$17</f>
        <v>0.29166666666666669</v>
      </c>
      <c r="O9" s="138" t="s">
        <v>17</v>
      </c>
      <c r="P9" s="149">
        <f>【記載例】看多機!$BF$17</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【記載例】看多機!$BB$17</f>
        <v>0.29166666666666669</v>
      </c>
      <c r="O10" s="138" t="s">
        <v>17</v>
      </c>
      <c r="P10" s="149">
        <f>【記載例】看多機!$BF$17</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【記載例】看多機!$BB$17</f>
        <v>0.29166666666666669</v>
      </c>
      <c r="O11" s="138" t="s">
        <v>17</v>
      </c>
      <c r="P11" s="149">
        <f>【記載例】看多機!$BF$17</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【記載例】看多機!$BB$17</f>
        <v>0.29166666666666669</v>
      </c>
      <c r="O12" s="138" t="s">
        <v>17</v>
      </c>
      <c r="P12" s="149">
        <f>【記載例】看多機!$BF$17</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【記載例】看多機!$BB$17</f>
        <v>0.29166666666666669</v>
      </c>
      <c r="O13" s="138" t="s">
        <v>17</v>
      </c>
      <c r="P13" s="149">
        <f>【記載例】看多機!$BF$17</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【記載例】看多機!$BB$17</f>
        <v>0.29166666666666669</v>
      </c>
      <c r="O14" s="138" t="s">
        <v>17</v>
      </c>
      <c r="P14" s="149">
        <f>【記載例】看多機!$BF$17</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【記載例】看多機!$BB$17</f>
        <v>0.29166666666666669</v>
      </c>
      <c r="O15" s="138" t="s">
        <v>17</v>
      </c>
      <c r="P15" s="149">
        <f>【記載例】看多機!$BF$17</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【記載例】看多機!$BB$17</f>
        <v>0.29166666666666669</v>
      </c>
      <c r="O16" s="138" t="s">
        <v>17</v>
      </c>
      <c r="P16" s="149">
        <f>【記載例】看多機!$BF$17</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【記載例】看多機!$BB$17</f>
        <v>0.29166666666666669</v>
      </c>
      <c r="O17" s="138" t="s">
        <v>17</v>
      </c>
      <c r="P17" s="149">
        <f>【記載例】看多機!$BF$17</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【記載例】看多機!$BB$17</f>
        <v>0.29166666666666669</v>
      </c>
      <c r="O18" s="138" t="s">
        <v>17</v>
      </c>
      <c r="P18" s="149">
        <f>【記載例】看多機!$BF$17</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【記載例】看多機!$BB$17</f>
        <v>0.29166666666666669</v>
      </c>
      <c r="O19" s="138" t="s">
        <v>17</v>
      </c>
      <c r="P19" s="149">
        <f>【記載例】看多機!$BF$17</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【記載例】看多機!$BB$17</f>
        <v>0.29166666666666669</v>
      </c>
      <c r="O20" s="138" t="s">
        <v>17</v>
      </c>
      <c r="P20" s="149">
        <f>【記載例】看多機!$BF$17</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【記載例】看多機!$BB$17</f>
        <v>0.29166666666666669</v>
      </c>
      <c r="O21" s="138" t="s">
        <v>17</v>
      </c>
      <c r="P21" s="149">
        <f>【記載例】看多機!$BF$17</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【記載例】看多機!$BB$17</f>
        <v>0.29166666666666669</v>
      </c>
      <c r="O22" s="138" t="s">
        <v>17</v>
      </c>
      <c r="P22" s="149">
        <f>【記載例】看多機!$BF$17</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【記載例】看多機!$BB$17</f>
        <v>0.29166666666666669</v>
      </c>
      <c r="O39" s="138" t="s">
        <v>17</v>
      </c>
      <c r="P39" s="149">
        <f>【記載例】看多機!$BF$17</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【記載例】看多機!$BB$17</f>
        <v>0.29166666666666669</v>
      </c>
      <c r="O40" s="138" t="s">
        <v>17</v>
      </c>
      <c r="P40" s="149">
        <f>【記載例】看多機!$BF$17</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【記載例】看多機!$BB$17</f>
        <v>0.29166666666666669</v>
      </c>
      <c r="O42" s="138" t="s">
        <v>17</v>
      </c>
      <c r="P42" s="149">
        <f>【記載例】看多機!$BF$17</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【記載例】看多機!$BB$17</f>
        <v>0.29166666666666669</v>
      </c>
      <c r="O43" s="138" t="s">
        <v>17</v>
      </c>
      <c r="P43" s="149">
        <f>【記載例】看多機!$BF$17</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【記載例】看多機!$BB$17</f>
        <v>0.29166666666666669</v>
      </c>
      <c r="O45" s="138" t="s">
        <v>17</v>
      </c>
      <c r="P45" s="149">
        <f>【記載例】看多機!$BF$17</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【記載例】看多機!$BB$17</f>
        <v>0.29166666666666669</v>
      </c>
      <c r="O46" s="138" t="s">
        <v>17</v>
      </c>
      <c r="P46" s="149">
        <f>【記載例】看多機!$BF$17</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3"/>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82" t="s">
        <v>197</v>
      </c>
      <c r="AS1" s="383"/>
      <c r="AT1" s="383"/>
      <c r="AU1" s="383"/>
      <c r="AV1" s="383"/>
      <c r="AW1" s="383"/>
      <c r="AX1" s="383"/>
      <c r="AY1" s="383"/>
      <c r="AZ1" s="383"/>
      <c r="BA1" s="383"/>
      <c r="BB1" s="383"/>
      <c r="BC1" s="383"/>
      <c r="BD1" s="383"/>
      <c r="BE1" s="383"/>
      <c r="BF1" s="383"/>
      <c r="BG1" s="383"/>
      <c r="BH1" s="9" t="s">
        <v>2</v>
      </c>
    </row>
    <row r="2" spans="2:65" s="8" customFormat="1" ht="20.25" customHeight="1" x14ac:dyDescent="0.4">
      <c r="H2" s="7"/>
      <c r="K2" s="7"/>
      <c r="L2" s="7"/>
      <c r="N2" s="9"/>
      <c r="O2" s="9"/>
      <c r="P2" s="9"/>
      <c r="Q2" s="9"/>
      <c r="R2" s="9"/>
      <c r="S2" s="9"/>
      <c r="T2" s="9"/>
      <c r="U2" s="9"/>
      <c r="Z2" s="112" t="s">
        <v>27</v>
      </c>
      <c r="AA2" s="384">
        <v>3</v>
      </c>
      <c r="AB2" s="384"/>
      <c r="AC2" s="112" t="s">
        <v>28</v>
      </c>
      <c r="AD2" s="385">
        <f>IF(AA2=0,"",YEAR(DATE(2018+AA2,1,1)))</f>
        <v>2021</v>
      </c>
      <c r="AE2" s="385"/>
      <c r="AF2" s="113" t="s">
        <v>29</v>
      </c>
      <c r="AG2" s="113" t="s">
        <v>1</v>
      </c>
      <c r="AH2" s="384">
        <v>4</v>
      </c>
      <c r="AI2" s="384"/>
      <c r="AJ2" s="113" t="s">
        <v>24</v>
      </c>
      <c r="AQ2" s="9" t="s">
        <v>31</v>
      </c>
      <c r="AR2" s="384"/>
      <c r="AS2" s="384"/>
      <c r="AT2" s="384"/>
      <c r="AU2" s="384"/>
      <c r="AV2" s="384"/>
      <c r="AW2" s="384"/>
      <c r="AX2" s="384"/>
      <c r="AY2" s="384"/>
      <c r="AZ2" s="384"/>
      <c r="BA2" s="384"/>
      <c r="BB2" s="384"/>
      <c r="BC2" s="384"/>
      <c r="BD2" s="384"/>
      <c r="BE2" s="384"/>
      <c r="BF2" s="384"/>
      <c r="BG2" s="38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0" t="s">
        <v>262</v>
      </c>
      <c r="BD3" s="331"/>
      <c r="BE3" s="331"/>
      <c r="BF3" s="332"/>
      <c r="BG3" s="9"/>
    </row>
    <row r="4" spans="2:65" s="8" customFormat="1" ht="20.25" customHeight="1" x14ac:dyDescent="0.4">
      <c r="H4" s="7"/>
      <c r="K4" s="7"/>
      <c r="M4" s="9"/>
      <c r="N4" s="9"/>
      <c r="O4" s="9"/>
      <c r="P4" s="9"/>
      <c r="Q4" s="9"/>
      <c r="R4" s="9"/>
      <c r="S4" s="9"/>
      <c r="AA4" s="35"/>
      <c r="AB4" s="35"/>
      <c r="AC4" s="36"/>
      <c r="AD4" s="37"/>
      <c r="AE4" s="36"/>
      <c r="BB4" s="38" t="s">
        <v>154</v>
      </c>
      <c r="BC4" s="330" t="s">
        <v>263</v>
      </c>
      <c r="BD4" s="331"/>
      <c r="BE4" s="331"/>
      <c r="BF4" s="33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41"/>
      <c r="AZ6" s="342"/>
      <c r="BA6" s="2" t="s">
        <v>22</v>
      </c>
      <c r="BB6" s="6"/>
      <c r="BC6" s="341"/>
      <c r="BD6" s="34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35" t="s">
        <v>256</v>
      </c>
      <c r="AN8" s="6"/>
      <c r="AO8" s="6"/>
      <c r="AP8" s="6"/>
      <c r="AQ8" s="6"/>
      <c r="AR8" s="6"/>
      <c r="AS8" s="341"/>
      <c r="AT8" s="342"/>
      <c r="AU8" s="111"/>
      <c r="AV8" s="236" t="s">
        <v>258</v>
      </c>
      <c r="AW8" s="237"/>
      <c r="AX8" s="341"/>
      <c r="AY8" s="342"/>
      <c r="AZ8" s="238"/>
      <c r="BA8" s="239" t="s">
        <v>259</v>
      </c>
      <c r="BB8" s="239"/>
      <c r="BC8" s="341"/>
      <c r="BD8" s="342"/>
      <c r="BE8" s="2" t="s">
        <v>260</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261</v>
      </c>
      <c r="AV10" s="66"/>
      <c r="AW10" s="66"/>
      <c r="AX10" s="66"/>
      <c r="AY10" s="66"/>
      <c r="AZ10" s="66"/>
      <c r="BA10" s="66"/>
      <c r="BB10" s="66"/>
      <c r="BC10" s="341"/>
      <c r="BD10" s="342"/>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386">
        <f>DAY(EOMONTH(DATE(AD2,AH2,1),0))</f>
        <v>30</v>
      </c>
      <c r="BD12" s="387"/>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66" t="s">
        <v>220</v>
      </c>
      <c r="AO14" s="66"/>
      <c r="AP14" s="77"/>
      <c r="AQ14" s="66"/>
      <c r="AR14" s="70"/>
      <c r="AS14" s="70"/>
      <c r="AT14" s="77"/>
      <c r="AU14" s="66"/>
      <c r="AV14" s="78"/>
      <c r="AW14" s="78"/>
      <c r="AX14" s="78"/>
      <c r="AY14" s="66"/>
      <c r="AZ14" s="66"/>
      <c r="BA14" s="67" t="s">
        <v>239</v>
      </c>
      <c r="BB14" s="66"/>
      <c r="BC14" s="341"/>
      <c r="BD14" s="342"/>
      <c r="BE14" s="2" t="s">
        <v>221</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29"/>
      <c r="V16" s="329"/>
      <c r="W16" s="73"/>
      <c r="X16" s="84"/>
      <c r="Y16" s="68"/>
      <c r="Z16" s="68"/>
      <c r="AA16" s="79"/>
      <c r="AB16" s="72"/>
      <c r="AC16" s="73"/>
      <c r="AD16" s="79"/>
      <c r="AE16" s="79"/>
      <c r="AF16" s="79"/>
      <c r="AG16" s="85"/>
      <c r="AH16" s="69"/>
      <c r="AI16" s="69"/>
      <c r="AJ16" s="69"/>
      <c r="AK16" s="70"/>
      <c r="AL16" s="71"/>
      <c r="AM16" s="72"/>
      <c r="AN16" s="66"/>
      <c r="AO16" s="77"/>
      <c r="AP16" s="77"/>
      <c r="AQ16" s="77"/>
      <c r="AR16" s="77"/>
      <c r="AS16" s="73" t="s">
        <v>222</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70"/>
      <c r="AN17" s="70"/>
      <c r="AO17" s="79"/>
      <c r="AP17" s="73"/>
      <c r="AQ17" s="79"/>
      <c r="AR17" s="79"/>
      <c r="AS17" s="73" t="s">
        <v>99</v>
      </c>
      <c r="AT17" s="70"/>
      <c r="AU17" s="70"/>
      <c r="AV17" s="70"/>
      <c r="AW17" s="70"/>
      <c r="AX17" s="70"/>
      <c r="AY17" s="70"/>
      <c r="AZ17" s="70"/>
      <c r="BA17" s="70"/>
      <c r="BB17" s="338"/>
      <c r="BC17" s="339"/>
      <c r="BD17" s="340"/>
      <c r="BE17" s="76" t="s">
        <v>17</v>
      </c>
      <c r="BF17" s="338"/>
      <c r="BG17" s="339"/>
      <c r="BH17" s="340"/>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70"/>
      <c r="AN18" s="70"/>
      <c r="AO18" s="76"/>
      <c r="AP18" s="80"/>
      <c r="AQ18" s="80"/>
      <c r="AR18" s="80"/>
      <c r="AS18" s="73" t="s">
        <v>100</v>
      </c>
      <c r="AT18" s="70"/>
      <c r="AU18" s="70"/>
      <c r="AV18" s="70"/>
      <c r="AW18" s="70"/>
      <c r="AX18" s="70"/>
      <c r="AY18" s="70"/>
      <c r="AZ18" s="70"/>
      <c r="BA18" s="70"/>
      <c r="BB18" s="338"/>
      <c r="BC18" s="339"/>
      <c r="BD18" s="340"/>
      <c r="BE18" s="76" t="s">
        <v>17</v>
      </c>
      <c r="BF18" s="338"/>
      <c r="BG18" s="339"/>
      <c r="BH18" s="340"/>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43" t="s">
        <v>20</v>
      </c>
      <c r="C20" s="346" t="s">
        <v>223</v>
      </c>
      <c r="D20" s="347"/>
      <c r="E20" s="348"/>
      <c r="F20" s="173"/>
      <c r="G20" s="176"/>
      <c r="H20" s="355" t="s">
        <v>224</v>
      </c>
      <c r="I20" s="358" t="s">
        <v>225</v>
      </c>
      <c r="J20" s="347"/>
      <c r="K20" s="347"/>
      <c r="L20" s="348"/>
      <c r="M20" s="358" t="s">
        <v>226</v>
      </c>
      <c r="N20" s="347"/>
      <c r="O20" s="348"/>
      <c r="P20" s="358" t="s">
        <v>101</v>
      </c>
      <c r="Q20" s="347"/>
      <c r="R20" s="347"/>
      <c r="S20" s="347"/>
      <c r="T20" s="376"/>
      <c r="U20" s="115"/>
      <c r="V20" s="116"/>
      <c r="W20" s="116"/>
      <c r="X20" s="116"/>
      <c r="Y20" s="116"/>
      <c r="Z20" s="116"/>
      <c r="AA20" s="116"/>
      <c r="AB20" s="116"/>
      <c r="AC20" s="116"/>
      <c r="AD20" s="116"/>
      <c r="AE20" s="116"/>
      <c r="AF20" s="116"/>
      <c r="AG20" s="116"/>
      <c r="AH20" s="116"/>
      <c r="AI20" s="228" t="s">
        <v>227</v>
      </c>
      <c r="AJ20" s="116"/>
      <c r="AK20" s="116"/>
      <c r="AL20" s="116"/>
      <c r="AM20" s="116"/>
      <c r="AN20" s="116" t="s">
        <v>187</v>
      </c>
      <c r="AO20" s="116"/>
      <c r="AP20" s="118"/>
      <c r="AQ20" s="117"/>
      <c r="AR20" s="116" t="s">
        <v>2</v>
      </c>
      <c r="AS20" s="116"/>
      <c r="AT20" s="116"/>
      <c r="AU20" s="116"/>
      <c r="AV20" s="116"/>
      <c r="AW20" s="116"/>
      <c r="AX20" s="116"/>
      <c r="AY20" s="119"/>
      <c r="AZ20" s="361" t="str">
        <f>IF(BC3="計画","(11)1～4週目の勤務時間数合計","(11)1か月の勤務時間数　合計")</f>
        <v>(11)1か月の勤務時間数　合計</v>
      </c>
      <c r="BA20" s="362"/>
      <c r="BB20" s="367" t="s">
        <v>228</v>
      </c>
      <c r="BC20" s="368"/>
      <c r="BD20" s="346" t="s">
        <v>229</v>
      </c>
      <c r="BE20" s="347"/>
      <c r="BF20" s="347"/>
      <c r="BG20" s="347"/>
      <c r="BH20" s="376"/>
    </row>
    <row r="21" spans="2:65" ht="20.25" customHeight="1" x14ac:dyDescent="0.4">
      <c r="B21" s="344"/>
      <c r="C21" s="349"/>
      <c r="D21" s="350"/>
      <c r="E21" s="351"/>
      <c r="F21" s="174"/>
      <c r="G21" s="177"/>
      <c r="H21" s="356"/>
      <c r="I21" s="359"/>
      <c r="J21" s="350"/>
      <c r="K21" s="350"/>
      <c r="L21" s="351"/>
      <c r="M21" s="359"/>
      <c r="N21" s="350"/>
      <c r="O21" s="351"/>
      <c r="P21" s="359"/>
      <c r="Q21" s="350"/>
      <c r="R21" s="350"/>
      <c r="S21" s="350"/>
      <c r="T21" s="377"/>
      <c r="U21" s="373" t="s">
        <v>11</v>
      </c>
      <c r="V21" s="373"/>
      <c r="W21" s="373"/>
      <c r="X21" s="373"/>
      <c r="Y21" s="373"/>
      <c r="Z21" s="373"/>
      <c r="AA21" s="374"/>
      <c r="AB21" s="375" t="s">
        <v>12</v>
      </c>
      <c r="AC21" s="373"/>
      <c r="AD21" s="373"/>
      <c r="AE21" s="373"/>
      <c r="AF21" s="373"/>
      <c r="AG21" s="373"/>
      <c r="AH21" s="374"/>
      <c r="AI21" s="375" t="s">
        <v>13</v>
      </c>
      <c r="AJ21" s="373"/>
      <c r="AK21" s="373"/>
      <c r="AL21" s="373"/>
      <c r="AM21" s="373"/>
      <c r="AN21" s="373"/>
      <c r="AO21" s="374"/>
      <c r="AP21" s="375" t="s">
        <v>14</v>
      </c>
      <c r="AQ21" s="373"/>
      <c r="AR21" s="373"/>
      <c r="AS21" s="373"/>
      <c r="AT21" s="373"/>
      <c r="AU21" s="373"/>
      <c r="AV21" s="374"/>
      <c r="AW21" s="375" t="s">
        <v>15</v>
      </c>
      <c r="AX21" s="373"/>
      <c r="AY21" s="373"/>
      <c r="AZ21" s="363"/>
      <c r="BA21" s="364"/>
      <c r="BB21" s="369"/>
      <c r="BC21" s="370"/>
      <c r="BD21" s="349"/>
      <c r="BE21" s="350"/>
      <c r="BF21" s="350"/>
      <c r="BG21" s="350"/>
      <c r="BH21" s="377"/>
    </row>
    <row r="22" spans="2:65" ht="20.25" customHeight="1" x14ac:dyDescent="0.4">
      <c r="B22" s="344"/>
      <c r="C22" s="349"/>
      <c r="D22" s="350"/>
      <c r="E22" s="351"/>
      <c r="F22" s="174"/>
      <c r="G22" s="177"/>
      <c r="H22" s="356"/>
      <c r="I22" s="359"/>
      <c r="J22" s="350"/>
      <c r="K22" s="350"/>
      <c r="L22" s="351"/>
      <c r="M22" s="359"/>
      <c r="N22" s="350"/>
      <c r="O22" s="351"/>
      <c r="P22" s="359"/>
      <c r="Q22" s="350"/>
      <c r="R22" s="350"/>
      <c r="S22" s="350"/>
      <c r="T22" s="377"/>
      <c r="U22" s="126">
        <v>1</v>
      </c>
      <c r="V22" s="127">
        <v>2</v>
      </c>
      <c r="W22" s="127">
        <v>3</v>
      </c>
      <c r="X22" s="127">
        <v>4</v>
      </c>
      <c r="Y22" s="127">
        <v>5</v>
      </c>
      <c r="Z22" s="127">
        <v>6</v>
      </c>
      <c r="AA22" s="128">
        <v>7</v>
      </c>
      <c r="AB22" s="129">
        <v>8</v>
      </c>
      <c r="AC22" s="127">
        <v>9</v>
      </c>
      <c r="AD22" s="127">
        <v>10</v>
      </c>
      <c r="AE22" s="127">
        <v>11</v>
      </c>
      <c r="AF22" s="127">
        <v>12</v>
      </c>
      <c r="AG22" s="127">
        <v>13</v>
      </c>
      <c r="AH22" s="128">
        <v>14</v>
      </c>
      <c r="AI22" s="126">
        <v>15</v>
      </c>
      <c r="AJ22" s="127">
        <v>16</v>
      </c>
      <c r="AK22" s="127">
        <v>17</v>
      </c>
      <c r="AL22" s="127">
        <v>18</v>
      </c>
      <c r="AM22" s="127">
        <v>19</v>
      </c>
      <c r="AN22" s="127">
        <v>20</v>
      </c>
      <c r="AO22" s="128">
        <v>21</v>
      </c>
      <c r="AP22" s="129">
        <v>22</v>
      </c>
      <c r="AQ22" s="127">
        <v>23</v>
      </c>
      <c r="AR22" s="127">
        <v>24</v>
      </c>
      <c r="AS22" s="127">
        <v>25</v>
      </c>
      <c r="AT22" s="127">
        <v>26</v>
      </c>
      <c r="AU22" s="127">
        <v>27</v>
      </c>
      <c r="AV22" s="128">
        <v>28</v>
      </c>
      <c r="AW22" s="130">
        <f>IF($BC$3="暦月",IF(DAY(DATE($AD$2,$AH$2,29))=29,29,""),"")</f>
        <v>29</v>
      </c>
      <c r="AX22" s="131">
        <f>IF($BC$3="暦月",IF(DAY(DATE($AD$2,$AH$2,30))=30,30,""),"")</f>
        <v>30</v>
      </c>
      <c r="AY22" s="132" t="str">
        <f>IF($BC$3="暦月",IF(DAY(DATE($AD$2,$AH$2,31))=31,31,""),"")</f>
        <v/>
      </c>
      <c r="AZ22" s="363"/>
      <c r="BA22" s="364"/>
      <c r="BB22" s="369"/>
      <c r="BC22" s="370"/>
      <c r="BD22" s="349"/>
      <c r="BE22" s="350"/>
      <c r="BF22" s="350"/>
      <c r="BG22" s="350"/>
      <c r="BH22" s="377"/>
    </row>
    <row r="23" spans="2:65" ht="20.25" hidden="1" customHeight="1" x14ac:dyDescent="0.4">
      <c r="B23" s="344"/>
      <c r="C23" s="349"/>
      <c r="D23" s="350"/>
      <c r="E23" s="351"/>
      <c r="F23" s="174"/>
      <c r="G23" s="177"/>
      <c r="H23" s="356"/>
      <c r="I23" s="359"/>
      <c r="J23" s="350"/>
      <c r="K23" s="350"/>
      <c r="L23" s="351"/>
      <c r="M23" s="359"/>
      <c r="N23" s="350"/>
      <c r="O23" s="351"/>
      <c r="P23" s="359"/>
      <c r="Q23" s="350"/>
      <c r="R23" s="350"/>
      <c r="S23" s="350"/>
      <c r="T23" s="377"/>
      <c r="U23" s="126">
        <f>WEEKDAY(DATE($AD$2,$AH$2,1))</f>
        <v>5</v>
      </c>
      <c r="V23" s="127">
        <f>WEEKDAY(DATE($AD$2,$AH$2,2))</f>
        <v>6</v>
      </c>
      <c r="W23" s="127">
        <f>WEEKDAY(DATE($AD$2,$AH$2,3))</f>
        <v>7</v>
      </c>
      <c r="X23" s="127">
        <f>WEEKDAY(DATE($AD$2,$AH$2,4))</f>
        <v>1</v>
      </c>
      <c r="Y23" s="127">
        <f>WEEKDAY(DATE($AD$2,$AH$2,5))</f>
        <v>2</v>
      </c>
      <c r="Z23" s="127">
        <f>WEEKDAY(DATE($AD$2,$AH$2,6))</f>
        <v>3</v>
      </c>
      <c r="AA23" s="128">
        <f>WEEKDAY(DATE($AD$2,$AH$2,7))</f>
        <v>4</v>
      </c>
      <c r="AB23" s="129">
        <f>WEEKDAY(DATE($AD$2,$AH$2,8))</f>
        <v>5</v>
      </c>
      <c r="AC23" s="127">
        <f>WEEKDAY(DATE($AD$2,$AH$2,9))</f>
        <v>6</v>
      </c>
      <c r="AD23" s="127">
        <f>WEEKDAY(DATE($AD$2,$AH$2,10))</f>
        <v>7</v>
      </c>
      <c r="AE23" s="127">
        <f>WEEKDAY(DATE($AD$2,$AH$2,11))</f>
        <v>1</v>
      </c>
      <c r="AF23" s="127">
        <f>WEEKDAY(DATE($AD$2,$AH$2,12))</f>
        <v>2</v>
      </c>
      <c r="AG23" s="127">
        <f>WEEKDAY(DATE($AD$2,$AH$2,13))</f>
        <v>3</v>
      </c>
      <c r="AH23" s="128">
        <f>WEEKDAY(DATE($AD$2,$AH$2,14))</f>
        <v>4</v>
      </c>
      <c r="AI23" s="129">
        <f>WEEKDAY(DATE($AD$2,$AH$2,15))</f>
        <v>5</v>
      </c>
      <c r="AJ23" s="127">
        <f>WEEKDAY(DATE($AD$2,$AH$2,16))</f>
        <v>6</v>
      </c>
      <c r="AK23" s="127">
        <f>WEEKDAY(DATE($AD$2,$AH$2,17))</f>
        <v>7</v>
      </c>
      <c r="AL23" s="127">
        <f>WEEKDAY(DATE($AD$2,$AH$2,18))</f>
        <v>1</v>
      </c>
      <c r="AM23" s="127">
        <f>WEEKDAY(DATE($AD$2,$AH$2,19))</f>
        <v>2</v>
      </c>
      <c r="AN23" s="127">
        <f>WEEKDAY(DATE($AD$2,$AH$2,20))</f>
        <v>3</v>
      </c>
      <c r="AO23" s="128">
        <f>WEEKDAY(DATE($AD$2,$AH$2,21))</f>
        <v>4</v>
      </c>
      <c r="AP23" s="129">
        <f>WEEKDAY(DATE($AD$2,$AH$2,22))</f>
        <v>5</v>
      </c>
      <c r="AQ23" s="127">
        <f>WEEKDAY(DATE($AD$2,$AH$2,23))</f>
        <v>6</v>
      </c>
      <c r="AR23" s="127">
        <f>WEEKDAY(DATE($AD$2,$AH$2,24))</f>
        <v>7</v>
      </c>
      <c r="AS23" s="127">
        <f>WEEKDAY(DATE($AD$2,$AH$2,25))</f>
        <v>1</v>
      </c>
      <c r="AT23" s="127">
        <f>WEEKDAY(DATE($AD$2,$AH$2,26))</f>
        <v>2</v>
      </c>
      <c r="AU23" s="127">
        <f>WEEKDAY(DATE($AD$2,$AH$2,27))</f>
        <v>3</v>
      </c>
      <c r="AV23" s="128">
        <f>WEEKDAY(DATE($AD$2,$AH$2,28))</f>
        <v>4</v>
      </c>
      <c r="AW23" s="129">
        <f>IF(AW22=29,WEEKDAY(DATE($AD$2,$AH$2,29)),0)</f>
        <v>5</v>
      </c>
      <c r="AX23" s="127">
        <f>IF(AX22=30,WEEKDAY(DATE($AD$2,$AH$2,30)),0)</f>
        <v>6</v>
      </c>
      <c r="AY23" s="128">
        <f>IF(AY22=31,WEEKDAY(DATE($AD$2,$AH$2,31)),0)</f>
        <v>0</v>
      </c>
      <c r="AZ23" s="363"/>
      <c r="BA23" s="364"/>
      <c r="BB23" s="369"/>
      <c r="BC23" s="370"/>
      <c r="BD23" s="349"/>
      <c r="BE23" s="350"/>
      <c r="BF23" s="350"/>
      <c r="BG23" s="350"/>
      <c r="BH23" s="377"/>
    </row>
    <row r="24" spans="2:65" ht="20.25" customHeight="1" thickBot="1" x14ac:dyDescent="0.45">
      <c r="B24" s="345"/>
      <c r="C24" s="352"/>
      <c r="D24" s="353"/>
      <c r="E24" s="354"/>
      <c r="F24" s="175"/>
      <c r="G24" s="178"/>
      <c r="H24" s="357"/>
      <c r="I24" s="360"/>
      <c r="J24" s="353"/>
      <c r="K24" s="353"/>
      <c r="L24" s="354"/>
      <c r="M24" s="360"/>
      <c r="N24" s="353"/>
      <c r="O24" s="354"/>
      <c r="P24" s="360"/>
      <c r="Q24" s="353"/>
      <c r="R24" s="353"/>
      <c r="S24" s="353"/>
      <c r="T24" s="378"/>
      <c r="U24" s="133" t="str">
        <f>IF(U23=1,"日",IF(U23=2,"月",IF(U23=3,"火",IF(U23=4,"水",IF(U23=5,"木",IF(U23=6,"金","土"))))))</f>
        <v>木</v>
      </c>
      <c r="V24" s="134" t="str">
        <f t="shared" ref="V24:AV24" si="0">IF(V23=1,"日",IF(V23=2,"月",IF(V23=3,"火",IF(V23=4,"水",IF(V23=5,"木",IF(V23=6,"金","土"))))))</f>
        <v>金</v>
      </c>
      <c r="W24" s="134" t="str">
        <f t="shared" si="0"/>
        <v>土</v>
      </c>
      <c r="X24" s="134" t="str">
        <f t="shared" si="0"/>
        <v>日</v>
      </c>
      <c r="Y24" s="134" t="str">
        <f t="shared" si="0"/>
        <v>月</v>
      </c>
      <c r="Z24" s="134" t="str">
        <f t="shared" si="0"/>
        <v>火</v>
      </c>
      <c r="AA24" s="135" t="str">
        <f t="shared" si="0"/>
        <v>水</v>
      </c>
      <c r="AB24" s="136" t="str">
        <f>IF(AB23=1,"日",IF(AB23=2,"月",IF(AB23=3,"火",IF(AB23=4,"水",IF(AB23=5,"木",IF(AB23=6,"金","土"))))))</f>
        <v>木</v>
      </c>
      <c r="AC24" s="134" t="str">
        <f t="shared" si="0"/>
        <v>金</v>
      </c>
      <c r="AD24" s="134" t="str">
        <f t="shared" si="0"/>
        <v>土</v>
      </c>
      <c r="AE24" s="134" t="str">
        <f t="shared" si="0"/>
        <v>日</v>
      </c>
      <c r="AF24" s="134" t="str">
        <f t="shared" si="0"/>
        <v>月</v>
      </c>
      <c r="AG24" s="134" t="str">
        <f t="shared" si="0"/>
        <v>火</v>
      </c>
      <c r="AH24" s="135" t="str">
        <f t="shared" si="0"/>
        <v>水</v>
      </c>
      <c r="AI24" s="136" t="str">
        <f>IF(AI23=1,"日",IF(AI23=2,"月",IF(AI23=3,"火",IF(AI23=4,"水",IF(AI23=5,"木",IF(AI23=6,"金","土"))))))</f>
        <v>木</v>
      </c>
      <c r="AJ24" s="134" t="str">
        <f t="shared" si="0"/>
        <v>金</v>
      </c>
      <c r="AK24" s="134" t="str">
        <f t="shared" si="0"/>
        <v>土</v>
      </c>
      <c r="AL24" s="134" t="str">
        <f t="shared" si="0"/>
        <v>日</v>
      </c>
      <c r="AM24" s="134" t="str">
        <f t="shared" si="0"/>
        <v>月</v>
      </c>
      <c r="AN24" s="134" t="str">
        <f t="shared" si="0"/>
        <v>火</v>
      </c>
      <c r="AO24" s="135" t="str">
        <f t="shared" si="0"/>
        <v>水</v>
      </c>
      <c r="AP24" s="136" t="str">
        <f>IF(AP23=1,"日",IF(AP23=2,"月",IF(AP23=3,"火",IF(AP23=4,"水",IF(AP23=5,"木",IF(AP23=6,"金","土"))))))</f>
        <v>木</v>
      </c>
      <c r="AQ24" s="134" t="str">
        <f t="shared" si="0"/>
        <v>金</v>
      </c>
      <c r="AR24" s="134" t="str">
        <f t="shared" si="0"/>
        <v>土</v>
      </c>
      <c r="AS24" s="134" t="str">
        <f t="shared" si="0"/>
        <v>日</v>
      </c>
      <c r="AT24" s="134" t="str">
        <f t="shared" si="0"/>
        <v>月</v>
      </c>
      <c r="AU24" s="134" t="str">
        <f t="shared" si="0"/>
        <v>火</v>
      </c>
      <c r="AV24" s="135" t="str">
        <f t="shared" si="0"/>
        <v>水</v>
      </c>
      <c r="AW24" s="134" t="str">
        <f>IF(AW23=1,"日",IF(AW23=2,"月",IF(AW23=3,"火",IF(AW23=4,"水",IF(AW23=5,"木",IF(AW23=6,"金",IF(AW23=0,"","土")))))))</f>
        <v>木</v>
      </c>
      <c r="AX24" s="134" t="str">
        <f>IF(AX23=1,"日",IF(AX23=2,"月",IF(AX23=3,"火",IF(AX23=4,"水",IF(AX23=5,"木",IF(AX23=6,"金",IF(AX23=0,"","土")))))))</f>
        <v>金</v>
      </c>
      <c r="AY24" s="134" t="str">
        <f>IF(AY23=1,"日",IF(AY23=2,"月",IF(AY23=3,"火",IF(AY23=4,"水",IF(AY23=5,"木",IF(AY23=6,"金",IF(AY23=0,"","土")))))))</f>
        <v/>
      </c>
      <c r="AZ24" s="365"/>
      <c r="BA24" s="366"/>
      <c r="BB24" s="371"/>
      <c r="BC24" s="372"/>
      <c r="BD24" s="352"/>
      <c r="BE24" s="353"/>
      <c r="BF24" s="353"/>
      <c r="BG24" s="353"/>
      <c r="BH24" s="378"/>
    </row>
    <row r="25" spans="2:65" ht="20.25" customHeight="1" x14ac:dyDescent="0.4">
      <c r="B25" s="122"/>
      <c r="C25" s="379"/>
      <c r="D25" s="380"/>
      <c r="E25" s="381"/>
      <c r="F25" s="171"/>
      <c r="G25" s="172"/>
      <c r="H25" s="333"/>
      <c r="I25" s="303"/>
      <c r="J25" s="304"/>
      <c r="K25" s="304"/>
      <c r="L25" s="305"/>
      <c r="M25" s="334"/>
      <c r="N25" s="335"/>
      <c r="O25" s="336"/>
      <c r="P25" s="51" t="s">
        <v>18</v>
      </c>
      <c r="Q25" s="22"/>
      <c r="R25" s="22"/>
      <c r="S25" s="20"/>
      <c r="T25" s="52"/>
      <c r="U25" s="197"/>
      <c r="V25" s="197"/>
      <c r="W25" s="197"/>
      <c r="X25" s="197"/>
      <c r="Y25" s="197"/>
      <c r="Z25" s="197"/>
      <c r="AA25" s="198"/>
      <c r="AB25" s="199"/>
      <c r="AC25" s="197"/>
      <c r="AD25" s="197"/>
      <c r="AE25" s="197"/>
      <c r="AF25" s="197"/>
      <c r="AG25" s="197"/>
      <c r="AH25" s="198"/>
      <c r="AI25" s="199"/>
      <c r="AJ25" s="197"/>
      <c r="AK25" s="197"/>
      <c r="AL25" s="197"/>
      <c r="AM25" s="197"/>
      <c r="AN25" s="197"/>
      <c r="AO25" s="198"/>
      <c r="AP25" s="199"/>
      <c r="AQ25" s="197"/>
      <c r="AR25" s="197"/>
      <c r="AS25" s="197"/>
      <c r="AT25" s="197"/>
      <c r="AU25" s="197"/>
      <c r="AV25" s="198"/>
      <c r="AW25" s="199"/>
      <c r="AX25" s="197"/>
      <c r="AY25" s="197"/>
      <c r="AZ25" s="388"/>
      <c r="BA25" s="389"/>
      <c r="BB25" s="390"/>
      <c r="BC25" s="389"/>
      <c r="BD25" s="391"/>
      <c r="BE25" s="392"/>
      <c r="BF25" s="392"/>
      <c r="BG25" s="392"/>
      <c r="BH25" s="393"/>
    </row>
    <row r="26" spans="2:65" ht="20.25" customHeight="1" x14ac:dyDescent="0.4">
      <c r="B26" s="123">
        <v>1</v>
      </c>
      <c r="C26" s="279"/>
      <c r="D26" s="280"/>
      <c r="E26" s="281"/>
      <c r="F26" s="168">
        <f>C25</f>
        <v>0</v>
      </c>
      <c r="G26" s="164"/>
      <c r="H26" s="245"/>
      <c r="I26" s="260"/>
      <c r="J26" s="261"/>
      <c r="K26" s="261"/>
      <c r="L26" s="262"/>
      <c r="M26" s="250"/>
      <c r="N26" s="251"/>
      <c r="O26" s="252"/>
      <c r="P26" s="23" t="s">
        <v>73</v>
      </c>
      <c r="Q26" s="24"/>
      <c r="R26" s="24"/>
      <c r="S26" s="19"/>
      <c r="T26" s="53"/>
      <c r="U26" s="200" t="str">
        <f>IF(U25="","",VLOOKUP(U25,'シフト記号表（勤務時間帯）'!$D$6:$X$47,21,FALSE))</f>
        <v/>
      </c>
      <c r="V26" s="201" t="str">
        <f>IF(V25="","",VLOOKUP(V25,'シフト記号表（勤務時間帯）'!$D$6:$X$47,21,FALSE))</f>
        <v/>
      </c>
      <c r="W26" s="201" t="str">
        <f>IF(W25="","",VLOOKUP(W25,'シフト記号表（勤務時間帯）'!$D$6:$X$47,21,FALSE))</f>
        <v/>
      </c>
      <c r="X26" s="201" t="str">
        <f>IF(X25="","",VLOOKUP(X25,'シフト記号表（勤務時間帯）'!$D$6:$X$47,21,FALSE))</f>
        <v/>
      </c>
      <c r="Y26" s="201" t="str">
        <f>IF(Y25="","",VLOOKUP(Y25,'シフト記号表（勤務時間帯）'!$D$6:$X$47,21,FALSE))</f>
        <v/>
      </c>
      <c r="Z26" s="201" t="str">
        <f>IF(Z25="","",VLOOKUP(Z25,'シフト記号表（勤務時間帯）'!$D$6:$X$47,21,FALSE))</f>
        <v/>
      </c>
      <c r="AA26" s="202" t="str">
        <f>IF(AA25="","",VLOOKUP(AA25,'シフト記号表（勤務時間帯）'!$D$6:$X$47,21,FALSE))</f>
        <v/>
      </c>
      <c r="AB26" s="200" t="str">
        <f>IF(AB25="","",VLOOKUP(AB25,'シフト記号表（勤務時間帯）'!$D$6:$X$47,21,FALSE))</f>
        <v/>
      </c>
      <c r="AC26" s="201" t="str">
        <f>IF(AC25="","",VLOOKUP(AC25,'シフト記号表（勤務時間帯）'!$D$6:$X$47,21,FALSE))</f>
        <v/>
      </c>
      <c r="AD26" s="201" t="str">
        <f>IF(AD25="","",VLOOKUP(AD25,'シフト記号表（勤務時間帯）'!$D$6:$X$47,21,FALSE))</f>
        <v/>
      </c>
      <c r="AE26" s="201" t="str">
        <f>IF(AE25="","",VLOOKUP(AE25,'シフト記号表（勤務時間帯）'!$D$6:$X$47,21,FALSE))</f>
        <v/>
      </c>
      <c r="AF26" s="201" t="str">
        <f>IF(AF25="","",VLOOKUP(AF25,'シフト記号表（勤務時間帯）'!$D$6:$X$47,21,FALSE))</f>
        <v/>
      </c>
      <c r="AG26" s="201" t="str">
        <f>IF(AG25="","",VLOOKUP(AG25,'シフト記号表（勤務時間帯）'!$D$6:$X$47,21,FALSE))</f>
        <v/>
      </c>
      <c r="AH26" s="202" t="str">
        <f>IF(AH25="","",VLOOKUP(AH25,'シフト記号表（勤務時間帯）'!$D$6:$X$47,21,FALSE))</f>
        <v/>
      </c>
      <c r="AI26" s="200" t="str">
        <f>IF(AI25="","",VLOOKUP(AI25,'シフト記号表（勤務時間帯）'!$D$6:$X$47,21,FALSE))</f>
        <v/>
      </c>
      <c r="AJ26" s="201" t="str">
        <f>IF(AJ25="","",VLOOKUP(AJ25,'シフト記号表（勤務時間帯）'!$D$6:$X$47,21,FALSE))</f>
        <v/>
      </c>
      <c r="AK26" s="201" t="str">
        <f>IF(AK25="","",VLOOKUP(AK25,'シフト記号表（勤務時間帯）'!$D$6:$X$47,21,FALSE))</f>
        <v/>
      </c>
      <c r="AL26" s="201" t="str">
        <f>IF(AL25="","",VLOOKUP(AL25,'シフト記号表（勤務時間帯）'!$D$6:$X$47,21,FALSE))</f>
        <v/>
      </c>
      <c r="AM26" s="201" t="str">
        <f>IF(AM25="","",VLOOKUP(AM25,'シフト記号表（勤務時間帯）'!$D$6:$X$47,21,FALSE))</f>
        <v/>
      </c>
      <c r="AN26" s="201" t="str">
        <f>IF(AN25="","",VLOOKUP(AN25,'シフト記号表（勤務時間帯）'!$D$6:$X$47,21,FALSE))</f>
        <v/>
      </c>
      <c r="AO26" s="202" t="str">
        <f>IF(AO25="","",VLOOKUP(AO25,'シフト記号表（勤務時間帯）'!$D$6:$X$47,21,FALSE))</f>
        <v/>
      </c>
      <c r="AP26" s="200" t="str">
        <f>IF(AP25="","",VLOOKUP(AP25,'シフト記号表（勤務時間帯）'!$D$6:$X$47,21,FALSE))</f>
        <v/>
      </c>
      <c r="AQ26" s="201" t="str">
        <f>IF(AQ25="","",VLOOKUP(AQ25,'シフト記号表（勤務時間帯）'!$D$6:$X$47,21,FALSE))</f>
        <v/>
      </c>
      <c r="AR26" s="201" t="str">
        <f>IF(AR25="","",VLOOKUP(AR25,'シフト記号表（勤務時間帯）'!$D$6:$X$47,21,FALSE))</f>
        <v/>
      </c>
      <c r="AS26" s="201" t="str">
        <f>IF(AS25="","",VLOOKUP(AS25,'シフト記号表（勤務時間帯）'!$D$6:$X$47,21,FALSE))</f>
        <v/>
      </c>
      <c r="AT26" s="201" t="str">
        <f>IF(AT25="","",VLOOKUP(AT25,'シフト記号表（勤務時間帯）'!$D$6:$X$47,21,FALSE))</f>
        <v/>
      </c>
      <c r="AU26" s="201" t="str">
        <f>IF(AU25="","",VLOOKUP(AU25,'シフト記号表（勤務時間帯）'!$D$6:$X$47,21,FALSE))</f>
        <v/>
      </c>
      <c r="AV26" s="202" t="str">
        <f>IF(AV25="","",VLOOKUP(AV25,'シフト記号表（勤務時間帯）'!$D$6:$X$47,21,FALSE))</f>
        <v/>
      </c>
      <c r="AW26" s="200" t="str">
        <f>IF(AW25="","",VLOOKUP(AW25,'シフト記号表（勤務時間帯）'!$D$6:$X$47,21,FALSE))</f>
        <v/>
      </c>
      <c r="AX26" s="201" t="str">
        <f>IF(AX25="","",VLOOKUP(AX25,'シフト記号表（勤務時間帯）'!$D$6:$X$47,21,FALSE))</f>
        <v/>
      </c>
      <c r="AY26" s="201" t="str">
        <f>IF(AY25="","",VLOOKUP(AY25,'シフト記号表（勤務時間帯）'!$D$6:$X$47,21,FALSE))</f>
        <v/>
      </c>
      <c r="AZ26" s="297">
        <f>IF($BC$3="４週",SUM(U26:AV26),IF($BC$3="暦月",SUM(U26:AY26),""))</f>
        <v>0</v>
      </c>
      <c r="BA26" s="298"/>
      <c r="BB26" s="299">
        <f>IF($BC$3="４週",AZ26/4,IF($BC$3="暦月",(AZ26/($BC$12/7)),""))</f>
        <v>0</v>
      </c>
      <c r="BC26" s="298"/>
      <c r="BD26" s="291"/>
      <c r="BE26" s="292"/>
      <c r="BF26" s="292"/>
      <c r="BG26" s="292"/>
      <c r="BH26" s="293"/>
    </row>
    <row r="27" spans="2:65" ht="20.25" customHeight="1" x14ac:dyDescent="0.4">
      <c r="B27" s="124"/>
      <c r="C27" s="282"/>
      <c r="D27" s="283"/>
      <c r="E27" s="284"/>
      <c r="F27" s="169"/>
      <c r="G27" s="165">
        <f>C25</f>
        <v>0</v>
      </c>
      <c r="H27" s="246"/>
      <c r="I27" s="263"/>
      <c r="J27" s="264"/>
      <c r="K27" s="264"/>
      <c r="L27" s="265"/>
      <c r="M27" s="253"/>
      <c r="N27" s="254"/>
      <c r="O27" s="255"/>
      <c r="P27" s="25" t="s">
        <v>74</v>
      </c>
      <c r="Q27" s="26"/>
      <c r="R27" s="26"/>
      <c r="S27" s="17"/>
      <c r="T27" s="54"/>
      <c r="U27" s="203" t="str">
        <f>IF(U25="","",VLOOKUP(U25,'シフト記号表（勤務時間帯）'!$D$6:$Z$47,23,FALSE))</f>
        <v/>
      </c>
      <c r="V27" s="204" t="str">
        <f>IF(V25="","",VLOOKUP(V25,'シフト記号表（勤務時間帯）'!$D$6:$Z$47,23,FALSE))</f>
        <v/>
      </c>
      <c r="W27" s="204" t="str">
        <f>IF(W25="","",VLOOKUP(W25,'シフト記号表（勤務時間帯）'!$D$6:$Z$47,23,FALSE))</f>
        <v/>
      </c>
      <c r="X27" s="204" t="str">
        <f>IF(X25="","",VLOOKUP(X25,'シフト記号表（勤務時間帯）'!$D$6:$Z$47,23,FALSE))</f>
        <v/>
      </c>
      <c r="Y27" s="204" t="str">
        <f>IF(Y25="","",VLOOKUP(Y25,'シフト記号表（勤務時間帯）'!$D$6:$Z$47,23,FALSE))</f>
        <v/>
      </c>
      <c r="Z27" s="204" t="str">
        <f>IF(Z25="","",VLOOKUP(Z25,'シフト記号表（勤務時間帯）'!$D$6:$Z$47,23,FALSE))</f>
        <v/>
      </c>
      <c r="AA27" s="205" t="str">
        <f>IF(AA25="","",VLOOKUP(AA25,'シフト記号表（勤務時間帯）'!$D$6:$Z$47,23,FALSE))</f>
        <v/>
      </c>
      <c r="AB27" s="203" t="str">
        <f>IF(AB25="","",VLOOKUP(AB25,'シフト記号表（勤務時間帯）'!$D$6:$Z$47,23,FALSE))</f>
        <v/>
      </c>
      <c r="AC27" s="204" t="str">
        <f>IF(AC25="","",VLOOKUP(AC25,'シフト記号表（勤務時間帯）'!$D$6:$Z$47,23,FALSE))</f>
        <v/>
      </c>
      <c r="AD27" s="204" t="str">
        <f>IF(AD25="","",VLOOKUP(AD25,'シフト記号表（勤務時間帯）'!$D$6:$Z$47,23,FALSE))</f>
        <v/>
      </c>
      <c r="AE27" s="204" t="str">
        <f>IF(AE25="","",VLOOKUP(AE25,'シフト記号表（勤務時間帯）'!$D$6:$Z$47,23,FALSE))</f>
        <v/>
      </c>
      <c r="AF27" s="204" t="str">
        <f>IF(AF25="","",VLOOKUP(AF25,'シフト記号表（勤務時間帯）'!$D$6:$Z$47,23,FALSE))</f>
        <v/>
      </c>
      <c r="AG27" s="204" t="str">
        <f>IF(AG25="","",VLOOKUP(AG25,'シフト記号表（勤務時間帯）'!$D$6:$Z$47,23,FALSE))</f>
        <v/>
      </c>
      <c r="AH27" s="205" t="str">
        <f>IF(AH25="","",VLOOKUP(AH25,'シフト記号表（勤務時間帯）'!$D$6:$Z$47,23,FALSE))</f>
        <v/>
      </c>
      <c r="AI27" s="203" t="str">
        <f>IF(AI25="","",VLOOKUP(AI25,'シフト記号表（勤務時間帯）'!$D$6:$Z$47,23,FALSE))</f>
        <v/>
      </c>
      <c r="AJ27" s="204" t="str">
        <f>IF(AJ25="","",VLOOKUP(AJ25,'シフト記号表（勤務時間帯）'!$D$6:$Z$47,23,FALSE))</f>
        <v/>
      </c>
      <c r="AK27" s="204" t="str">
        <f>IF(AK25="","",VLOOKUP(AK25,'シフト記号表（勤務時間帯）'!$D$6:$Z$47,23,FALSE))</f>
        <v/>
      </c>
      <c r="AL27" s="204" t="str">
        <f>IF(AL25="","",VLOOKUP(AL25,'シフト記号表（勤務時間帯）'!$D$6:$Z$47,23,FALSE))</f>
        <v/>
      </c>
      <c r="AM27" s="204" t="str">
        <f>IF(AM25="","",VLOOKUP(AM25,'シフト記号表（勤務時間帯）'!$D$6:$Z$47,23,FALSE))</f>
        <v/>
      </c>
      <c r="AN27" s="204" t="str">
        <f>IF(AN25="","",VLOOKUP(AN25,'シフト記号表（勤務時間帯）'!$D$6:$Z$47,23,FALSE))</f>
        <v/>
      </c>
      <c r="AO27" s="205" t="str">
        <f>IF(AO25="","",VLOOKUP(AO25,'シフト記号表（勤務時間帯）'!$D$6:$Z$47,23,FALSE))</f>
        <v/>
      </c>
      <c r="AP27" s="203" t="str">
        <f>IF(AP25="","",VLOOKUP(AP25,'シフト記号表（勤務時間帯）'!$D$6:$Z$47,23,FALSE))</f>
        <v/>
      </c>
      <c r="AQ27" s="204" t="str">
        <f>IF(AQ25="","",VLOOKUP(AQ25,'シフト記号表（勤務時間帯）'!$D$6:$Z$47,23,FALSE))</f>
        <v/>
      </c>
      <c r="AR27" s="204" t="str">
        <f>IF(AR25="","",VLOOKUP(AR25,'シフト記号表（勤務時間帯）'!$D$6:$Z$47,23,FALSE))</f>
        <v/>
      </c>
      <c r="AS27" s="204" t="str">
        <f>IF(AS25="","",VLOOKUP(AS25,'シフト記号表（勤務時間帯）'!$D$6:$Z$47,23,FALSE))</f>
        <v/>
      </c>
      <c r="AT27" s="204" t="str">
        <f>IF(AT25="","",VLOOKUP(AT25,'シフト記号表（勤務時間帯）'!$D$6:$Z$47,23,FALSE))</f>
        <v/>
      </c>
      <c r="AU27" s="204" t="str">
        <f>IF(AU25="","",VLOOKUP(AU25,'シフト記号表（勤務時間帯）'!$D$6:$Z$47,23,FALSE))</f>
        <v/>
      </c>
      <c r="AV27" s="205" t="str">
        <f>IF(AV25="","",VLOOKUP(AV25,'シフト記号表（勤務時間帯）'!$D$6:$Z$47,23,FALSE))</f>
        <v/>
      </c>
      <c r="AW27" s="203" t="str">
        <f>IF(AW25="","",VLOOKUP(AW25,'シフト記号表（勤務時間帯）'!$D$6:$Z$47,23,FALSE))</f>
        <v/>
      </c>
      <c r="AX27" s="204" t="str">
        <f>IF(AX25="","",VLOOKUP(AX25,'シフト記号表（勤務時間帯）'!$D$6:$Z$47,23,FALSE))</f>
        <v/>
      </c>
      <c r="AY27" s="204" t="str">
        <f>IF(AY25="","",VLOOKUP(AY25,'シフト記号表（勤務時間帯）'!$D$6:$Z$47,23,FALSE))</f>
        <v/>
      </c>
      <c r="AZ27" s="300">
        <f>IF($BC$3="４週",SUM(U27:AV27),IF($BC$3="暦月",SUM(U27:AY27),""))</f>
        <v>0</v>
      </c>
      <c r="BA27" s="301"/>
      <c r="BB27" s="302">
        <f>IF($BC$3="４週",AZ27/4,IF($BC$3="暦月",(AZ27/($BC$12/7)),""))</f>
        <v>0</v>
      </c>
      <c r="BC27" s="301"/>
      <c r="BD27" s="294"/>
      <c r="BE27" s="295"/>
      <c r="BF27" s="295"/>
      <c r="BG27" s="295"/>
      <c r="BH27" s="296"/>
    </row>
    <row r="28" spans="2:65" ht="20.25" customHeight="1" x14ac:dyDescent="0.4">
      <c r="B28" s="125"/>
      <c r="C28" s="276"/>
      <c r="D28" s="277"/>
      <c r="E28" s="278"/>
      <c r="F28" s="167"/>
      <c r="G28" s="163"/>
      <c r="H28" s="337"/>
      <c r="I28" s="257"/>
      <c r="J28" s="258"/>
      <c r="K28" s="258"/>
      <c r="L28" s="259"/>
      <c r="M28" s="247"/>
      <c r="N28" s="248"/>
      <c r="O28" s="249"/>
      <c r="P28" s="21" t="s">
        <v>18</v>
      </c>
      <c r="Q28" s="27"/>
      <c r="R28" s="27"/>
      <c r="S28" s="15"/>
      <c r="T28" s="55"/>
      <c r="U28" s="206"/>
      <c r="V28" s="207"/>
      <c r="W28" s="207"/>
      <c r="X28" s="207"/>
      <c r="Y28" s="207"/>
      <c r="Z28" s="207"/>
      <c r="AA28" s="208"/>
      <c r="AB28" s="206"/>
      <c r="AC28" s="207"/>
      <c r="AD28" s="207"/>
      <c r="AE28" s="207"/>
      <c r="AF28" s="207"/>
      <c r="AG28" s="207"/>
      <c r="AH28" s="208"/>
      <c r="AI28" s="206"/>
      <c r="AJ28" s="207"/>
      <c r="AK28" s="207"/>
      <c r="AL28" s="207"/>
      <c r="AM28" s="207"/>
      <c r="AN28" s="207"/>
      <c r="AO28" s="208"/>
      <c r="AP28" s="206"/>
      <c r="AQ28" s="207"/>
      <c r="AR28" s="207"/>
      <c r="AS28" s="207"/>
      <c r="AT28" s="207"/>
      <c r="AU28" s="207"/>
      <c r="AV28" s="208"/>
      <c r="AW28" s="206"/>
      <c r="AX28" s="207"/>
      <c r="AY28" s="207"/>
      <c r="AZ28" s="256"/>
      <c r="BA28" s="243"/>
      <c r="BB28" s="242"/>
      <c r="BC28" s="243"/>
      <c r="BD28" s="288"/>
      <c r="BE28" s="289"/>
      <c r="BF28" s="289"/>
      <c r="BG28" s="289"/>
      <c r="BH28" s="290"/>
    </row>
    <row r="29" spans="2:65" ht="20.25" customHeight="1" x14ac:dyDescent="0.4">
      <c r="B29" s="123">
        <f>B26+1</f>
        <v>2</v>
      </c>
      <c r="C29" s="279"/>
      <c r="D29" s="280"/>
      <c r="E29" s="281"/>
      <c r="F29" s="168">
        <f>C28</f>
        <v>0</v>
      </c>
      <c r="G29" s="164"/>
      <c r="H29" s="245"/>
      <c r="I29" s="260"/>
      <c r="J29" s="261"/>
      <c r="K29" s="261"/>
      <c r="L29" s="262"/>
      <c r="M29" s="250"/>
      <c r="N29" s="251"/>
      <c r="O29" s="252"/>
      <c r="P29" s="23" t="s">
        <v>73</v>
      </c>
      <c r="Q29" s="24"/>
      <c r="R29" s="24"/>
      <c r="S29" s="19"/>
      <c r="T29" s="53"/>
      <c r="U29" s="200" t="str">
        <f>IF(U28="","",VLOOKUP(U28,'シフト記号表（勤務時間帯）'!$D$6:$X$47,21,FALSE))</f>
        <v/>
      </c>
      <c r="V29" s="201" t="str">
        <f>IF(V28="","",VLOOKUP(V28,'シフト記号表（勤務時間帯）'!$D$6:$X$47,21,FALSE))</f>
        <v/>
      </c>
      <c r="W29" s="201" t="str">
        <f>IF(W28="","",VLOOKUP(W28,'シフト記号表（勤務時間帯）'!$D$6:$X$47,21,FALSE))</f>
        <v/>
      </c>
      <c r="X29" s="201" t="str">
        <f>IF(X28="","",VLOOKUP(X28,'シフト記号表（勤務時間帯）'!$D$6:$X$47,21,FALSE))</f>
        <v/>
      </c>
      <c r="Y29" s="201" t="str">
        <f>IF(Y28="","",VLOOKUP(Y28,'シフト記号表（勤務時間帯）'!$D$6:$X$47,21,FALSE))</f>
        <v/>
      </c>
      <c r="Z29" s="201" t="str">
        <f>IF(Z28="","",VLOOKUP(Z28,'シフト記号表（勤務時間帯）'!$D$6:$X$47,21,FALSE))</f>
        <v/>
      </c>
      <c r="AA29" s="202" t="str">
        <f>IF(AA28="","",VLOOKUP(AA28,'シフト記号表（勤務時間帯）'!$D$6:$X$47,21,FALSE))</f>
        <v/>
      </c>
      <c r="AB29" s="200" t="str">
        <f>IF(AB28="","",VLOOKUP(AB28,'シフト記号表（勤務時間帯）'!$D$6:$X$47,21,FALSE))</f>
        <v/>
      </c>
      <c r="AC29" s="201" t="str">
        <f>IF(AC28="","",VLOOKUP(AC28,'シフト記号表（勤務時間帯）'!$D$6:$X$47,21,FALSE))</f>
        <v/>
      </c>
      <c r="AD29" s="201" t="str">
        <f>IF(AD28="","",VLOOKUP(AD28,'シフト記号表（勤務時間帯）'!$D$6:$X$47,21,FALSE))</f>
        <v/>
      </c>
      <c r="AE29" s="201" t="str">
        <f>IF(AE28="","",VLOOKUP(AE28,'シフト記号表（勤務時間帯）'!$D$6:$X$47,21,FALSE))</f>
        <v/>
      </c>
      <c r="AF29" s="201" t="str">
        <f>IF(AF28="","",VLOOKUP(AF28,'シフト記号表（勤務時間帯）'!$D$6:$X$47,21,FALSE))</f>
        <v/>
      </c>
      <c r="AG29" s="201" t="str">
        <f>IF(AG28="","",VLOOKUP(AG28,'シフト記号表（勤務時間帯）'!$D$6:$X$47,21,FALSE))</f>
        <v/>
      </c>
      <c r="AH29" s="202" t="str">
        <f>IF(AH28="","",VLOOKUP(AH28,'シフト記号表（勤務時間帯）'!$D$6:$X$47,21,FALSE))</f>
        <v/>
      </c>
      <c r="AI29" s="200" t="str">
        <f>IF(AI28="","",VLOOKUP(AI28,'シフト記号表（勤務時間帯）'!$D$6:$X$47,21,FALSE))</f>
        <v/>
      </c>
      <c r="AJ29" s="201" t="str">
        <f>IF(AJ28="","",VLOOKUP(AJ28,'シフト記号表（勤務時間帯）'!$D$6:$X$47,21,FALSE))</f>
        <v/>
      </c>
      <c r="AK29" s="201" t="str">
        <f>IF(AK28="","",VLOOKUP(AK28,'シフト記号表（勤務時間帯）'!$D$6:$X$47,21,FALSE))</f>
        <v/>
      </c>
      <c r="AL29" s="201" t="str">
        <f>IF(AL28="","",VLOOKUP(AL28,'シフト記号表（勤務時間帯）'!$D$6:$X$47,21,FALSE))</f>
        <v/>
      </c>
      <c r="AM29" s="201" t="str">
        <f>IF(AM28="","",VLOOKUP(AM28,'シフト記号表（勤務時間帯）'!$D$6:$X$47,21,FALSE))</f>
        <v/>
      </c>
      <c r="AN29" s="201" t="str">
        <f>IF(AN28="","",VLOOKUP(AN28,'シフト記号表（勤務時間帯）'!$D$6:$X$47,21,FALSE))</f>
        <v/>
      </c>
      <c r="AO29" s="202" t="str">
        <f>IF(AO28="","",VLOOKUP(AO28,'シフト記号表（勤務時間帯）'!$D$6:$X$47,21,FALSE))</f>
        <v/>
      </c>
      <c r="AP29" s="200" t="str">
        <f>IF(AP28="","",VLOOKUP(AP28,'シフト記号表（勤務時間帯）'!$D$6:$X$47,21,FALSE))</f>
        <v/>
      </c>
      <c r="AQ29" s="201" t="str">
        <f>IF(AQ28="","",VLOOKUP(AQ28,'シフト記号表（勤務時間帯）'!$D$6:$X$47,21,FALSE))</f>
        <v/>
      </c>
      <c r="AR29" s="201" t="str">
        <f>IF(AR28="","",VLOOKUP(AR28,'シフト記号表（勤務時間帯）'!$D$6:$X$47,21,FALSE))</f>
        <v/>
      </c>
      <c r="AS29" s="201" t="str">
        <f>IF(AS28="","",VLOOKUP(AS28,'シフト記号表（勤務時間帯）'!$D$6:$X$47,21,FALSE))</f>
        <v/>
      </c>
      <c r="AT29" s="201" t="str">
        <f>IF(AT28="","",VLOOKUP(AT28,'シフト記号表（勤務時間帯）'!$D$6:$X$47,21,FALSE))</f>
        <v/>
      </c>
      <c r="AU29" s="201" t="str">
        <f>IF(AU28="","",VLOOKUP(AU28,'シフト記号表（勤務時間帯）'!$D$6:$X$47,21,FALSE))</f>
        <v/>
      </c>
      <c r="AV29" s="202" t="str">
        <f>IF(AV28="","",VLOOKUP(AV28,'シフト記号表（勤務時間帯）'!$D$6:$X$47,21,FALSE))</f>
        <v/>
      </c>
      <c r="AW29" s="200" t="str">
        <f>IF(AW28="","",VLOOKUP(AW28,'シフト記号表（勤務時間帯）'!$D$6:$X$47,21,FALSE))</f>
        <v/>
      </c>
      <c r="AX29" s="201" t="str">
        <f>IF(AX28="","",VLOOKUP(AX28,'シフト記号表（勤務時間帯）'!$D$6:$X$47,21,FALSE))</f>
        <v/>
      </c>
      <c r="AY29" s="201" t="str">
        <f>IF(AY28="","",VLOOKUP(AY28,'シフト記号表（勤務時間帯）'!$D$6:$X$47,21,FALSE))</f>
        <v/>
      </c>
      <c r="AZ29" s="297">
        <f>IF($BC$3="４週",SUM(U29:AV29),IF($BC$3="暦月",SUM(U29:AY29),""))</f>
        <v>0</v>
      </c>
      <c r="BA29" s="298"/>
      <c r="BB29" s="299">
        <f>IF($BC$3="４週",AZ29/4,IF($BC$3="暦月",(AZ29/($BC$12/7)),""))</f>
        <v>0</v>
      </c>
      <c r="BC29" s="298"/>
      <c r="BD29" s="291"/>
      <c r="BE29" s="292"/>
      <c r="BF29" s="292"/>
      <c r="BG29" s="292"/>
      <c r="BH29" s="293"/>
    </row>
    <row r="30" spans="2:65" ht="20.25" customHeight="1" x14ac:dyDescent="0.4">
      <c r="B30" s="124"/>
      <c r="C30" s="282"/>
      <c r="D30" s="283"/>
      <c r="E30" s="284"/>
      <c r="F30" s="169"/>
      <c r="G30" s="165">
        <f>C28</f>
        <v>0</v>
      </c>
      <c r="H30" s="246"/>
      <c r="I30" s="263"/>
      <c r="J30" s="264"/>
      <c r="K30" s="264"/>
      <c r="L30" s="265"/>
      <c r="M30" s="253"/>
      <c r="N30" s="254"/>
      <c r="O30" s="255"/>
      <c r="P30" s="25" t="s">
        <v>74</v>
      </c>
      <c r="Q30" s="26"/>
      <c r="R30" s="26"/>
      <c r="S30" s="17"/>
      <c r="T30" s="54"/>
      <c r="U30" s="203" t="str">
        <f>IF(U28="","",VLOOKUP(U28,'シフト記号表（勤務時間帯）'!$D$6:$Z$47,23,FALSE))</f>
        <v/>
      </c>
      <c r="V30" s="204" t="str">
        <f>IF(V28="","",VLOOKUP(V28,'シフト記号表（勤務時間帯）'!$D$6:$Z$47,23,FALSE))</f>
        <v/>
      </c>
      <c r="W30" s="204" t="str">
        <f>IF(W28="","",VLOOKUP(W28,'シフト記号表（勤務時間帯）'!$D$6:$Z$47,23,FALSE))</f>
        <v/>
      </c>
      <c r="X30" s="204" t="str">
        <f>IF(X28="","",VLOOKUP(X28,'シフト記号表（勤務時間帯）'!$D$6:$Z$47,23,FALSE))</f>
        <v/>
      </c>
      <c r="Y30" s="204" t="str">
        <f>IF(Y28="","",VLOOKUP(Y28,'シフト記号表（勤務時間帯）'!$D$6:$Z$47,23,FALSE))</f>
        <v/>
      </c>
      <c r="Z30" s="204" t="str">
        <f>IF(Z28="","",VLOOKUP(Z28,'シフト記号表（勤務時間帯）'!$D$6:$Z$47,23,FALSE))</f>
        <v/>
      </c>
      <c r="AA30" s="205" t="str">
        <f>IF(AA28="","",VLOOKUP(AA28,'シフト記号表（勤務時間帯）'!$D$6:$Z$47,23,FALSE))</f>
        <v/>
      </c>
      <c r="AB30" s="203" t="str">
        <f>IF(AB28="","",VLOOKUP(AB28,'シフト記号表（勤務時間帯）'!$D$6:$Z$47,23,FALSE))</f>
        <v/>
      </c>
      <c r="AC30" s="204" t="str">
        <f>IF(AC28="","",VLOOKUP(AC28,'シフト記号表（勤務時間帯）'!$D$6:$Z$47,23,FALSE))</f>
        <v/>
      </c>
      <c r="AD30" s="204" t="str">
        <f>IF(AD28="","",VLOOKUP(AD28,'シフト記号表（勤務時間帯）'!$D$6:$Z$47,23,FALSE))</f>
        <v/>
      </c>
      <c r="AE30" s="204" t="str">
        <f>IF(AE28="","",VLOOKUP(AE28,'シフト記号表（勤務時間帯）'!$D$6:$Z$47,23,FALSE))</f>
        <v/>
      </c>
      <c r="AF30" s="204" t="str">
        <f>IF(AF28="","",VLOOKUP(AF28,'シフト記号表（勤務時間帯）'!$D$6:$Z$47,23,FALSE))</f>
        <v/>
      </c>
      <c r="AG30" s="204" t="str">
        <f>IF(AG28="","",VLOOKUP(AG28,'シフト記号表（勤務時間帯）'!$D$6:$Z$47,23,FALSE))</f>
        <v/>
      </c>
      <c r="AH30" s="205" t="str">
        <f>IF(AH28="","",VLOOKUP(AH28,'シフト記号表（勤務時間帯）'!$D$6:$Z$47,23,FALSE))</f>
        <v/>
      </c>
      <c r="AI30" s="203" t="str">
        <f>IF(AI28="","",VLOOKUP(AI28,'シフト記号表（勤務時間帯）'!$D$6:$Z$47,23,FALSE))</f>
        <v/>
      </c>
      <c r="AJ30" s="204" t="str">
        <f>IF(AJ28="","",VLOOKUP(AJ28,'シフト記号表（勤務時間帯）'!$D$6:$Z$47,23,FALSE))</f>
        <v/>
      </c>
      <c r="AK30" s="204" t="str">
        <f>IF(AK28="","",VLOOKUP(AK28,'シフト記号表（勤務時間帯）'!$D$6:$Z$47,23,FALSE))</f>
        <v/>
      </c>
      <c r="AL30" s="204" t="str">
        <f>IF(AL28="","",VLOOKUP(AL28,'シフト記号表（勤務時間帯）'!$D$6:$Z$47,23,FALSE))</f>
        <v/>
      </c>
      <c r="AM30" s="204" t="str">
        <f>IF(AM28="","",VLOOKUP(AM28,'シフト記号表（勤務時間帯）'!$D$6:$Z$47,23,FALSE))</f>
        <v/>
      </c>
      <c r="AN30" s="204" t="str">
        <f>IF(AN28="","",VLOOKUP(AN28,'シフト記号表（勤務時間帯）'!$D$6:$Z$47,23,FALSE))</f>
        <v/>
      </c>
      <c r="AO30" s="205" t="str">
        <f>IF(AO28="","",VLOOKUP(AO28,'シフト記号表（勤務時間帯）'!$D$6:$Z$47,23,FALSE))</f>
        <v/>
      </c>
      <c r="AP30" s="203" t="str">
        <f>IF(AP28="","",VLOOKUP(AP28,'シフト記号表（勤務時間帯）'!$D$6:$Z$47,23,FALSE))</f>
        <v/>
      </c>
      <c r="AQ30" s="204" t="str">
        <f>IF(AQ28="","",VLOOKUP(AQ28,'シフト記号表（勤務時間帯）'!$D$6:$Z$47,23,FALSE))</f>
        <v/>
      </c>
      <c r="AR30" s="204" t="str">
        <f>IF(AR28="","",VLOOKUP(AR28,'シフト記号表（勤務時間帯）'!$D$6:$Z$47,23,FALSE))</f>
        <v/>
      </c>
      <c r="AS30" s="204" t="str">
        <f>IF(AS28="","",VLOOKUP(AS28,'シフト記号表（勤務時間帯）'!$D$6:$Z$47,23,FALSE))</f>
        <v/>
      </c>
      <c r="AT30" s="204" t="str">
        <f>IF(AT28="","",VLOOKUP(AT28,'シフト記号表（勤務時間帯）'!$D$6:$Z$47,23,FALSE))</f>
        <v/>
      </c>
      <c r="AU30" s="204" t="str">
        <f>IF(AU28="","",VLOOKUP(AU28,'シフト記号表（勤務時間帯）'!$D$6:$Z$47,23,FALSE))</f>
        <v/>
      </c>
      <c r="AV30" s="205" t="str">
        <f>IF(AV28="","",VLOOKUP(AV28,'シフト記号表（勤務時間帯）'!$D$6:$Z$47,23,FALSE))</f>
        <v/>
      </c>
      <c r="AW30" s="203" t="str">
        <f>IF(AW28="","",VLOOKUP(AW28,'シフト記号表（勤務時間帯）'!$D$6:$Z$47,23,FALSE))</f>
        <v/>
      </c>
      <c r="AX30" s="204" t="str">
        <f>IF(AX28="","",VLOOKUP(AX28,'シフト記号表（勤務時間帯）'!$D$6:$Z$47,23,FALSE))</f>
        <v/>
      </c>
      <c r="AY30" s="204" t="str">
        <f>IF(AY28="","",VLOOKUP(AY28,'シフト記号表（勤務時間帯）'!$D$6:$Z$47,23,FALSE))</f>
        <v/>
      </c>
      <c r="AZ30" s="300">
        <f>IF($BC$3="４週",SUM(U30:AV30),IF($BC$3="暦月",SUM(U30:AY30),""))</f>
        <v>0</v>
      </c>
      <c r="BA30" s="301"/>
      <c r="BB30" s="302">
        <f>IF($BC$3="４週",AZ30/4,IF($BC$3="暦月",(AZ30/($BC$12/7)),""))</f>
        <v>0</v>
      </c>
      <c r="BC30" s="301"/>
      <c r="BD30" s="294"/>
      <c r="BE30" s="295"/>
      <c r="BF30" s="295"/>
      <c r="BG30" s="295"/>
      <c r="BH30" s="296"/>
    </row>
    <row r="31" spans="2:65" ht="20.25" customHeight="1" x14ac:dyDescent="0.4">
      <c r="B31" s="125"/>
      <c r="C31" s="276"/>
      <c r="D31" s="277"/>
      <c r="E31" s="278"/>
      <c r="F31" s="168"/>
      <c r="G31" s="164"/>
      <c r="H31" s="244"/>
      <c r="I31" s="257"/>
      <c r="J31" s="258"/>
      <c r="K31" s="258"/>
      <c r="L31" s="259"/>
      <c r="M31" s="247"/>
      <c r="N31" s="248"/>
      <c r="O31" s="249"/>
      <c r="P31" s="21" t="s">
        <v>18</v>
      </c>
      <c r="Q31" s="27"/>
      <c r="R31" s="27"/>
      <c r="S31" s="15"/>
      <c r="T31" s="55"/>
      <c r="U31" s="206"/>
      <c r="V31" s="207"/>
      <c r="W31" s="207"/>
      <c r="X31" s="207"/>
      <c r="Y31" s="207"/>
      <c r="Z31" s="207"/>
      <c r="AA31" s="208"/>
      <c r="AB31" s="206"/>
      <c r="AC31" s="207"/>
      <c r="AD31" s="207"/>
      <c r="AE31" s="207"/>
      <c r="AF31" s="207"/>
      <c r="AG31" s="207"/>
      <c r="AH31" s="208"/>
      <c r="AI31" s="206"/>
      <c r="AJ31" s="207"/>
      <c r="AK31" s="207"/>
      <c r="AL31" s="207"/>
      <c r="AM31" s="207"/>
      <c r="AN31" s="207"/>
      <c r="AO31" s="208"/>
      <c r="AP31" s="206"/>
      <c r="AQ31" s="207"/>
      <c r="AR31" s="207"/>
      <c r="AS31" s="207"/>
      <c r="AT31" s="207"/>
      <c r="AU31" s="207"/>
      <c r="AV31" s="208"/>
      <c r="AW31" s="206"/>
      <c r="AX31" s="207"/>
      <c r="AY31" s="207"/>
      <c r="AZ31" s="256"/>
      <c r="BA31" s="243"/>
      <c r="BB31" s="242"/>
      <c r="BC31" s="243"/>
      <c r="BD31" s="288"/>
      <c r="BE31" s="289"/>
      <c r="BF31" s="289"/>
      <c r="BG31" s="289"/>
      <c r="BH31" s="290"/>
    </row>
    <row r="32" spans="2:65" ht="20.25" customHeight="1" x14ac:dyDescent="0.4">
      <c r="B32" s="123">
        <f>B29+1</f>
        <v>3</v>
      </c>
      <c r="C32" s="279"/>
      <c r="D32" s="280"/>
      <c r="E32" s="281"/>
      <c r="F32" s="168">
        <f>C31</f>
        <v>0</v>
      </c>
      <c r="G32" s="164"/>
      <c r="H32" s="245"/>
      <c r="I32" s="260"/>
      <c r="J32" s="261"/>
      <c r="K32" s="261"/>
      <c r="L32" s="262"/>
      <c r="M32" s="250"/>
      <c r="N32" s="251"/>
      <c r="O32" s="252"/>
      <c r="P32" s="23" t="s">
        <v>73</v>
      </c>
      <c r="Q32" s="24"/>
      <c r="R32" s="24"/>
      <c r="S32" s="19"/>
      <c r="T32" s="53"/>
      <c r="U32" s="200" t="str">
        <f>IF(U31="","",VLOOKUP(U31,'シフト記号表（勤務時間帯）'!$D$6:$X$47,21,FALSE))</f>
        <v/>
      </c>
      <c r="V32" s="201" t="str">
        <f>IF(V31="","",VLOOKUP(V31,'シフト記号表（勤務時間帯）'!$D$6:$X$47,21,FALSE))</f>
        <v/>
      </c>
      <c r="W32" s="201" t="str">
        <f>IF(W31="","",VLOOKUP(W31,'シフト記号表（勤務時間帯）'!$D$6:$X$47,21,FALSE))</f>
        <v/>
      </c>
      <c r="X32" s="201" t="str">
        <f>IF(X31="","",VLOOKUP(X31,'シフト記号表（勤務時間帯）'!$D$6:$X$47,21,FALSE))</f>
        <v/>
      </c>
      <c r="Y32" s="201" t="str">
        <f>IF(Y31="","",VLOOKUP(Y31,'シフト記号表（勤務時間帯）'!$D$6:$X$47,21,FALSE))</f>
        <v/>
      </c>
      <c r="Z32" s="201" t="str">
        <f>IF(Z31="","",VLOOKUP(Z31,'シフト記号表（勤務時間帯）'!$D$6:$X$47,21,FALSE))</f>
        <v/>
      </c>
      <c r="AA32" s="202" t="str">
        <f>IF(AA31="","",VLOOKUP(AA31,'シフト記号表（勤務時間帯）'!$D$6:$X$47,21,FALSE))</f>
        <v/>
      </c>
      <c r="AB32" s="200" t="str">
        <f>IF(AB31="","",VLOOKUP(AB31,'シフト記号表（勤務時間帯）'!$D$6:$X$47,21,FALSE))</f>
        <v/>
      </c>
      <c r="AC32" s="201" t="str">
        <f>IF(AC31="","",VLOOKUP(AC31,'シフト記号表（勤務時間帯）'!$D$6:$X$47,21,FALSE))</f>
        <v/>
      </c>
      <c r="AD32" s="201" t="str">
        <f>IF(AD31="","",VLOOKUP(AD31,'シフト記号表（勤務時間帯）'!$D$6:$X$47,21,FALSE))</f>
        <v/>
      </c>
      <c r="AE32" s="201" t="str">
        <f>IF(AE31="","",VLOOKUP(AE31,'シフト記号表（勤務時間帯）'!$D$6:$X$47,21,FALSE))</f>
        <v/>
      </c>
      <c r="AF32" s="201" t="str">
        <f>IF(AF31="","",VLOOKUP(AF31,'シフト記号表（勤務時間帯）'!$D$6:$X$47,21,FALSE))</f>
        <v/>
      </c>
      <c r="AG32" s="201" t="str">
        <f>IF(AG31="","",VLOOKUP(AG31,'シフト記号表（勤務時間帯）'!$D$6:$X$47,21,FALSE))</f>
        <v/>
      </c>
      <c r="AH32" s="202" t="str">
        <f>IF(AH31="","",VLOOKUP(AH31,'シフト記号表（勤務時間帯）'!$D$6:$X$47,21,FALSE))</f>
        <v/>
      </c>
      <c r="AI32" s="200" t="str">
        <f>IF(AI31="","",VLOOKUP(AI31,'シフト記号表（勤務時間帯）'!$D$6:$X$47,21,FALSE))</f>
        <v/>
      </c>
      <c r="AJ32" s="201" t="str">
        <f>IF(AJ31="","",VLOOKUP(AJ31,'シフト記号表（勤務時間帯）'!$D$6:$X$47,21,FALSE))</f>
        <v/>
      </c>
      <c r="AK32" s="201" t="str">
        <f>IF(AK31="","",VLOOKUP(AK31,'シフト記号表（勤務時間帯）'!$D$6:$X$47,21,FALSE))</f>
        <v/>
      </c>
      <c r="AL32" s="201" t="str">
        <f>IF(AL31="","",VLOOKUP(AL31,'シフト記号表（勤務時間帯）'!$D$6:$X$47,21,FALSE))</f>
        <v/>
      </c>
      <c r="AM32" s="201" t="str">
        <f>IF(AM31="","",VLOOKUP(AM31,'シフト記号表（勤務時間帯）'!$D$6:$X$47,21,FALSE))</f>
        <v/>
      </c>
      <c r="AN32" s="201" t="str">
        <f>IF(AN31="","",VLOOKUP(AN31,'シフト記号表（勤務時間帯）'!$D$6:$X$47,21,FALSE))</f>
        <v/>
      </c>
      <c r="AO32" s="202" t="str">
        <f>IF(AO31="","",VLOOKUP(AO31,'シフト記号表（勤務時間帯）'!$D$6:$X$47,21,FALSE))</f>
        <v/>
      </c>
      <c r="AP32" s="200" t="str">
        <f>IF(AP31="","",VLOOKUP(AP31,'シフト記号表（勤務時間帯）'!$D$6:$X$47,21,FALSE))</f>
        <v/>
      </c>
      <c r="AQ32" s="201" t="str">
        <f>IF(AQ31="","",VLOOKUP(AQ31,'シフト記号表（勤務時間帯）'!$D$6:$X$47,21,FALSE))</f>
        <v/>
      </c>
      <c r="AR32" s="201" t="str">
        <f>IF(AR31="","",VLOOKUP(AR31,'シフト記号表（勤務時間帯）'!$D$6:$X$47,21,FALSE))</f>
        <v/>
      </c>
      <c r="AS32" s="201" t="str">
        <f>IF(AS31="","",VLOOKUP(AS31,'シフト記号表（勤務時間帯）'!$D$6:$X$47,21,FALSE))</f>
        <v/>
      </c>
      <c r="AT32" s="201" t="str">
        <f>IF(AT31="","",VLOOKUP(AT31,'シフト記号表（勤務時間帯）'!$D$6:$X$47,21,FALSE))</f>
        <v/>
      </c>
      <c r="AU32" s="201" t="str">
        <f>IF(AU31="","",VLOOKUP(AU31,'シフト記号表（勤務時間帯）'!$D$6:$X$47,21,FALSE))</f>
        <v/>
      </c>
      <c r="AV32" s="202" t="str">
        <f>IF(AV31="","",VLOOKUP(AV31,'シフト記号表（勤務時間帯）'!$D$6:$X$47,21,FALSE))</f>
        <v/>
      </c>
      <c r="AW32" s="200" t="str">
        <f>IF(AW31="","",VLOOKUP(AW31,'シフト記号表（勤務時間帯）'!$D$6:$X$47,21,FALSE))</f>
        <v/>
      </c>
      <c r="AX32" s="201" t="str">
        <f>IF(AX31="","",VLOOKUP(AX31,'シフト記号表（勤務時間帯）'!$D$6:$X$47,21,FALSE))</f>
        <v/>
      </c>
      <c r="AY32" s="201" t="str">
        <f>IF(AY31="","",VLOOKUP(AY31,'シフト記号表（勤務時間帯）'!$D$6:$X$47,21,FALSE))</f>
        <v/>
      </c>
      <c r="AZ32" s="297">
        <f>IF($BC$3="４週",SUM(U32:AV32),IF($BC$3="暦月",SUM(U32:AY32),""))</f>
        <v>0</v>
      </c>
      <c r="BA32" s="298"/>
      <c r="BB32" s="299">
        <f>IF($BC$3="４週",AZ32/4,IF($BC$3="暦月",(AZ32/($BC$12/7)),""))</f>
        <v>0</v>
      </c>
      <c r="BC32" s="298"/>
      <c r="BD32" s="291"/>
      <c r="BE32" s="292"/>
      <c r="BF32" s="292"/>
      <c r="BG32" s="292"/>
      <c r="BH32" s="293"/>
    </row>
    <row r="33" spans="2:60" ht="20.25" customHeight="1" x14ac:dyDescent="0.4">
      <c r="B33" s="124"/>
      <c r="C33" s="282"/>
      <c r="D33" s="283"/>
      <c r="E33" s="284"/>
      <c r="F33" s="169"/>
      <c r="G33" s="165">
        <f>C31</f>
        <v>0</v>
      </c>
      <c r="H33" s="246"/>
      <c r="I33" s="263"/>
      <c r="J33" s="264"/>
      <c r="K33" s="264"/>
      <c r="L33" s="265"/>
      <c r="M33" s="253"/>
      <c r="N33" s="254"/>
      <c r="O33" s="255"/>
      <c r="P33" s="25" t="s">
        <v>74</v>
      </c>
      <c r="Q33" s="28"/>
      <c r="R33" s="28"/>
      <c r="S33" s="16"/>
      <c r="T33" s="56"/>
      <c r="U33" s="203" t="str">
        <f>IF(U31="","",VLOOKUP(U31,'シフト記号表（勤務時間帯）'!$D$6:$Z$47,23,FALSE))</f>
        <v/>
      </c>
      <c r="V33" s="204" t="str">
        <f>IF(V31="","",VLOOKUP(V31,'シフト記号表（勤務時間帯）'!$D$6:$Z$47,23,FALSE))</f>
        <v/>
      </c>
      <c r="W33" s="204" t="str">
        <f>IF(W31="","",VLOOKUP(W31,'シフト記号表（勤務時間帯）'!$D$6:$Z$47,23,FALSE))</f>
        <v/>
      </c>
      <c r="X33" s="204" t="str">
        <f>IF(X31="","",VLOOKUP(X31,'シフト記号表（勤務時間帯）'!$D$6:$Z$47,23,FALSE))</f>
        <v/>
      </c>
      <c r="Y33" s="204" t="str">
        <f>IF(Y31="","",VLOOKUP(Y31,'シフト記号表（勤務時間帯）'!$D$6:$Z$47,23,FALSE))</f>
        <v/>
      </c>
      <c r="Z33" s="204" t="str">
        <f>IF(Z31="","",VLOOKUP(Z31,'シフト記号表（勤務時間帯）'!$D$6:$Z$47,23,FALSE))</f>
        <v/>
      </c>
      <c r="AA33" s="205" t="str">
        <f>IF(AA31="","",VLOOKUP(AA31,'シフト記号表（勤務時間帯）'!$D$6:$Z$47,23,FALSE))</f>
        <v/>
      </c>
      <c r="AB33" s="203" t="str">
        <f>IF(AB31="","",VLOOKUP(AB31,'シフト記号表（勤務時間帯）'!$D$6:$Z$47,23,FALSE))</f>
        <v/>
      </c>
      <c r="AC33" s="204" t="str">
        <f>IF(AC31="","",VLOOKUP(AC31,'シフト記号表（勤務時間帯）'!$D$6:$Z$47,23,FALSE))</f>
        <v/>
      </c>
      <c r="AD33" s="204" t="str">
        <f>IF(AD31="","",VLOOKUP(AD31,'シフト記号表（勤務時間帯）'!$D$6:$Z$47,23,FALSE))</f>
        <v/>
      </c>
      <c r="AE33" s="204" t="str">
        <f>IF(AE31="","",VLOOKUP(AE31,'シフト記号表（勤務時間帯）'!$D$6:$Z$47,23,FALSE))</f>
        <v/>
      </c>
      <c r="AF33" s="204" t="str">
        <f>IF(AF31="","",VLOOKUP(AF31,'シフト記号表（勤務時間帯）'!$D$6:$Z$47,23,FALSE))</f>
        <v/>
      </c>
      <c r="AG33" s="204" t="str">
        <f>IF(AG31="","",VLOOKUP(AG31,'シフト記号表（勤務時間帯）'!$D$6:$Z$47,23,FALSE))</f>
        <v/>
      </c>
      <c r="AH33" s="205" t="str">
        <f>IF(AH31="","",VLOOKUP(AH31,'シフト記号表（勤務時間帯）'!$D$6:$Z$47,23,FALSE))</f>
        <v/>
      </c>
      <c r="AI33" s="203" t="str">
        <f>IF(AI31="","",VLOOKUP(AI31,'シフト記号表（勤務時間帯）'!$D$6:$Z$47,23,FALSE))</f>
        <v/>
      </c>
      <c r="AJ33" s="204" t="str">
        <f>IF(AJ31="","",VLOOKUP(AJ31,'シフト記号表（勤務時間帯）'!$D$6:$Z$47,23,FALSE))</f>
        <v/>
      </c>
      <c r="AK33" s="204" t="str">
        <f>IF(AK31="","",VLOOKUP(AK31,'シフト記号表（勤務時間帯）'!$D$6:$Z$47,23,FALSE))</f>
        <v/>
      </c>
      <c r="AL33" s="204" t="str">
        <f>IF(AL31="","",VLOOKUP(AL31,'シフト記号表（勤務時間帯）'!$D$6:$Z$47,23,FALSE))</f>
        <v/>
      </c>
      <c r="AM33" s="204" t="str">
        <f>IF(AM31="","",VLOOKUP(AM31,'シフト記号表（勤務時間帯）'!$D$6:$Z$47,23,FALSE))</f>
        <v/>
      </c>
      <c r="AN33" s="204" t="str">
        <f>IF(AN31="","",VLOOKUP(AN31,'シフト記号表（勤務時間帯）'!$D$6:$Z$47,23,FALSE))</f>
        <v/>
      </c>
      <c r="AO33" s="205" t="str">
        <f>IF(AO31="","",VLOOKUP(AO31,'シフト記号表（勤務時間帯）'!$D$6:$Z$47,23,FALSE))</f>
        <v/>
      </c>
      <c r="AP33" s="203" t="str">
        <f>IF(AP31="","",VLOOKUP(AP31,'シフト記号表（勤務時間帯）'!$D$6:$Z$47,23,FALSE))</f>
        <v/>
      </c>
      <c r="AQ33" s="204" t="str">
        <f>IF(AQ31="","",VLOOKUP(AQ31,'シフト記号表（勤務時間帯）'!$D$6:$Z$47,23,FALSE))</f>
        <v/>
      </c>
      <c r="AR33" s="204" t="str">
        <f>IF(AR31="","",VLOOKUP(AR31,'シフト記号表（勤務時間帯）'!$D$6:$Z$47,23,FALSE))</f>
        <v/>
      </c>
      <c r="AS33" s="204" t="str">
        <f>IF(AS31="","",VLOOKUP(AS31,'シフト記号表（勤務時間帯）'!$D$6:$Z$47,23,FALSE))</f>
        <v/>
      </c>
      <c r="AT33" s="204" t="str">
        <f>IF(AT31="","",VLOOKUP(AT31,'シフト記号表（勤務時間帯）'!$D$6:$Z$47,23,FALSE))</f>
        <v/>
      </c>
      <c r="AU33" s="204" t="str">
        <f>IF(AU31="","",VLOOKUP(AU31,'シフト記号表（勤務時間帯）'!$D$6:$Z$47,23,FALSE))</f>
        <v/>
      </c>
      <c r="AV33" s="205" t="str">
        <f>IF(AV31="","",VLOOKUP(AV31,'シフト記号表（勤務時間帯）'!$D$6:$Z$47,23,FALSE))</f>
        <v/>
      </c>
      <c r="AW33" s="203" t="str">
        <f>IF(AW31="","",VLOOKUP(AW31,'シフト記号表（勤務時間帯）'!$D$6:$Z$47,23,FALSE))</f>
        <v/>
      </c>
      <c r="AX33" s="204" t="str">
        <f>IF(AX31="","",VLOOKUP(AX31,'シフト記号表（勤務時間帯）'!$D$6:$Z$47,23,FALSE))</f>
        <v/>
      </c>
      <c r="AY33" s="204" t="str">
        <f>IF(AY31="","",VLOOKUP(AY31,'シフト記号表（勤務時間帯）'!$D$6:$Z$47,23,FALSE))</f>
        <v/>
      </c>
      <c r="AZ33" s="300">
        <f>IF($BC$3="４週",SUM(U33:AV33),IF($BC$3="暦月",SUM(U33:AY33),""))</f>
        <v>0</v>
      </c>
      <c r="BA33" s="301"/>
      <c r="BB33" s="302">
        <f>IF($BC$3="４週",AZ33/4,IF($BC$3="暦月",(AZ33/($BC$12/7)),""))</f>
        <v>0</v>
      </c>
      <c r="BC33" s="301"/>
      <c r="BD33" s="294"/>
      <c r="BE33" s="295"/>
      <c r="BF33" s="295"/>
      <c r="BG33" s="295"/>
      <c r="BH33" s="296"/>
    </row>
    <row r="34" spans="2:60" ht="20.25" customHeight="1" x14ac:dyDescent="0.4">
      <c r="B34" s="125"/>
      <c r="C34" s="276"/>
      <c r="D34" s="277"/>
      <c r="E34" s="278"/>
      <c r="F34" s="168"/>
      <c r="G34" s="164"/>
      <c r="H34" s="244"/>
      <c r="I34" s="257"/>
      <c r="J34" s="258"/>
      <c r="K34" s="258"/>
      <c r="L34" s="259"/>
      <c r="M34" s="247"/>
      <c r="N34" s="248"/>
      <c r="O34" s="249"/>
      <c r="P34" s="21" t="s">
        <v>18</v>
      </c>
      <c r="Q34" s="27"/>
      <c r="R34" s="27"/>
      <c r="S34" s="15"/>
      <c r="T34" s="55"/>
      <c r="U34" s="206"/>
      <c r="V34" s="207"/>
      <c r="W34" s="207"/>
      <c r="X34" s="207"/>
      <c r="Y34" s="207"/>
      <c r="Z34" s="207"/>
      <c r="AA34" s="208"/>
      <c r="AB34" s="206"/>
      <c r="AC34" s="207"/>
      <c r="AD34" s="207"/>
      <c r="AE34" s="207"/>
      <c r="AF34" s="207"/>
      <c r="AG34" s="207"/>
      <c r="AH34" s="208"/>
      <c r="AI34" s="206"/>
      <c r="AJ34" s="207"/>
      <c r="AK34" s="207"/>
      <c r="AL34" s="207"/>
      <c r="AM34" s="207"/>
      <c r="AN34" s="207"/>
      <c r="AO34" s="208"/>
      <c r="AP34" s="206"/>
      <c r="AQ34" s="207"/>
      <c r="AR34" s="207"/>
      <c r="AS34" s="207"/>
      <c r="AT34" s="207"/>
      <c r="AU34" s="207"/>
      <c r="AV34" s="208"/>
      <c r="AW34" s="206"/>
      <c r="AX34" s="207"/>
      <c r="AY34" s="207"/>
      <c r="AZ34" s="256"/>
      <c r="BA34" s="243"/>
      <c r="BB34" s="242"/>
      <c r="BC34" s="243"/>
      <c r="BD34" s="288"/>
      <c r="BE34" s="289"/>
      <c r="BF34" s="289"/>
      <c r="BG34" s="289"/>
      <c r="BH34" s="290"/>
    </row>
    <row r="35" spans="2:60" ht="20.25" customHeight="1" x14ac:dyDescent="0.4">
      <c r="B35" s="123">
        <f>B32+1</f>
        <v>4</v>
      </c>
      <c r="C35" s="279"/>
      <c r="D35" s="280"/>
      <c r="E35" s="281"/>
      <c r="F35" s="168">
        <f>C34</f>
        <v>0</v>
      </c>
      <c r="G35" s="164"/>
      <c r="H35" s="245"/>
      <c r="I35" s="260"/>
      <c r="J35" s="261"/>
      <c r="K35" s="261"/>
      <c r="L35" s="262"/>
      <c r="M35" s="250"/>
      <c r="N35" s="251"/>
      <c r="O35" s="252"/>
      <c r="P35" s="23" t="s">
        <v>73</v>
      </c>
      <c r="Q35" s="24"/>
      <c r="R35" s="24"/>
      <c r="S35" s="19"/>
      <c r="T35" s="53"/>
      <c r="U35" s="200" t="str">
        <f>IF(U34="","",VLOOKUP(U34,'シフト記号表（勤務時間帯）'!$D$6:$X$47,21,FALSE))</f>
        <v/>
      </c>
      <c r="V35" s="201" t="str">
        <f>IF(V34="","",VLOOKUP(V34,'シフト記号表（勤務時間帯）'!$D$6:$X$47,21,FALSE))</f>
        <v/>
      </c>
      <c r="W35" s="201" t="str">
        <f>IF(W34="","",VLOOKUP(W34,'シフト記号表（勤務時間帯）'!$D$6:$X$47,21,FALSE))</f>
        <v/>
      </c>
      <c r="X35" s="201" t="str">
        <f>IF(X34="","",VLOOKUP(X34,'シフト記号表（勤務時間帯）'!$D$6:$X$47,21,FALSE))</f>
        <v/>
      </c>
      <c r="Y35" s="201" t="str">
        <f>IF(Y34="","",VLOOKUP(Y34,'シフト記号表（勤務時間帯）'!$D$6:$X$47,21,FALSE))</f>
        <v/>
      </c>
      <c r="Z35" s="201" t="str">
        <f>IF(Z34="","",VLOOKUP(Z34,'シフト記号表（勤務時間帯）'!$D$6:$X$47,21,FALSE))</f>
        <v/>
      </c>
      <c r="AA35" s="202" t="str">
        <f>IF(AA34="","",VLOOKUP(AA34,'シフト記号表（勤務時間帯）'!$D$6:$X$47,21,FALSE))</f>
        <v/>
      </c>
      <c r="AB35" s="200" t="str">
        <f>IF(AB34="","",VLOOKUP(AB34,'シフト記号表（勤務時間帯）'!$D$6:$X$47,21,FALSE))</f>
        <v/>
      </c>
      <c r="AC35" s="201" t="str">
        <f>IF(AC34="","",VLOOKUP(AC34,'シフト記号表（勤務時間帯）'!$D$6:$X$47,21,FALSE))</f>
        <v/>
      </c>
      <c r="AD35" s="201" t="str">
        <f>IF(AD34="","",VLOOKUP(AD34,'シフト記号表（勤務時間帯）'!$D$6:$X$47,21,FALSE))</f>
        <v/>
      </c>
      <c r="AE35" s="201" t="str">
        <f>IF(AE34="","",VLOOKUP(AE34,'シフト記号表（勤務時間帯）'!$D$6:$X$47,21,FALSE))</f>
        <v/>
      </c>
      <c r="AF35" s="201" t="str">
        <f>IF(AF34="","",VLOOKUP(AF34,'シフト記号表（勤務時間帯）'!$D$6:$X$47,21,FALSE))</f>
        <v/>
      </c>
      <c r="AG35" s="201" t="str">
        <f>IF(AG34="","",VLOOKUP(AG34,'シフト記号表（勤務時間帯）'!$D$6:$X$47,21,FALSE))</f>
        <v/>
      </c>
      <c r="AH35" s="202" t="str">
        <f>IF(AH34="","",VLOOKUP(AH34,'シフト記号表（勤務時間帯）'!$D$6:$X$47,21,FALSE))</f>
        <v/>
      </c>
      <c r="AI35" s="200" t="str">
        <f>IF(AI34="","",VLOOKUP(AI34,'シフト記号表（勤務時間帯）'!$D$6:$X$47,21,FALSE))</f>
        <v/>
      </c>
      <c r="AJ35" s="201" t="str">
        <f>IF(AJ34="","",VLOOKUP(AJ34,'シフト記号表（勤務時間帯）'!$D$6:$X$47,21,FALSE))</f>
        <v/>
      </c>
      <c r="AK35" s="201" t="str">
        <f>IF(AK34="","",VLOOKUP(AK34,'シフト記号表（勤務時間帯）'!$D$6:$X$47,21,FALSE))</f>
        <v/>
      </c>
      <c r="AL35" s="201" t="str">
        <f>IF(AL34="","",VLOOKUP(AL34,'シフト記号表（勤務時間帯）'!$D$6:$X$47,21,FALSE))</f>
        <v/>
      </c>
      <c r="AM35" s="201" t="str">
        <f>IF(AM34="","",VLOOKUP(AM34,'シフト記号表（勤務時間帯）'!$D$6:$X$47,21,FALSE))</f>
        <v/>
      </c>
      <c r="AN35" s="201" t="str">
        <f>IF(AN34="","",VLOOKUP(AN34,'シフト記号表（勤務時間帯）'!$D$6:$X$47,21,FALSE))</f>
        <v/>
      </c>
      <c r="AO35" s="202" t="str">
        <f>IF(AO34="","",VLOOKUP(AO34,'シフト記号表（勤務時間帯）'!$D$6:$X$47,21,FALSE))</f>
        <v/>
      </c>
      <c r="AP35" s="200" t="str">
        <f>IF(AP34="","",VLOOKUP(AP34,'シフト記号表（勤務時間帯）'!$D$6:$X$47,21,FALSE))</f>
        <v/>
      </c>
      <c r="AQ35" s="201" t="str">
        <f>IF(AQ34="","",VLOOKUP(AQ34,'シフト記号表（勤務時間帯）'!$D$6:$X$47,21,FALSE))</f>
        <v/>
      </c>
      <c r="AR35" s="201" t="str">
        <f>IF(AR34="","",VLOOKUP(AR34,'シフト記号表（勤務時間帯）'!$D$6:$X$47,21,FALSE))</f>
        <v/>
      </c>
      <c r="AS35" s="201" t="str">
        <f>IF(AS34="","",VLOOKUP(AS34,'シフト記号表（勤務時間帯）'!$D$6:$X$47,21,FALSE))</f>
        <v/>
      </c>
      <c r="AT35" s="201" t="str">
        <f>IF(AT34="","",VLOOKUP(AT34,'シフト記号表（勤務時間帯）'!$D$6:$X$47,21,FALSE))</f>
        <v/>
      </c>
      <c r="AU35" s="201" t="str">
        <f>IF(AU34="","",VLOOKUP(AU34,'シフト記号表（勤務時間帯）'!$D$6:$X$47,21,FALSE))</f>
        <v/>
      </c>
      <c r="AV35" s="202" t="str">
        <f>IF(AV34="","",VLOOKUP(AV34,'シフト記号表（勤務時間帯）'!$D$6:$X$47,21,FALSE))</f>
        <v/>
      </c>
      <c r="AW35" s="200" t="str">
        <f>IF(AW34="","",VLOOKUP(AW34,'シフト記号表（勤務時間帯）'!$D$6:$X$47,21,FALSE))</f>
        <v/>
      </c>
      <c r="AX35" s="201" t="str">
        <f>IF(AX34="","",VLOOKUP(AX34,'シフト記号表（勤務時間帯）'!$D$6:$X$47,21,FALSE))</f>
        <v/>
      </c>
      <c r="AY35" s="201" t="str">
        <f>IF(AY34="","",VLOOKUP(AY34,'シフト記号表（勤務時間帯）'!$D$6:$X$47,21,FALSE))</f>
        <v/>
      </c>
      <c r="AZ35" s="297">
        <f>IF($BC$3="４週",SUM(U35:AV35),IF($BC$3="暦月",SUM(U35:AY35),""))</f>
        <v>0</v>
      </c>
      <c r="BA35" s="298"/>
      <c r="BB35" s="299">
        <f>IF($BC$3="４週",AZ35/4,IF($BC$3="暦月",(AZ35/($BC$12/7)),""))</f>
        <v>0</v>
      </c>
      <c r="BC35" s="298"/>
      <c r="BD35" s="291"/>
      <c r="BE35" s="292"/>
      <c r="BF35" s="292"/>
      <c r="BG35" s="292"/>
      <c r="BH35" s="293"/>
    </row>
    <row r="36" spans="2:60" ht="20.25" customHeight="1" x14ac:dyDescent="0.4">
      <c r="B36" s="124"/>
      <c r="C36" s="282"/>
      <c r="D36" s="283"/>
      <c r="E36" s="284"/>
      <c r="F36" s="169"/>
      <c r="G36" s="165">
        <f>C34</f>
        <v>0</v>
      </c>
      <c r="H36" s="246"/>
      <c r="I36" s="263"/>
      <c r="J36" s="264"/>
      <c r="K36" s="264"/>
      <c r="L36" s="265"/>
      <c r="M36" s="253"/>
      <c r="N36" s="254"/>
      <c r="O36" s="255"/>
      <c r="P36" s="25" t="s">
        <v>74</v>
      </c>
      <c r="Q36" s="29"/>
      <c r="R36" s="29"/>
      <c r="S36" s="17"/>
      <c r="T36" s="54"/>
      <c r="U36" s="203" t="str">
        <f>IF(U34="","",VLOOKUP(U34,'シフト記号表（勤務時間帯）'!$D$6:$Z$47,23,FALSE))</f>
        <v/>
      </c>
      <c r="V36" s="204" t="str">
        <f>IF(V34="","",VLOOKUP(V34,'シフト記号表（勤務時間帯）'!$D$6:$Z$47,23,FALSE))</f>
        <v/>
      </c>
      <c r="W36" s="204" t="str">
        <f>IF(W34="","",VLOOKUP(W34,'シフト記号表（勤務時間帯）'!$D$6:$Z$47,23,FALSE))</f>
        <v/>
      </c>
      <c r="X36" s="204" t="str">
        <f>IF(X34="","",VLOOKUP(X34,'シフト記号表（勤務時間帯）'!$D$6:$Z$47,23,FALSE))</f>
        <v/>
      </c>
      <c r="Y36" s="204" t="str">
        <f>IF(Y34="","",VLOOKUP(Y34,'シフト記号表（勤務時間帯）'!$D$6:$Z$47,23,FALSE))</f>
        <v/>
      </c>
      <c r="Z36" s="204" t="str">
        <f>IF(Z34="","",VLOOKUP(Z34,'シフト記号表（勤務時間帯）'!$D$6:$Z$47,23,FALSE))</f>
        <v/>
      </c>
      <c r="AA36" s="205" t="str">
        <f>IF(AA34="","",VLOOKUP(AA34,'シフト記号表（勤務時間帯）'!$D$6:$Z$47,23,FALSE))</f>
        <v/>
      </c>
      <c r="AB36" s="203" t="str">
        <f>IF(AB34="","",VLOOKUP(AB34,'シフト記号表（勤務時間帯）'!$D$6:$Z$47,23,FALSE))</f>
        <v/>
      </c>
      <c r="AC36" s="204" t="str">
        <f>IF(AC34="","",VLOOKUP(AC34,'シフト記号表（勤務時間帯）'!$D$6:$Z$47,23,FALSE))</f>
        <v/>
      </c>
      <c r="AD36" s="204" t="str">
        <f>IF(AD34="","",VLOOKUP(AD34,'シフト記号表（勤務時間帯）'!$D$6:$Z$47,23,FALSE))</f>
        <v/>
      </c>
      <c r="AE36" s="204" t="str">
        <f>IF(AE34="","",VLOOKUP(AE34,'シフト記号表（勤務時間帯）'!$D$6:$Z$47,23,FALSE))</f>
        <v/>
      </c>
      <c r="AF36" s="204" t="str">
        <f>IF(AF34="","",VLOOKUP(AF34,'シフト記号表（勤務時間帯）'!$D$6:$Z$47,23,FALSE))</f>
        <v/>
      </c>
      <c r="AG36" s="204" t="str">
        <f>IF(AG34="","",VLOOKUP(AG34,'シフト記号表（勤務時間帯）'!$D$6:$Z$47,23,FALSE))</f>
        <v/>
      </c>
      <c r="AH36" s="205" t="str">
        <f>IF(AH34="","",VLOOKUP(AH34,'シフト記号表（勤務時間帯）'!$D$6:$Z$47,23,FALSE))</f>
        <v/>
      </c>
      <c r="AI36" s="203" t="str">
        <f>IF(AI34="","",VLOOKUP(AI34,'シフト記号表（勤務時間帯）'!$D$6:$Z$47,23,FALSE))</f>
        <v/>
      </c>
      <c r="AJ36" s="204" t="str">
        <f>IF(AJ34="","",VLOOKUP(AJ34,'シフト記号表（勤務時間帯）'!$D$6:$Z$47,23,FALSE))</f>
        <v/>
      </c>
      <c r="AK36" s="204" t="str">
        <f>IF(AK34="","",VLOOKUP(AK34,'シフト記号表（勤務時間帯）'!$D$6:$Z$47,23,FALSE))</f>
        <v/>
      </c>
      <c r="AL36" s="204" t="str">
        <f>IF(AL34="","",VLOOKUP(AL34,'シフト記号表（勤務時間帯）'!$D$6:$Z$47,23,FALSE))</f>
        <v/>
      </c>
      <c r="AM36" s="204" t="str">
        <f>IF(AM34="","",VLOOKUP(AM34,'シフト記号表（勤務時間帯）'!$D$6:$Z$47,23,FALSE))</f>
        <v/>
      </c>
      <c r="AN36" s="204" t="str">
        <f>IF(AN34="","",VLOOKUP(AN34,'シフト記号表（勤務時間帯）'!$D$6:$Z$47,23,FALSE))</f>
        <v/>
      </c>
      <c r="AO36" s="205" t="str">
        <f>IF(AO34="","",VLOOKUP(AO34,'シフト記号表（勤務時間帯）'!$D$6:$Z$47,23,FALSE))</f>
        <v/>
      </c>
      <c r="AP36" s="203" t="str">
        <f>IF(AP34="","",VLOOKUP(AP34,'シフト記号表（勤務時間帯）'!$D$6:$Z$47,23,FALSE))</f>
        <v/>
      </c>
      <c r="AQ36" s="204" t="str">
        <f>IF(AQ34="","",VLOOKUP(AQ34,'シフト記号表（勤務時間帯）'!$D$6:$Z$47,23,FALSE))</f>
        <v/>
      </c>
      <c r="AR36" s="204" t="str">
        <f>IF(AR34="","",VLOOKUP(AR34,'シフト記号表（勤務時間帯）'!$D$6:$Z$47,23,FALSE))</f>
        <v/>
      </c>
      <c r="AS36" s="204" t="str">
        <f>IF(AS34="","",VLOOKUP(AS34,'シフト記号表（勤務時間帯）'!$D$6:$Z$47,23,FALSE))</f>
        <v/>
      </c>
      <c r="AT36" s="204" t="str">
        <f>IF(AT34="","",VLOOKUP(AT34,'シフト記号表（勤務時間帯）'!$D$6:$Z$47,23,FALSE))</f>
        <v/>
      </c>
      <c r="AU36" s="204" t="str">
        <f>IF(AU34="","",VLOOKUP(AU34,'シフト記号表（勤務時間帯）'!$D$6:$Z$47,23,FALSE))</f>
        <v/>
      </c>
      <c r="AV36" s="205" t="str">
        <f>IF(AV34="","",VLOOKUP(AV34,'シフト記号表（勤務時間帯）'!$D$6:$Z$47,23,FALSE))</f>
        <v/>
      </c>
      <c r="AW36" s="203" t="str">
        <f>IF(AW34="","",VLOOKUP(AW34,'シフト記号表（勤務時間帯）'!$D$6:$Z$47,23,FALSE))</f>
        <v/>
      </c>
      <c r="AX36" s="204" t="str">
        <f>IF(AX34="","",VLOOKUP(AX34,'シフト記号表（勤務時間帯）'!$D$6:$Z$47,23,FALSE))</f>
        <v/>
      </c>
      <c r="AY36" s="204" t="str">
        <f>IF(AY34="","",VLOOKUP(AY34,'シフト記号表（勤務時間帯）'!$D$6:$Z$47,23,FALSE))</f>
        <v/>
      </c>
      <c r="AZ36" s="300">
        <f>IF($BC$3="４週",SUM(U36:AV36),IF($BC$3="暦月",SUM(U36:AY36),""))</f>
        <v>0</v>
      </c>
      <c r="BA36" s="301"/>
      <c r="BB36" s="302">
        <f>IF($BC$3="４週",AZ36/4,IF($BC$3="暦月",(AZ36/($BC$12/7)),""))</f>
        <v>0</v>
      </c>
      <c r="BC36" s="301"/>
      <c r="BD36" s="294"/>
      <c r="BE36" s="295"/>
      <c r="BF36" s="295"/>
      <c r="BG36" s="295"/>
      <c r="BH36" s="296"/>
    </row>
    <row r="37" spans="2:60" ht="20.25" customHeight="1" x14ac:dyDescent="0.4">
      <c r="B37" s="125"/>
      <c r="C37" s="276"/>
      <c r="D37" s="277"/>
      <c r="E37" s="278"/>
      <c r="F37" s="168"/>
      <c r="G37" s="164"/>
      <c r="H37" s="244"/>
      <c r="I37" s="257"/>
      <c r="J37" s="258"/>
      <c r="K37" s="258"/>
      <c r="L37" s="259"/>
      <c r="M37" s="247"/>
      <c r="N37" s="248"/>
      <c r="O37" s="249"/>
      <c r="P37" s="21" t="s">
        <v>18</v>
      </c>
      <c r="Q37" s="27"/>
      <c r="R37" s="27"/>
      <c r="S37" s="15"/>
      <c r="T37" s="55"/>
      <c r="U37" s="206"/>
      <c r="V37" s="207"/>
      <c r="W37" s="207"/>
      <c r="X37" s="207"/>
      <c r="Y37" s="207"/>
      <c r="Z37" s="207"/>
      <c r="AA37" s="208"/>
      <c r="AB37" s="206"/>
      <c r="AC37" s="207"/>
      <c r="AD37" s="207"/>
      <c r="AE37" s="207"/>
      <c r="AF37" s="207"/>
      <c r="AG37" s="207"/>
      <c r="AH37" s="208"/>
      <c r="AI37" s="206"/>
      <c r="AJ37" s="207"/>
      <c r="AK37" s="207"/>
      <c r="AL37" s="207"/>
      <c r="AM37" s="207"/>
      <c r="AN37" s="207"/>
      <c r="AO37" s="208"/>
      <c r="AP37" s="206"/>
      <c r="AQ37" s="207"/>
      <c r="AR37" s="207"/>
      <c r="AS37" s="207"/>
      <c r="AT37" s="207"/>
      <c r="AU37" s="207"/>
      <c r="AV37" s="208"/>
      <c r="AW37" s="206"/>
      <c r="AX37" s="207"/>
      <c r="AY37" s="207"/>
      <c r="AZ37" s="256"/>
      <c r="BA37" s="243"/>
      <c r="BB37" s="242"/>
      <c r="BC37" s="243"/>
      <c r="BD37" s="288"/>
      <c r="BE37" s="289"/>
      <c r="BF37" s="289"/>
      <c r="BG37" s="289"/>
      <c r="BH37" s="290"/>
    </row>
    <row r="38" spans="2:60" ht="20.25" customHeight="1" x14ac:dyDescent="0.4">
      <c r="B38" s="123">
        <f>B35+1</f>
        <v>5</v>
      </c>
      <c r="C38" s="279"/>
      <c r="D38" s="280"/>
      <c r="E38" s="281"/>
      <c r="F38" s="168">
        <f>C37</f>
        <v>0</v>
      </c>
      <c r="G38" s="164"/>
      <c r="H38" s="245"/>
      <c r="I38" s="260"/>
      <c r="J38" s="261"/>
      <c r="K38" s="261"/>
      <c r="L38" s="262"/>
      <c r="M38" s="250"/>
      <c r="N38" s="251"/>
      <c r="O38" s="252"/>
      <c r="P38" s="23" t="s">
        <v>73</v>
      </c>
      <c r="Q38" s="24"/>
      <c r="R38" s="24"/>
      <c r="S38" s="19"/>
      <c r="T38" s="53"/>
      <c r="U38" s="200" t="str">
        <f>IF(U37="","",VLOOKUP(U37,'シフト記号表（勤務時間帯）'!$D$6:$X$47,21,FALSE))</f>
        <v/>
      </c>
      <c r="V38" s="201" t="str">
        <f>IF(V37="","",VLOOKUP(V37,'シフト記号表（勤務時間帯）'!$D$6:$X$47,21,FALSE))</f>
        <v/>
      </c>
      <c r="W38" s="201" t="str">
        <f>IF(W37="","",VLOOKUP(W37,'シフト記号表（勤務時間帯）'!$D$6:$X$47,21,FALSE))</f>
        <v/>
      </c>
      <c r="X38" s="201" t="str">
        <f>IF(X37="","",VLOOKUP(X37,'シフト記号表（勤務時間帯）'!$D$6:$X$47,21,FALSE))</f>
        <v/>
      </c>
      <c r="Y38" s="201" t="str">
        <f>IF(Y37="","",VLOOKUP(Y37,'シフト記号表（勤務時間帯）'!$D$6:$X$47,21,FALSE))</f>
        <v/>
      </c>
      <c r="Z38" s="201" t="str">
        <f>IF(Z37="","",VLOOKUP(Z37,'シフト記号表（勤務時間帯）'!$D$6:$X$47,21,FALSE))</f>
        <v/>
      </c>
      <c r="AA38" s="202" t="str">
        <f>IF(AA37="","",VLOOKUP(AA37,'シフト記号表（勤務時間帯）'!$D$6:$X$47,21,FALSE))</f>
        <v/>
      </c>
      <c r="AB38" s="200" t="str">
        <f>IF(AB37="","",VLOOKUP(AB37,'シフト記号表（勤務時間帯）'!$D$6:$X$47,21,FALSE))</f>
        <v/>
      </c>
      <c r="AC38" s="201" t="str">
        <f>IF(AC37="","",VLOOKUP(AC37,'シフト記号表（勤務時間帯）'!$D$6:$X$47,21,FALSE))</f>
        <v/>
      </c>
      <c r="AD38" s="201" t="str">
        <f>IF(AD37="","",VLOOKUP(AD37,'シフト記号表（勤務時間帯）'!$D$6:$X$47,21,FALSE))</f>
        <v/>
      </c>
      <c r="AE38" s="201" t="str">
        <f>IF(AE37="","",VLOOKUP(AE37,'シフト記号表（勤務時間帯）'!$D$6:$X$47,21,FALSE))</f>
        <v/>
      </c>
      <c r="AF38" s="201" t="str">
        <f>IF(AF37="","",VLOOKUP(AF37,'シフト記号表（勤務時間帯）'!$D$6:$X$47,21,FALSE))</f>
        <v/>
      </c>
      <c r="AG38" s="201" t="str">
        <f>IF(AG37="","",VLOOKUP(AG37,'シフト記号表（勤務時間帯）'!$D$6:$X$47,21,FALSE))</f>
        <v/>
      </c>
      <c r="AH38" s="202" t="str">
        <f>IF(AH37="","",VLOOKUP(AH37,'シフト記号表（勤務時間帯）'!$D$6:$X$47,21,FALSE))</f>
        <v/>
      </c>
      <c r="AI38" s="200" t="str">
        <f>IF(AI37="","",VLOOKUP(AI37,'シフト記号表（勤務時間帯）'!$D$6:$X$47,21,FALSE))</f>
        <v/>
      </c>
      <c r="AJ38" s="201" t="str">
        <f>IF(AJ37="","",VLOOKUP(AJ37,'シフト記号表（勤務時間帯）'!$D$6:$X$47,21,FALSE))</f>
        <v/>
      </c>
      <c r="AK38" s="201" t="str">
        <f>IF(AK37="","",VLOOKUP(AK37,'シフト記号表（勤務時間帯）'!$D$6:$X$47,21,FALSE))</f>
        <v/>
      </c>
      <c r="AL38" s="201" t="str">
        <f>IF(AL37="","",VLOOKUP(AL37,'シフト記号表（勤務時間帯）'!$D$6:$X$47,21,FALSE))</f>
        <v/>
      </c>
      <c r="AM38" s="201" t="str">
        <f>IF(AM37="","",VLOOKUP(AM37,'シフト記号表（勤務時間帯）'!$D$6:$X$47,21,FALSE))</f>
        <v/>
      </c>
      <c r="AN38" s="201" t="str">
        <f>IF(AN37="","",VLOOKUP(AN37,'シフト記号表（勤務時間帯）'!$D$6:$X$47,21,FALSE))</f>
        <v/>
      </c>
      <c r="AO38" s="202" t="str">
        <f>IF(AO37="","",VLOOKUP(AO37,'シフト記号表（勤務時間帯）'!$D$6:$X$47,21,FALSE))</f>
        <v/>
      </c>
      <c r="AP38" s="200" t="str">
        <f>IF(AP37="","",VLOOKUP(AP37,'シフト記号表（勤務時間帯）'!$D$6:$X$47,21,FALSE))</f>
        <v/>
      </c>
      <c r="AQ38" s="201" t="str">
        <f>IF(AQ37="","",VLOOKUP(AQ37,'シフト記号表（勤務時間帯）'!$D$6:$X$47,21,FALSE))</f>
        <v/>
      </c>
      <c r="AR38" s="201" t="str">
        <f>IF(AR37="","",VLOOKUP(AR37,'シフト記号表（勤務時間帯）'!$D$6:$X$47,21,FALSE))</f>
        <v/>
      </c>
      <c r="AS38" s="201" t="str">
        <f>IF(AS37="","",VLOOKUP(AS37,'シフト記号表（勤務時間帯）'!$D$6:$X$47,21,FALSE))</f>
        <v/>
      </c>
      <c r="AT38" s="201" t="str">
        <f>IF(AT37="","",VLOOKUP(AT37,'シフト記号表（勤務時間帯）'!$D$6:$X$47,21,FALSE))</f>
        <v/>
      </c>
      <c r="AU38" s="201" t="str">
        <f>IF(AU37="","",VLOOKUP(AU37,'シフト記号表（勤務時間帯）'!$D$6:$X$47,21,FALSE))</f>
        <v/>
      </c>
      <c r="AV38" s="202" t="str">
        <f>IF(AV37="","",VLOOKUP(AV37,'シフト記号表（勤務時間帯）'!$D$6:$X$47,21,FALSE))</f>
        <v/>
      </c>
      <c r="AW38" s="200" t="str">
        <f>IF(AW37="","",VLOOKUP(AW37,'シフト記号表（勤務時間帯）'!$D$6:$X$47,21,FALSE))</f>
        <v/>
      </c>
      <c r="AX38" s="201" t="str">
        <f>IF(AX37="","",VLOOKUP(AX37,'シフト記号表（勤務時間帯）'!$D$6:$X$47,21,FALSE))</f>
        <v/>
      </c>
      <c r="AY38" s="201" t="str">
        <f>IF(AY37="","",VLOOKUP(AY37,'シフト記号表（勤務時間帯）'!$D$6:$X$47,21,FALSE))</f>
        <v/>
      </c>
      <c r="AZ38" s="297">
        <f>IF($BC$3="４週",SUM(U38:AV38),IF($BC$3="暦月",SUM(U38:AY38),""))</f>
        <v>0</v>
      </c>
      <c r="BA38" s="298"/>
      <c r="BB38" s="299">
        <f>IF($BC$3="４週",AZ38/4,IF($BC$3="暦月",(AZ38/($BC$12/7)),""))</f>
        <v>0</v>
      </c>
      <c r="BC38" s="298"/>
      <c r="BD38" s="291"/>
      <c r="BE38" s="292"/>
      <c r="BF38" s="292"/>
      <c r="BG38" s="292"/>
      <c r="BH38" s="293"/>
    </row>
    <row r="39" spans="2:60" ht="20.25" customHeight="1" x14ac:dyDescent="0.4">
      <c r="B39" s="124"/>
      <c r="C39" s="282"/>
      <c r="D39" s="283"/>
      <c r="E39" s="284"/>
      <c r="F39" s="169"/>
      <c r="G39" s="165">
        <f>C37</f>
        <v>0</v>
      </c>
      <c r="H39" s="246"/>
      <c r="I39" s="263"/>
      <c r="J39" s="264"/>
      <c r="K39" s="264"/>
      <c r="L39" s="265"/>
      <c r="M39" s="253"/>
      <c r="N39" s="254"/>
      <c r="O39" s="255"/>
      <c r="P39" s="25" t="s">
        <v>74</v>
      </c>
      <c r="Q39" s="26"/>
      <c r="R39" s="26"/>
      <c r="S39" s="18"/>
      <c r="T39" s="57"/>
      <c r="U39" s="203" t="str">
        <f>IF(U37="","",VLOOKUP(U37,'シフト記号表（勤務時間帯）'!$D$6:$Z$47,23,FALSE))</f>
        <v/>
      </c>
      <c r="V39" s="204" t="str">
        <f>IF(V37="","",VLOOKUP(V37,'シフト記号表（勤務時間帯）'!$D$6:$Z$47,23,FALSE))</f>
        <v/>
      </c>
      <c r="W39" s="204" t="str">
        <f>IF(W37="","",VLOOKUP(W37,'シフト記号表（勤務時間帯）'!$D$6:$Z$47,23,FALSE))</f>
        <v/>
      </c>
      <c r="X39" s="204" t="str">
        <f>IF(X37="","",VLOOKUP(X37,'シフト記号表（勤務時間帯）'!$D$6:$Z$47,23,FALSE))</f>
        <v/>
      </c>
      <c r="Y39" s="204" t="str">
        <f>IF(Y37="","",VLOOKUP(Y37,'シフト記号表（勤務時間帯）'!$D$6:$Z$47,23,FALSE))</f>
        <v/>
      </c>
      <c r="Z39" s="204" t="str">
        <f>IF(Z37="","",VLOOKUP(Z37,'シフト記号表（勤務時間帯）'!$D$6:$Z$47,23,FALSE))</f>
        <v/>
      </c>
      <c r="AA39" s="205" t="str">
        <f>IF(AA37="","",VLOOKUP(AA37,'シフト記号表（勤務時間帯）'!$D$6:$Z$47,23,FALSE))</f>
        <v/>
      </c>
      <c r="AB39" s="203" t="str">
        <f>IF(AB37="","",VLOOKUP(AB37,'シフト記号表（勤務時間帯）'!$D$6:$Z$47,23,FALSE))</f>
        <v/>
      </c>
      <c r="AC39" s="204" t="str">
        <f>IF(AC37="","",VLOOKUP(AC37,'シフト記号表（勤務時間帯）'!$D$6:$Z$47,23,FALSE))</f>
        <v/>
      </c>
      <c r="AD39" s="204" t="str">
        <f>IF(AD37="","",VLOOKUP(AD37,'シフト記号表（勤務時間帯）'!$D$6:$Z$47,23,FALSE))</f>
        <v/>
      </c>
      <c r="AE39" s="204" t="str">
        <f>IF(AE37="","",VLOOKUP(AE37,'シフト記号表（勤務時間帯）'!$D$6:$Z$47,23,FALSE))</f>
        <v/>
      </c>
      <c r="AF39" s="204" t="str">
        <f>IF(AF37="","",VLOOKUP(AF37,'シフト記号表（勤務時間帯）'!$D$6:$Z$47,23,FALSE))</f>
        <v/>
      </c>
      <c r="AG39" s="204" t="str">
        <f>IF(AG37="","",VLOOKUP(AG37,'シフト記号表（勤務時間帯）'!$D$6:$Z$47,23,FALSE))</f>
        <v/>
      </c>
      <c r="AH39" s="205" t="str">
        <f>IF(AH37="","",VLOOKUP(AH37,'シフト記号表（勤務時間帯）'!$D$6:$Z$47,23,FALSE))</f>
        <v/>
      </c>
      <c r="AI39" s="203" t="str">
        <f>IF(AI37="","",VLOOKUP(AI37,'シフト記号表（勤務時間帯）'!$D$6:$Z$47,23,FALSE))</f>
        <v/>
      </c>
      <c r="AJ39" s="204" t="str">
        <f>IF(AJ37="","",VLOOKUP(AJ37,'シフト記号表（勤務時間帯）'!$D$6:$Z$47,23,FALSE))</f>
        <v/>
      </c>
      <c r="AK39" s="204" t="str">
        <f>IF(AK37="","",VLOOKUP(AK37,'シフト記号表（勤務時間帯）'!$D$6:$Z$47,23,FALSE))</f>
        <v/>
      </c>
      <c r="AL39" s="204" t="str">
        <f>IF(AL37="","",VLOOKUP(AL37,'シフト記号表（勤務時間帯）'!$D$6:$Z$47,23,FALSE))</f>
        <v/>
      </c>
      <c r="AM39" s="204" t="str">
        <f>IF(AM37="","",VLOOKUP(AM37,'シフト記号表（勤務時間帯）'!$D$6:$Z$47,23,FALSE))</f>
        <v/>
      </c>
      <c r="AN39" s="204" t="str">
        <f>IF(AN37="","",VLOOKUP(AN37,'シフト記号表（勤務時間帯）'!$D$6:$Z$47,23,FALSE))</f>
        <v/>
      </c>
      <c r="AO39" s="205" t="str">
        <f>IF(AO37="","",VLOOKUP(AO37,'シフト記号表（勤務時間帯）'!$D$6:$Z$47,23,FALSE))</f>
        <v/>
      </c>
      <c r="AP39" s="203" t="str">
        <f>IF(AP37="","",VLOOKUP(AP37,'シフト記号表（勤務時間帯）'!$D$6:$Z$47,23,FALSE))</f>
        <v/>
      </c>
      <c r="AQ39" s="204" t="str">
        <f>IF(AQ37="","",VLOOKUP(AQ37,'シフト記号表（勤務時間帯）'!$D$6:$Z$47,23,FALSE))</f>
        <v/>
      </c>
      <c r="AR39" s="204" t="str">
        <f>IF(AR37="","",VLOOKUP(AR37,'シフト記号表（勤務時間帯）'!$D$6:$Z$47,23,FALSE))</f>
        <v/>
      </c>
      <c r="AS39" s="204" t="str">
        <f>IF(AS37="","",VLOOKUP(AS37,'シフト記号表（勤務時間帯）'!$D$6:$Z$47,23,FALSE))</f>
        <v/>
      </c>
      <c r="AT39" s="204" t="str">
        <f>IF(AT37="","",VLOOKUP(AT37,'シフト記号表（勤務時間帯）'!$D$6:$Z$47,23,FALSE))</f>
        <v/>
      </c>
      <c r="AU39" s="204" t="str">
        <f>IF(AU37="","",VLOOKUP(AU37,'シフト記号表（勤務時間帯）'!$D$6:$Z$47,23,FALSE))</f>
        <v/>
      </c>
      <c r="AV39" s="205" t="str">
        <f>IF(AV37="","",VLOOKUP(AV37,'シフト記号表（勤務時間帯）'!$D$6:$Z$47,23,FALSE))</f>
        <v/>
      </c>
      <c r="AW39" s="203" t="str">
        <f>IF(AW37="","",VLOOKUP(AW37,'シフト記号表（勤務時間帯）'!$D$6:$Z$47,23,FALSE))</f>
        <v/>
      </c>
      <c r="AX39" s="204" t="str">
        <f>IF(AX37="","",VLOOKUP(AX37,'シフト記号表（勤務時間帯）'!$D$6:$Z$47,23,FALSE))</f>
        <v/>
      </c>
      <c r="AY39" s="204" t="str">
        <f>IF(AY37="","",VLOOKUP(AY37,'シフト記号表（勤務時間帯）'!$D$6:$Z$47,23,FALSE))</f>
        <v/>
      </c>
      <c r="AZ39" s="300">
        <f>IF($BC$3="４週",SUM(U39:AV39),IF($BC$3="暦月",SUM(U39:AY39),""))</f>
        <v>0</v>
      </c>
      <c r="BA39" s="301"/>
      <c r="BB39" s="302">
        <f>IF($BC$3="４週",AZ39/4,IF($BC$3="暦月",(AZ39/($BC$12/7)),""))</f>
        <v>0</v>
      </c>
      <c r="BC39" s="301"/>
      <c r="BD39" s="294"/>
      <c r="BE39" s="295"/>
      <c r="BF39" s="295"/>
      <c r="BG39" s="295"/>
      <c r="BH39" s="296"/>
    </row>
    <row r="40" spans="2:60" ht="20.25" customHeight="1" x14ac:dyDescent="0.4">
      <c r="B40" s="125"/>
      <c r="C40" s="276"/>
      <c r="D40" s="277"/>
      <c r="E40" s="278"/>
      <c r="F40" s="168"/>
      <c r="G40" s="164"/>
      <c r="H40" s="244"/>
      <c r="I40" s="257"/>
      <c r="J40" s="258"/>
      <c r="K40" s="258"/>
      <c r="L40" s="259"/>
      <c r="M40" s="247"/>
      <c r="N40" s="248"/>
      <c r="O40" s="249"/>
      <c r="P40" s="21" t="s">
        <v>18</v>
      </c>
      <c r="Q40" s="28"/>
      <c r="R40" s="28"/>
      <c r="S40" s="16"/>
      <c r="T40" s="58"/>
      <c r="U40" s="206"/>
      <c r="V40" s="207"/>
      <c r="W40" s="207"/>
      <c r="X40" s="207"/>
      <c r="Y40" s="207"/>
      <c r="Z40" s="207"/>
      <c r="AA40" s="208"/>
      <c r="AB40" s="206"/>
      <c r="AC40" s="207"/>
      <c r="AD40" s="207"/>
      <c r="AE40" s="207"/>
      <c r="AF40" s="207"/>
      <c r="AG40" s="207"/>
      <c r="AH40" s="208"/>
      <c r="AI40" s="206"/>
      <c r="AJ40" s="207"/>
      <c r="AK40" s="207"/>
      <c r="AL40" s="207"/>
      <c r="AM40" s="207"/>
      <c r="AN40" s="207"/>
      <c r="AO40" s="208"/>
      <c r="AP40" s="206"/>
      <c r="AQ40" s="207"/>
      <c r="AR40" s="207"/>
      <c r="AS40" s="207"/>
      <c r="AT40" s="207"/>
      <c r="AU40" s="207"/>
      <c r="AV40" s="208"/>
      <c r="AW40" s="206"/>
      <c r="AX40" s="207"/>
      <c r="AY40" s="207"/>
      <c r="AZ40" s="256"/>
      <c r="BA40" s="243"/>
      <c r="BB40" s="242"/>
      <c r="BC40" s="243"/>
      <c r="BD40" s="288"/>
      <c r="BE40" s="289"/>
      <c r="BF40" s="289"/>
      <c r="BG40" s="289"/>
      <c r="BH40" s="290"/>
    </row>
    <row r="41" spans="2:60" ht="20.25" customHeight="1" x14ac:dyDescent="0.4">
      <c r="B41" s="123">
        <f>B38+1</f>
        <v>6</v>
      </c>
      <c r="C41" s="279"/>
      <c r="D41" s="280"/>
      <c r="E41" s="281"/>
      <c r="F41" s="168">
        <f>C40</f>
        <v>0</v>
      </c>
      <c r="G41" s="164"/>
      <c r="H41" s="245"/>
      <c r="I41" s="260"/>
      <c r="J41" s="261"/>
      <c r="K41" s="261"/>
      <c r="L41" s="262"/>
      <c r="M41" s="250"/>
      <c r="N41" s="251"/>
      <c r="O41" s="252"/>
      <c r="P41" s="23" t="s">
        <v>73</v>
      </c>
      <c r="Q41" s="24"/>
      <c r="R41" s="24"/>
      <c r="S41" s="19"/>
      <c r="T41" s="53"/>
      <c r="U41" s="200" t="str">
        <f>IF(U40="","",VLOOKUP(U40,'シフト記号表（勤務時間帯）'!$D$6:$X$47,21,FALSE))</f>
        <v/>
      </c>
      <c r="V41" s="201" t="str">
        <f>IF(V40="","",VLOOKUP(V40,'シフト記号表（勤務時間帯）'!$D$6:$X$47,21,FALSE))</f>
        <v/>
      </c>
      <c r="W41" s="201" t="str">
        <f>IF(W40="","",VLOOKUP(W40,'シフト記号表（勤務時間帯）'!$D$6:$X$47,21,FALSE))</f>
        <v/>
      </c>
      <c r="X41" s="201" t="str">
        <f>IF(X40="","",VLOOKUP(X40,'シフト記号表（勤務時間帯）'!$D$6:$X$47,21,FALSE))</f>
        <v/>
      </c>
      <c r="Y41" s="201" t="str">
        <f>IF(Y40="","",VLOOKUP(Y40,'シフト記号表（勤務時間帯）'!$D$6:$X$47,21,FALSE))</f>
        <v/>
      </c>
      <c r="Z41" s="201" t="str">
        <f>IF(Z40="","",VLOOKUP(Z40,'シフト記号表（勤務時間帯）'!$D$6:$X$47,21,FALSE))</f>
        <v/>
      </c>
      <c r="AA41" s="202" t="str">
        <f>IF(AA40="","",VLOOKUP(AA40,'シフト記号表（勤務時間帯）'!$D$6:$X$47,21,FALSE))</f>
        <v/>
      </c>
      <c r="AB41" s="200" t="str">
        <f>IF(AB40="","",VLOOKUP(AB40,'シフト記号表（勤務時間帯）'!$D$6:$X$47,21,FALSE))</f>
        <v/>
      </c>
      <c r="AC41" s="201" t="str">
        <f>IF(AC40="","",VLOOKUP(AC40,'シフト記号表（勤務時間帯）'!$D$6:$X$47,21,FALSE))</f>
        <v/>
      </c>
      <c r="AD41" s="201" t="str">
        <f>IF(AD40="","",VLOOKUP(AD40,'シフト記号表（勤務時間帯）'!$D$6:$X$47,21,FALSE))</f>
        <v/>
      </c>
      <c r="AE41" s="201" t="str">
        <f>IF(AE40="","",VLOOKUP(AE40,'シフト記号表（勤務時間帯）'!$D$6:$X$47,21,FALSE))</f>
        <v/>
      </c>
      <c r="AF41" s="201" t="str">
        <f>IF(AF40="","",VLOOKUP(AF40,'シフト記号表（勤務時間帯）'!$D$6:$X$47,21,FALSE))</f>
        <v/>
      </c>
      <c r="AG41" s="201" t="str">
        <f>IF(AG40="","",VLOOKUP(AG40,'シフト記号表（勤務時間帯）'!$D$6:$X$47,21,FALSE))</f>
        <v/>
      </c>
      <c r="AH41" s="202" t="str">
        <f>IF(AH40="","",VLOOKUP(AH40,'シフト記号表（勤務時間帯）'!$D$6:$X$47,21,FALSE))</f>
        <v/>
      </c>
      <c r="AI41" s="200" t="str">
        <f>IF(AI40="","",VLOOKUP(AI40,'シフト記号表（勤務時間帯）'!$D$6:$X$47,21,FALSE))</f>
        <v/>
      </c>
      <c r="AJ41" s="201" t="str">
        <f>IF(AJ40="","",VLOOKUP(AJ40,'シフト記号表（勤務時間帯）'!$D$6:$X$47,21,FALSE))</f>
        <v/>
      </c>
      <c r="AK41" s="201" t="str">
        <f>IF(AK40="","",VLOOKUP(AK40,'シフト記号表（勤務時間帯）'!$D$6:$X$47,21,FALSE))</f>
        <v/>
      </c>
      <c r="AL41" s="201" t="str">
        <f>IF(AL40="","",VLOOKUP(AL40,'シフト記号表（勤務時間帯）'!$D$6:$X$47,21,FALSE))</f>
        <v/>
      </c>
      <c r="AM41" s="201" t="str">
        <f>IF(AM40="","",VLOOKUP(AM40,'シフト記号表（勤務時間帯）'!$D$6:$X$47,21,FALSE))</f>
        <v/>
      </c>
      <c r="AN41" s="201" t="str">
        <f>IF(AN40="","",VLOOKUP(AN40,'シフト記号表（勤務時間帯）'!$D$6:$X$47,21,FALSE))</f>
        <v/>
      </c>
      <c r="AO41" s="202" t="str">
        <f>IF(AO40="","",VLOOKUP(AO40,'シフト記号表（勤務時間帯）'!$D$6:$X$47,21,FALSE))</f>
        <v/>
      </c>
      <c r="AP41" s="200" t="str">
        <f>IF(AP40="","",VLOOKUP(AP40,'シフト記号表（勤務時間帯）'!$D$6:$X$47,21,FALSE))</f>
        <v/>
      </c>
      <c r="AQ41" s="201" t="str">
        <f>IF(AQ40="","",VLOOKUP(AQ40,'シフト記号表（勤務時間帯）'!$D$6:$X$47,21,FALSE))</f>
        <v/>
      </c>
      <c r="AR41" s="201" t="str">
        <f>IF(AR40="","",VLOOKUP(AR40,'シフト記号表（勤務時間帯）'!$D$6:$X$47,21,FALSE))</f>
        <v/>
      </c>
      <c r="AS41" s="201" t="str">
        <f>IF(AS40="","",VLOOKUP(AS40,'シフト記号表（勤務時間帯）'!$D$6:$X$47,21,FALSE))</f>
        <v/>
      </c>
      <c r="AT41" s="201" t="str">
        <f>IF(AT40="","",VLOOKUP(AT40,'シフト記号表（勤務時間帯）'!$D$6:$X$47,21,FALSE))</f>
        <v/>
      </c>
      <c r="AU41" s="201" t="str">
        <f>IF(AU40="","",VLOOKUP(AU40,'シフト記号表（勤務時間帯）'!$D$6:$X$47,21,FALSE))</f>
        <v/>
      </c>
      <c r="AV41" s="202" t="str">
        <f>IF(AV40="","",VLOOKUP(AV40,'シフト記号表（勤務時間帯）'!$D$6:$X$47,21,FALSE))</f>
        <v/>
      </c>
      <c r="AW41" s="200" t="str">
        <f>IF(AW40="","",VLOOKUP(AW40,'シフト記号表（勤務時間帯）'!$D$6:$X$47,21,FALSE))</f>
        <v/>
      </c>
      <c r="AX41" s="201" t="str">
        <f>IF(AX40="","",VLOOKUP(AX40,'シフト記号表（勤務時間帯）'!$D$6:$X$47,21,FALSE))</f>
        <v/>
      </c>
      <c r="AY41" s="201" t="str">
        <f>IF(AY40="","",VLOOKUP(AY40,'シフト記号表（勤務時間帯）'!$D$6:$X$47,21,FALSE))</f>
        <v/>
      </c>
      <c r="AZ41" s="297">
        <f>IF($BC$3="４週",SUM(U41:AV41),IF($BC$3="暦月",SUM(U41:AY41),""))</f>
        <v>0</v>
      </c>
      <c r="BA41" s="298"/>
      <c r="BB41" s="299">
        <f>IF($BC$3="４週",AZ41/4,IF($BC$3="暦月",(AZ41/($BC$12/7)),""))</f>
        <v>0</v>
      </c>
      <c r="BC41" s="298"/>
      <c r="BD41" s="291"/>
      <c r="BE41" s="292"/>
      <c r="BF41" s="292"/>
      <c r="BG41" s="292"/>
      <c r="BH41" s="293"/>
    </row>
    <row r="42" spans="2:60" ht="20.25" customHeight="1" x14ac:dyDescent="0.4">
      <c r="B42" s="124"/>
      <c r="C42" s="282"/>
      <c r="D42" s="283"/>
      <c r="E42" s="284"/>
      <c r="F42" s="169"/>
      <c r="G42" s="165">
        <f>C40</f>
        <v>0</v>
      </c>
      <c r="H42" s="246"/>
      <c r="I42" s="263"/>
      <c r="J42" s="264"/>
      <c r="K42" s="264"/>
      <c r="L42" s="265"/>
      <c r="M42" s="253"/>
      <c r="N42" s="254"/>
      <c r="O42" s="255"/>
      <c r="P42" s="25" t="s">
        <v>74</v>
      </c>
      <c r="Q42" s="29"/>
      <c r="R42" s="29"/>
      <c r="S42" s="17"/>
      <c r="T42" s="54"/>
      <c r="U42" s="203" t="str">
        <f>IF(U40="","",VLOOKUP(U40,'シフト記号表（勤務時間帯）'!$D$6:$Z$47,23,FALSE))</f>
        <v/>
      </c>
      <c r="V42" s="204" t="str">
        <f>IF(V40="","",VLOOKUP(V40,'シフト記号表（勤務時間帯）'!$D$6:$Z$47,23,FALSE))</f>
        <v/>
      </c>
      <c r="W42" s="204" t="str">
        <f>IF(W40="","",VLOOKUP(W40,'シフト記号表（勤務時間帯）'!$D$6:$Z$47,23,FALSE))</f>
        <v/>
      </c>
      <c r="X42" s="204" t="str">
        <f>IF(X40="","",VLOOKUP(X40,'シフト記号表（勤務時間帯）'!$D$6:$Z$47,23,FALSE))</f>
        <v/>
      </c>
      <c r="Y42" s="204" t="str">
        <f>IF(Y40="","",VLOOKUP(Y40,'シフト記号表（勤務時間帯）'!$D$6:$Z$47,23,FALSE))</f>
        <v/>
      </c>
      <c r="Z42" s="204" t="str">
        <f>IF(Z40="","",VLOOKUP(Z40,'シフト記号表（勤務時間帯）'!$D$6:$Z$47,23,FALSE))</f>
        <v/>
      </c>
      <c r="AA42" s="205" t="str">
        <f>IF(AA40="","",VLOOKUP(AA40,'シフト記号表（勤務時間帯）'!$D$6:$Z$47,23,FALSE))</f>
        <v/>
      </c>
      <c r="AB42" s="203" t="str">
        <f>IF(AB40="","",VLOOKUP(AB40,'シフト記号表（勤務時間帯）'!$D$6:$Z$47,23,FALSE))</f>
        <v/>
      </c>
      <c r="AC42" s="204" t="str">
        <f>IF(AC40="","",VLOOKUP(AC40,'シフト記号表（勤務時間帯）'!$D$6:$Z$47,23,FALSE))</f>
        <v/>
      </c>
      <c r="AD42" s="204" t="str">
        <f>IF(AD40="","",VLOOKUP(AD40,'シフト記号表（勤務時間帯）'!$D$6:$Z$47,23,FALSE))</f>
        <v/>
      </c>
      <c r="AE42" s="204" t="str">
        <f>IF(AE40="","",VLOOKUP(AE40,'シフト記号表（勤務時間帯）'!$D$6:$Z$47,23,FALSE))</f>
        <v/>
      </c>
      <c r="AF42" s="204" t="str">
        <f>IF(AF40="","",VLOOKUP(AF40,'シフト記号表（勤務時間帯）'!$D$6:$Z$47,23,FALSE))</f>
        <v/>
      </c>
      <c r="AG42" s="204" t="str">
        <f>IF(AG40="","",VLOOKUP(AG40,'シフト記号表（勤務時間帯）'!$D$6:$Z$47,23,FALSE))</f>
        <v/>
      </c>
      <c r="AH42" s="205" t="str">
        <f>IF(AH40="","",VLOOKUP(AH40,'シフト記号表（勤務時間帯）'!$D$6:$Z$47,23,FALSE))</f>
        <v/>
      </c>
      <c r="AI42" s="203" t="str">
        <f>IF(AI40="","",VLOOKUP(AI40,'シフト記号表（勤務時間帯）'!$D$6:$Z$47,23,FALSE))</f>
        <v/>
      </c>
      <c r="AJ42" s="204" t="str">
        <f>IF(AJ40="","",VLOOKUP(AJ40,'シフト記号表（勤務時間帯）'!$D$6:$Z$47,23,FALSE))</f>
        <v/>
      </c>
      <c r="AK42" s="204" t="str">
        <f>IF(AK40="","",VLOOKUP(AK40,'シフト記号表（勤務時間帯）'!$D$6:$Z$47,23,FALSE))</f>
        <v/>
      </c>
      <c r="AL42" s="204" t="str">
        <f>IF(AL40="","",VLOOKUP(AL40,'シフト記号表（勤務時間帯）'!$D$6:$Z$47,23,FALSE))</f>
        <v/>
      </c>
      <c r="AM42" s="204" t="str">
        <f>IF(AM40="","",VLOOKUP(AM40,'シフト記号表（勤務時間帯）'!$D$6:$Z$47,23,FALSE))</f>
        <v/>
      </c>
      <c r="AN42" s="204" t="str">
        <f>IF(AN40="","",VLOOKUP(AN40,'シフト記号表（勤務時間帯）'!$D$6:$Z$47,23,FALSE))</f>
        <v/>
      </c>
      <c r="AO42" s="205" t="str">
        <f>IF(AO40="","",VLOOKUP(AO40,'シフト記号表（勤務時間帯）'!$D$6:$Z$47,23,FALSE))</f>
        <v/>
      </c>
      <c r="AP42" s="203" t="str">
        <f>IF(AP40="","",VLOOKUP(AP40,'シフト記号表（勤務時間帯）'!$D$6:$Z$47,23,FALSE))</f>
        <v/>
      </c>
      <c r="AQ42" s="204" t="str">
        <f>IF(AQ40="","",VLOOKUP(AQ40,'シフト記号表（勤務時間帯）'!$D$6:$Z$47,23,FALSE))</f>
        <v/>
      </c>
      <c r="AR42" s="204" t="str">
        <f>IF(AR40="","",VLOOKUP(AR40,'シフト記号表（勤務時間帯）'!$D$6:$Z$47,23,FALSE))</f>
        <v/>
      </c>
      <c r="AS42" s="204" t="str">
        <f>IF(AS40="","",VLOOKUP(AS40,'シフト記号表（勤務時間帯）'!$D$6:$Z$47,23,FALSE))</f>
        <v/>
      </c>
      <c r="AT42" s="204" t="str">
        <f>IF(AT40="","",VLOOKUP(AT40,'シフト記号表（勤務時間帯）'!$D$6:$Z$47,23,FALSE))</f>
        <v/>
      </c>
      <c r="AU42" s="204" t="str">
        <f>IF(AU40="","",VLOOKUP(AU40,'シフト記号表（勤務時間帯）'!$D$6:$Z$47,23,FALSE))</f>
        <v/>
      </c>
      <c r="AV42" s="205" t="str">
        <f>IF(AV40="","",VLOOKUP(AV40,'シフト記号表（勤務時間帯）'!$D$6:$Z$47,23,FALSE))</f>
        <v/>
      </c>
      <c r="AW42" s="203" t="str">
        <f>IF(AW40="","",VLOOKUP(AW40,'シフト記号表（勤務時間帯）'!$D$6:$Z$47,23,FALSE))</f>
        <v/>
      </c>
      <c r="AX42" s="204" t="str">
        <f>IF(AX40="","",VLOOKUP(AX40,'シフト記号表（勤務時間帯）'!$D$6:$Z$47,23,FALSE))</f>
        <v/>
      </c>
      <c r="AY42" s="204" t="str">
        <f>IF(AY40="","",VLOOKUP(AY40,'シフト記号表（勤務時間帯）'!$D$6:$Z$47,23,FALSE))</f>
        <v/>
      </c>
      <c r="AZ42" s="300">
        <f>IF($BC$3="４週",SUM(U42:AV42),IF($BC$3="暦月",SUM(U42:AY42),""))</f>
        <v>0</v>
      </c>
      <c r="BA42" s="301"/>
      <c r="BB42" s="302">
        <f>IF($BC$3="４週",AZ42/4,IF($BC$3="暦月",(AZ42/($BC$12/7)),""))</f>
        <v>0</v>
      </c>
      <c r="BC42" s="301"/>
      <c r="BD42" s="294"/>
      <c r="BE42" s="295"/>
      <c r="BF42" s="295"/>
      <c r="BG42" s="295"/>
      <c r="BH42" s="296"/>
    </row>
    <row r="43" spans="2:60" ht="20.25" customHeight="1" x14ac:dyDescent="0.4">
      <c r="B43" s="125"/>
      <c r="C43" s="276"/>
      <c r="D43" s="277"/>
      <c r="E43" s="278"/>
      <c r="F43" s="168"/>
      <c r="G43" s="164"/>
      <c r="H43" s="244"/>
      <c r="I43" s="257"/>
      <c r="J43" s="258"/>
      <c r="K43" s="258"/>
      <c r="L43" s="259"/>
      <c r="M43" s="247"/>
      <c r="N43" s="248"/>
      <c r="O43" s="249"/>
      <c r="P43" s="21" t="s">
        <v>18</v>
      </c>
      <c r="Q43" s="27"/>
      <c r="R43" s="27"/>
      <c r="S43" s="15"/>
      <c r="T43" s="55"/>
      <c r="U43" s="206"/>
      <c r="V43" s="207"/>
      <c r="W43" s="207"/>
      <c r="X43" s="207"/>
      <c r="Y43" s="207"/>
      <c r="Z43" s="207"/>
      <c r="AA43" s="208"/>
      <c r="AB43" s="206"/>
      <c r="AC43" s="207"/>
      <c r="AD43" s="207"/>
      <c r="AE43" s="207"/>
      <c r="AF43" s="207"/>
      <c r="AG43" s="207"/>
      <c r="AH43" s="208"/>
      <c r="AI43" s="206"/>
      <c r="AJ43" s="207"/>
      <c r="AK43" s="207"/>
      <c r="AL43" s="207"/>
      <c r="AM43" s="207"/>
      <c r="AN43" s="207"/>
      <c r="AO43" s="208"/>
      <c r="AP43" s="206"/>
      <c r="AQ43" s="207"/>
      <c r="AR43" s="207"/>
      <c r="AS43" s="207"/>
      <c r="AT43" s="207"/>
      <c r="AU43" s="207"/>
      <c r="AV43" s="208"/>
      <c r="AW43" s="206"/>
      <c r="AX43" s="207"/>
      <c r="AY43" s="207"/>
      <c r="AZ43" s="256"/>
      <c r="BA43" s="243"/>
      <c r="BB43" s="242"/>
      <c r="BC43" s="243"/>
      <c r="BD43" s="288"/>
      <c r="BE43" s="289"/>
      <c r="BF43" s="289"/>
      <c r="BG43" s="289"/>
      <c r="BH43" s="290"/>
    </row>
    <row r="44" spans="2:60" ht="20.25" customHeight="1" x14ac:dyDescent="0.4">
      <c r="B44" s="123">
        <f>B41+1</f>
        <v>7</v>
      </c>
      <c r="C44" s="279"/>
      <c r="D44" s="280"/>
      <c r="E44" s="281"/>
      <c r="F44" s="168">
        <f>C43</f>
        <v>0</v>
      </c>
      <c r="G44" s="164"/>
      <c r="H44" s="245"/>
      <c r="I44" s="260"/>
      <c r="J44" s="261"/>
      <c r="K44" s="261"/>
      <c r="L44" s="262"/>
      <c r="M44" s="250"/>
      <c r="N44" s="251"/>
      <c r="O44" s="252"/>
      <c r="P44" s="23" t="s">
        <v>73</v>
      </c>
      <c r="Q44" s="24"/>
      <c r="R44" s="24"/>
      <c r="S44" s="19"/>
      <c r="T44" s="53"/>
      <c r="U44" s="200" t="str">
        <f>IF(U43="","",VLOOKUP(U43,'シフト記号表（勤務時間帯）'!$D$6:$X$47,21,FALSE))</f>
        <v/>
      </c>
      <c r="V44" s="201" t="str">
        <f>IF(V43="","",VLOOKUP(V43,'シフト記号表（勤務時間帯）'!$D$6:$X$47,21,FALSE))</f>
        <v/>
      </c>
      <c r="W44" s="201" t="str">
        <f>IF(W43="","",VLOOKUP(W43,'シフト記号表（勤務時間帯）'!$D$6:$X$47,21,FALSE))</f>
        <v/>
      </c>
      <c r="X44" s="201" t="str">
        <f>IF(X43="","",VLOOKUP(X43,'シフト記号表（勤務時間帯）'!$D$6:$X$47,21,FALSE))</f>
        <v/>
      </c>
      <c r="Y44" s="201" t="str">
        <f>IF(Y43="","",VLOOKUP(Y43,'シフト記号表（勤務時間帯）'!$D$6:$X$47,21,FALSE))</f>
        <v/>
      </c>
      <c r="Z44" s="201" t="str">
        <f>IF(Z43="","",VLOOKUP(Z43,'シフト記号表（勤務時間帯）'!$D$6:$X$47,21,FALSE))</f>
        <v/>
      </c>
      <c r="AA44" s="202" t="str">
        <f>IF(AA43="","",VLOOKUP(AA43,'シフト記号表（勤務時間帯）'!$D$6:$X$47,21,FALSE))</f>
        <v/>
      </c>
      <c r="AB44" s="200" t="str">
        <f>IF(AB43="","",VLOOKUP(AB43,'シフト記号表（勤務時間帯）'!$D$6:$X$47,21,FALSE))</f>
        <v/>
      </c>
      <c r="AC44" s="201" t="str">
        <f>IF(AC43="","",VLOOKUP(AC43,'シフト記号表（勤務時間帯）'!$D$6:$X$47,21,FALSE))</f>
        <v/>
      </c>
      <c r="AD44" s="201" t="str">
        <f>IF(AD43="","",VLOOKUP(AD43,'シフト記号表（勤務時間帯）'!$D$6:$X$47,21,FALSE))</f>
        <v/>
      </c>
      <c r="AE44" s="201" t="str">
        <f>IF(AE43="","",VLOOKUP(AE43,'シフト記号表（勤務時間帯）'!$D$6:$X$47,21,FALSE))</f>
        <v/>
      </c>
      <c r="AF44" s="201" t="str">
        <f>IF(AF43="","",VLOOKUP(AF43,'シフト記号表（勤務時間帯）'!$D$6:$X$47,21,FALSE))</f>
        <v/>
      </c>
      <c r="AG44" s="201" t="str">
        <f>IF(AG43="","",VLOOKUP(AG43,'シフト記号表（勤務時間帯）'!$D$6:$X$47,21,FALSE))</f>
        <v/>
      </c>
      <c r="AH44" s="202" t="str">
        <f>IF(AH43="","",VLOOKUP(AH43,'シフト記号表（勤務時間帯）'!$D$6:$X$47,21,FALSE))</f>
        <v/>
      </c>
      <c r="AI44" s="200" t="str">
        <f>IF(AI43="","",VLOOKUP(AI43,'シフト記号表（勤務時間帯）'!$D$6:$X$47,21,FALSE))</f>
        <v/>
      </c>
      <c r="AJ44" s="201" t="str">
        <f>IF(AJ43="","",VLOOKUP(AJ43,'シフト記号表（勤務時間帯）'!$D$6:$X$47,21,FALSE))</f>
        <v/>
      </c>
      <c r="AK44" s="201" t="str">
        <f>IF(AK43="","",VLOOKUP(AK43,'シフト記号表（勤務時間帯）'!$D$6:$X$47,21,FALSE))</f>
        <v/>
      </c>
      <c r="AL44" s="201" t="str">
        <f>IF(AL43="","",VLOOKUP(AL43,'シフト記号表（勤務時間帯）'!$D$6:$X$47,21,FALSE))</f>
        <v/>
      </c>
      <c r="AM44" s="201" t="str">
        <f>IF(AM43="","",VLOOKUP(AM43,'シフト記号表（勤務時間帯）'!$D$6:$X$47,21,FALSE))</f>
        <v/>
      </c>
      <c r="AN44" s="201" t="str">
        <f>IF(AN43="","",VLOOKUP(AN43,'シフト記号表（勤務時間帯）'!$D$6:$X$47,21,FALSE))</f>
        <v/>
      </c>
      <c r="AO44" s="202" t="str">
        <f>IF(AO43="","",VLOOKUP(AO43,'シフト記号表（勤務時間帯）'!$D$6:$X$47,21,FALSE))</f>
        <v/>
      </c>
      <c r="AP44" s="200" t="str">
        <f>IF(AP43="","",VLOOKUP(AP43,'シフト記号表（勤務時間帯）'!$D$6:$X$47,21,FALSE))</f>
        <v/>
      </c>
      <c r="AQ44" s="201" t="str">
        <f>IF(AQ43="","",VLOOKUP(AQ43,'シフト記号表（勤務時間帯）'!$D$6:$X$47,21,FALSE))</f>
        <v/>
      </c>
      <c r="AR44" s="201" t="str">
        <f>IF(AR43="","",VLOOKUP(AR43,'シフト記号表（勤務時間帯）'!$D$6:$X$47,21,FALSE))</f>
        <v/>
      </c>
      <c r="AS44" s="201" t="str">
        <f>IF(AS43="","",VLOOKUP(AS43,'シフト記号表（勤務時間帯）'!$D$6:$X$47,21,FALSE))</f>
        <v/>
      </c>
      <c r="AT44" s="201" t="str">
        <f>IF(AT43="","",VLOOKUP(AT43,'シフト記号表（勤務時間帯）'!$D$6:$X$47,21,FALSE))</f>
        <v/>
      </c>
      <c r="AU44" s="201" t="str">
        <f>IF(AU43="","",VLOOKUP(AU43,'シフト記号表（勤務時間帯）'!$D$6:$X$47,21,FALSE))</f>
        <v/>
      </c>
      <c r="AV44" s="202" t="str">
        <f>IF(AV43="","",VLOOKUP(AV43,'シフト記号表（勤務時間帯）'!$D$6:$X$47,21,FALSE))</f>
        <v/>
      </c>
      <c r="AW44" s="200" t="str">
        <f>IF(AW43="","",VLOOKUP(AW43,'シフト記号表（勤務時間帯）'!$D$6:$X$47,21,FALSE))</f>
        <v/>
      </c>
      <c r="AX44" s="201" t="str">
        <f>IF(AX43="","",VLOOKUP(AX43,'シフト記号表（勤務時間帯）'!$D$6:$X$47,21,FALSE))</f>
        <v/>
      </c>
      <c r="AY44" s="201" t="str">
        <f>IF(AY43="","",VLOOKUP(AY43,'シフト記号表（勤務時間帯）'!$D$6:$X$47,21,FALSE))</f>
        <v/>
      </c>
      <c r="AZ44" s="297">
        <f>IF($BC$3="４週",SUM(U44:AV44),IF($BC$3="暦月",SUM(U44:AY44),""))</f>
        <v>0</v>
      </c>
      <c r="BA44" s="298"/>
      <c r="BB44" s="299">
        <f>IF($BC$3="４週",AZ44/4,IF($BC$3="暦月",(AZ44/($BC$12/7)),""))</f>
        <v>0</v>
      </c>
      <c r="BC44" s="298"/>
      <c r="BD44" s="291"/>
      <c r="BE44" s="292"/>
      <c r="BF44" s="292"/>
      <c r="BG44" s="292"/>
      <c r="BH44" s="293"/>
    </row>
    <row r="45" spans="2:60" ht="20.25" customHeight="1" x14ac:dyDescent="0.4">
      <c r="B45" s="124"/>
      <c r="C45" s="282"/>
      <c r="D45" s="283"/>
      <c r="E45" s="284"/>
      <c r="F45" s="169"/>
      <c r="G45" s="165">
        <f>C43</f>
        <v>0</v>
      </c>
      <c r="H45" s="246"/>
      <c r="I45" s="263"/>
      <c r="J45" s="264"/>
      <c r="K45" s="264"/>
      <c r="L45" s="265"/>
      <c r="M45" s="253"/>
      <c r="N45" s="254"/>
      <c r="O45" s="255"/>
      <c r="P45" s="25" t="s">
        <v>74</v>
      </c>
      <c r="Q45" s="28"/>
      <c r="R45" s="28"/>
      <c r="S45" s="16"/>
      <c r="T45" s="56"/>
      <c r="U45" s="203" t="str">
        <f>IF(U43="","",VLOOKUP(U43,'シフト記号表（勤務時間帯）'!$D$6:$Z$47,23,FALSE))</f>
        <v/>
      </c>
      <c r="V45" s="204" t="str">
        <f>IF(V43="","",VLOOKUP(V43,'シフト記号表（勤務時間帯）'!$D$6:$Z$47,23,FALSE))</f>
        <v/>
      </c>
      <c r="W45" s="204" t="str">
        <f>IF(W43="","",VLOOKUP(W43,'シフト記号表（勤務時間帯）'!$D$6:$Z$47,23,FALSE))</f>
        <v/>
      </c>
      <c r="X45" s="204" t="str">
        <f>IF(X43="","",VLOOKUP(X43,'シフト記号表（勤務時間帯）'!$D$6:$Z$47,23,FALSE))</f>
        <v/>
      </c>
      <c r="Y45" s="204" t="str">
        <f>IF(Y43="","",VLOOKUP(Y43,'シフト記号表（勤務時間帯）'!$D$6:$Z$47,23,FALSE))</f>
        <v/>
      </c>
      <c r="Z45" s="204" t="str">
        <f>IF(Z43="","",VLOOKUP(Z43,'シフト記号表（勤務時間帯）'!$D$6:$Z$47,23,FALSE))</f>
        <v/>
      </c>
      <c r="AA45" s="205" t="str">
        <f>IF(AA43="","",VLOOKUP(AA43,'シフト記号表（勤務時間帯）'!$D$6:$Z$47,23,FALSE))</f>
        <v/>
      </c>
      <c r="AB45" s="203" t="str">
        <f>IF(AB43="","",VLOOKUP(AB43,'シフト記号表（勤務時間帯）'!$D$6:$Z$47,23,FALSE))</f>
        <v/>
      </c>
      <c r="AC45" s="204" t="str">
        <f>IF(AC43="","",VLOOKUP(AC43,'シフト記号表（勤務時間帯）'!$D$6:$Z$47,23,FALSE))</f>
        <v/>
      </c>
      <c r="AD45" s="204" t="str">
        <f>IF(AD43="","",VLOOKUP(AD43,'シフト記号表（勤務時間帯）'!$D$6:$Z$47,23,FALSE))</f>
        <v/>
      </c>
      <c r="AE45" s="204" t="str">
        <f>IF(AE43="","",VLOOKUP(AE43,'シフト記号表（勤務時間帯）'!$D$6:$Z$47,23,FALSE))</f>
        <v/>
      </c>
      <c r="AF45" s="204" t="str">
        <f>IF(AF43="","",VLOOKUP(AF43,'シフト記号表（勤務時間帯）'!$D$6:$Z$47,23,FALSE))</f>
        <v/>
      </c>
      <c r="AG45" s="204" t="str">
        <f>IF(AG43="","",VLOOKUP(AG43,'シフト記号表（勤務時間帯）'!$D$6:$Z$47,23,FALSE))</f>
        <v/>
      </c>
      <c r="AH45" s="205" t="str">
        <f>IF(AH43="","",VLOOKUP(AH43,'シフト記号表（勤務時間帯）'!$D$6:$Z$47,23,FALSE))</f>
        <v/>
      </c>
      <c r="AI45" s="203" t="str">
        <f>IF(AI43="","",VLOOKUP(AI43,'シフト記号表（勤務時間帯）'!$D$6:$Z$47,23,FALSE))</f>
        <v/>
      </c>
      <c r="AJ45" s="204" t="str">
        <f>IF(AJ43="","",VLOOKUP(AJ43,'シフト記号表（勤務時間帯）'!$D$6:$Z$47,23,FALSE))</f>
        <v/>
      </c>
      <c r="AK45" s="204" t="str">
        <f>IF(AK43="","",VLOOKUP(AK43,'シフト記号表（勤務時間帯）'!$D$6:$Z$47,23,FALSE))</f>
        <v/>
      </c>
      <c r="AL45" s="204" t="str">
        <f>IF(AL43="","",VLOOKUP(AL43,'シフト記号表（勤務時間帯）'!$D$6:$Z$47,23,FALSE))</f>
        <v/>
      </c>
      <c r="AM45" s="204" t="str">
        <f>IF(AM43="","",VLOOKUP(AM43,'シフト記号表（勤務時間帯）'!$D$6:$Z$47,23,FALSE))</f>
        <v/>
      </c>
      <c r="AN45" s="204" t="str">
        <f>IF(AN43="","",VLOOKUP(AN43,'シフト記号表（勤務時間帯）'!$D$6:$Z$47,23,FALSE))</f>
        <v/>
      </c>
      <c r="AO45" s="205" t="str">
        <f>IF(AO43="","",VLOOKUP(AO43,'シフト記号表（勤務時間帯）'!$D$6:$Z$47,23,FALSE))</f>
        <v/>
      </c>
      <c r="AP45" s="203" t="str">
        <f>IF(AP43="","",VLOOKUP(AP43,'シフト記号表（勤務時間帯）'!$D$6:$Z$47,23,FALSE))</f>
        <v/>
      </c>
      <c r="AQ45" s="204" t="str">
        <f>IF(AQ43="","",VLOOKUP(AQ43,'シフト記号表（勤務時間帯）'!$D$6:$Z$47,23,FALSE))</f>
        <v/>
      </c>
      <c r="AR45" s="204" t="str">
        <f>IF(AR43="","",VLOOKUP(AR43,'シフト記号表（勤務時間帯）'!$D$6:$Z$47,23,FALSE))</f>
        <v/>
      </c>
      <c r="AS45" s="204" t="str">
        <f>IF(AS43="","",VLOOKUP(AS43,'シフト記号表（勤務時間帯）'!$D$6:$Z$47,23,FALSE))</f>
        <v/>
      </c>
      <c r="AT45" s="204" t="str">
        <f>IF(AT43="","",VLOOKUP(AT43,'シフト記号表（勤務時間帯）'!$D$6:$Z$47,23,FALSE))</f>
        <v/>
      </c>
      <c r="AU45" s="204" t="str">
        <f>IF(AU43="","",VLOOKUP(AU43,'シフト記号表（勤務時間帯）'!$D$6:$Z$47,23,FALSE))</f>
        <v/>
      </c>
      <c r="AV45" s="205" t="str">
        <f>IF(AV43="","",VLOOKUP(AV43,'シフト記号表（勤務時間帯）'!$D$6:$Z$47,23,FALSE))</f>
        <v/>
      </c>
      <c r="AW45" s="203" t="str">
        <f>IF(AW43="","",VLOOKUP(AW43,'シフト記号表（勤務時間帯）'!$D$6:$Z$47,23,FALSE))</f>
        <v/>
      </c>
      <c r="AX45" s="204" t="str">
        <f>IF(AX43="","",VLOOKUP(AX43,'シフト記号表（勤務時間帯）'!$D$6:$Z$47,23,FALSE))</f>
        <v/>
      </c>
      <c r="AY45" s="204" t="str">
        <f>IF(AY43="","",VLOOKUP(AY43,'シフト記号表（勤務時間帯）'!$D$6:$Z$47,23,FALSE))</f>
        <v/>
      </c>
      <c r="AZ45" s="300">
        <f>IF($BC$3="４週",SUM(U45:AV45),IF($BC$3="暦月",SUM(U45:AY45),""))</f>
        <v>0</v>
      </c>
      <c r="BA45" s="301"/>
      <c r="BB45" s="302">
        <f>IF($BC$3="４週",AZ45/4,IF($BC$3="暦月",(AZ45/($BC$12/7)),""))</f>
        <v>0</v>
      </c>
      <c r="BC45" s="301"/>
      <c r="BD45" s="294"/>
      <c r="BE45" s="295"/>
      <c r="BF45" s="295"/>
      <c r="BG45" s="295"/>
      <c r="BH45" s="296"/>
    </row>
    <row r="46" spans="2:60" ht="20.25" customHeight="1" x14ac:dyDescent="0.4">
      <c r="B46" s="125"/>
      <c r="C46" s="276"/>
      <c r="D46" s="277"/>
      <c r="E46" s="278"/>
      <c r="F46" s="168"/>
      <c r="G46" s="164"/>
      <c r="H46" s="244"/>
      <c r="I46" s="257"/>
      <c r="J46" s="258"/>
      <c r="K46" s="258"/>
      <c r="L46" s="259"/>
      <c r="M46" s="247"/>
      <c r="N46" s="248"/>
      <c r="O46" s="249"/>
      <c r="P46" s="21" t="s">
        <v>18</v>
      </c>
      <c r="Q46" s="27"/>
      <c r="R46" s="27"/>
      <c r="S46" s="15"/>
      <c r="T46" s="55"/>
      <c r="U46" s="206"/>
      <c r="V46" s="207"/>
      <c r="W46" s="207"/>
      <c r="X46" s="207"/>
      <c r="Y46" s="207"/>
      <c r="Z46" s="207"/>
      <c r="AA46" s="208"/>
      <c r="AB46" s="206"/>
      <c r="AC46" s="207"/>
      <c r="AD46" s="207"/>
      <c r="AE46" s="207"/>
      <c r="AF46" s="207"/>
      <c r="AG46" s="207"/>
      <c r="AH46" s="208"/>
      <c r="AI46" s="206"/>
      <c r="AJ46" s="207"/>
      <c r="AK46" s="207"/>
      <c r="AL46" s="207"/>
      <c r="AM46" s="207"/>
      <c r="AN46" s="207"/>
      <c r="AO46" s="208"/>
      <c r="AP46" s="206"/>
      <c r="AQ46" s="207"/>
      <c r="AR46" s="207"/>
      <c r="AS46" s="207"/>
      <c r="AT46" s="207"/>
      <c r="AU46" s="207"/>
      <c r="AV46" s="208"/>
      <c r="AW46" s="206"/>
      <c r="AX46" s="207"/>
      <c r="AY46" s="207"/>
      <c r="AZ46" s="256"/>
      <c r="BA46" s="243"/>
      <c r="BB46" s="242"/>
      <c r="BC46" s="243"/>
      <c r="BD46" s="288"/>
      <c r="BE46" s="289"/>
      <c r="BF46" s="289"/>
      <c r="BG46" s="289"/>
      <c r="BH46" s="290"/>
    </row>
    <row r="47" spans="2:60" ht="20.25" customHeight="1" x14ac:dyDescent="0.4">
      <c r="B47" s="123">
        <f>B44+1</f>
        <v>8</v>
      </c>
      <c r="C47" s="279"/>
      <c r="D47" s="280"/>
      <c r="E47" s="281"/>
      <c r="F47" s="168">
        <f>C46</f>
        <v>0</v>
      </c>
      <c r="G47" s="164"/>
      <c r="H47" s="245"/>
      <c r="I47" s="260"/>
      <c r="J47" s="261"/>
      <c r="K47" s="261"/>
      <c r="L47" s="262"/>
      <c r="M47" s="250"/>
      <c r="N47" s="251"/>
      <c r="O47" s="252"/>
      <c r="P47" s="23" t="s">
        <v>73</v>
      </c>
      <c r="Q47" s="24"/>
      <c r="R47" s="24"/>
      <c r="S47" s="19"/>
      <c r="T47" s="53"/>
      <c r="U47" s="200" t="str">
        <f>IF(U46="","",VLOOKUP(U46,'シフト記号表（勤務時間帯）'!$D$6:$X$47,21,FALSE))</f>
        <v/>
      </c>
      <c r="V47" s="201" t="str">
        <f>IF(V46="","",VLOOKUP(V46,'シフト記号表（勤務時間帯）'!$D$6:$X$47,21,FALSE))</f>
        <v/>
      </c>
      <c r="W47" s="201" t="str">
        <f>IF(W46="","",VLOOKUP(W46,'シフト記号表（勤務時間帯）'!$D$6:$X$47,21,FALSE))</f>
        <v/>
      </c>
      <c r="X47" s="201" t="str">
        <f>IF(X46="","",VLOOKUP(X46,'シフト記号表（勤務時間帯）'!$D$6:$X$47,21,FALSE))</f>
        <v/>
      </c>
      <c r="Y47" s="201" t="str">
        <f>IF(Y46="","",VLOOKUP(Y46,'シフト記号表（勤務時間帯）'!$D$6:$X$47,21,FALSE))</f>
        <v/>
      </c>
      <c r="Z47" s="201" t="str">
        <f>IF(Z46="","",VLOOKUP(Z46,'シフト記号表（勤務時間帯）'!$D$6:$X$47,21,FALSE))</f>
        <v/>
      </c>
      <c r="AA47" s="202" t="str">
        <f>IF(AA46="","",VLOOKUP(AA46,'シフト記号表（勤務時間帯）'!$D$6:$X$47,21,FALSE))</f>
        <v/>
      </c>
      <c r="AB47" s="200" t="str">
        <f>IF(AB46="","",VLOOKUP(AB46,'シフト記号表（勤務時間帯）'!$D$6:$X$47,21,FALSE))</f>
        <v/>
      </c>
      <c r="AC47" s="201" t="str">
        <f>IF(AC46="","",VLOOKUP(AC46,'シフト記号表（勤務時間帯）'!$D$6:$X$47,21,FALSE))</f>
        <v/>
      </c>
      <c r="AD47" s="201" t="str">
        <f>IF(AD46="","",VLOOKUP(AD46,'シフト記号表（勤務時間帯）'!$D$6:$X$47,21,FALSE))</f>
        <v/>
      </c>
      <c r="AE47" s="201" t="str">
        <f>IF(AE46="","",VLOOKUP(AE46,'シフト記号表（勤務時間帯）'!$D$6:$X$47,21,FALSE))</f>
        <v/>
      </c>
      <c r="AF47" s="201" t="str">
        <f>IF(AF46="","",VLOOKUP(AF46,'シフト記号表（勤務時間帯）'!$D$6:$X$47,21,FALSE))</f>
        <v/>
      </c>
      <c r="AG47" s="201" t="str">
        <f>IF(AG46="","",VLOOKUP(AG46,'シフト記号表（勤務時間帯）'!$D$6:$X$47,21,FALSE))</f>
        <v/>
      </c>
      <c r="AH47" s="202" t="str">
        <f>IF(AH46="","",VLOOKUP(AH46,'シフト記号表（勤務時間帯）'!$D$6:$X$47,21,FALSE))</f>
        <v/>
      </c>
      <c r="AI47" s="200" t="str">
        <f>IF(AI46="","",VLOOKUP(AI46,'シフト記号表（勤務時間帯）'!$D$6:$X$47,21,FALSE))</f>
        <v/>
      </c>
      <c r="AJ47" s="201" t="str">
        <f>IF(AJ46="","",VLOOKUP(AJ46,'シフト記号表（勤務時間帯）'!$D$6:$X$47,21,FALSE))</f>
        <v/>
      </c>
      <c r="AK47" s="201" t="str">
        <f>IF(AK46="","",VLOOKUP(AK46,'シフト記号表（勤務時間帯）'!$D$6:$X$47,21,FALSE))</f>
        <v/>
      </c>
      <c r="AL47" s="201" t="str">
        <f>IF(AL46="","",VLOOKUP(AL46,'シフト記号表（勤務時間帯）'!$D$6:$X$47,21,FALSE))</f>
        <v/>
      </c>
      <c r="AM47" s="201" t="str">
        <f>IF(AM46="","",VLOOKUP(AM46,'シフト記号表（勤務時間帯）'!$D$6:$X$47,21,FALSE))</f>
        <v/>
      </c>
      <c r="AN47" s="201" t="str">
        <f>IF(AN46="","",VLOOKUP(AN46,'シフト記号表（勤務時間帯）'!$D$6:$X$47,21,FALSE))</f>
        <v/>
      </c>
      <c r="AO47" s="202" t="str">
        <f>IF(AO46="","",VLOOKUP(AO46,'シフト記号表（勤務時間帯）'!$D$6:$X$47,21,FALSE))</f>
        <v/>
      </c>
      <c r="AP47" s="200" t="str">
        <f>IF(AP46="","",VLOOKUP(AP46,'シフト記号表（勤務時間帯）'!$D$6:$X$47,21,FALSE))</f>
        <v/>
      </c>
      <c r="AQ47" s="201" t="str">
        <f>IF(AQ46="","",VLOOKUP(AQ46,'シフト記号表（勤務時間帯）'!$D$6:$X$47,21,FALSE))</f>
        <v/>
      </c>
      <c r="AR47" s="201" t="str">
        <f>IF(AR46="","",VLOOKUP(AR46,'シフト記号表（勤務時間帯）'!$D$6:$X$47,21,FALSE))</f>
        <v/>
      </c>
      <c r="AS47" s="201" t="str">
        <f>IF(AS46="","",VLOOKUP(AS46,'シフト記号表（勤務時間帯）'!$D$6:$X$47,21,FALSE))</f>
        <v/>
      </c>
      <c r="AT47" s="201" t="str">
        <f>IF(AT46="","",VLOOKUP(AT46,'シフト記号表（勤務時間帯）'!$D$6:$X$47,21,FALSE))</f>
        <v/>
      </c>
      <c r="AU47" s="201" t="str">
        <f>IF(AU46="","",VLOOKUP(AU46,'シフト記号表（勤務時間帯）'!$D$6:$X$47,21,FALSE))</f>
        <v/>
      </c>
      <c r="AV47" s="202" t="str">
        <f>IF(AV46="","",VLOOKUP(AV46,'シフト記号表（勤務時間帯）'!$D$6:$X$47,21,FALSE))</f>
        <v/>
      </c>
      <c r="AW47" s="200" t="str">
        <f>IF(AW46="","",VLOOKUP(AW46,'シフト記号表（勤務時間帯）'!$D$6:$X$47,21,FALSE))</f>
        <v/>
      </c>
      <c r="AX47" s="201" t="str">
        <f>IF(AX46="","",VLOOKUP(AX46,'シフト記号表（勤務時間帯）'!$D$6:$X$47,21,FALSE))</f>
        <v/>
      </c>
      <c r="AY47" s="201" t="str">
        <f>IF(AY46="","",VLOOKUP(AY46,'シフト記号表（勤務時間帯）'!$D$6:$X$47,21,FALSE))</f>
        <v/>
      </c>
      <c r="AZ47" s="297">
        <f>IF($BC$3="４週",SUM(U47:AV47),IF($BC$3="暦月",SUM(U47:AY47),""))</f>
        <v>0</v>
      </c>
      <c r="BA47" s="298"/>
      <c r="BB47" s="299">
        <f>IF($BC$3="４週",AZ47/4,IF($BC$3="暦月",(AZ47/($BC$12/7)),""))</f>
        <v>0</v>
      </c>
      <c r="BC47" s="298"/>
      <c r="BD47" s="291"/>
      <c r="BE47" s="292"/>
      <c r="BF47" s="292"/>
      <c r="BG47" s="292"/>
      <c r="BH47" s="293"/>
    </row>
    <row r="48" spans="2:60" ht="20.25" customHeight="1" x14ac:dyDescent="0.4">
      <c r="B48" s="124"/>
      <c r="C48" s="282"/>
      <c r="D48" s="283"/>
      <c r="E48" s="284"/>
      <c r="F48" s="169"/>
      <c r="G48" s="165">
        <f>C46</f>
        <v>0</v>
      </c>
      <c r="H48" s="246"/>
      <c r="I48" s="263"/>
      <c r="J48" s="264"/>
      <c r="K48" s="264"/>
      <c r="L48" s="265"/>
      <c r="M48" s="253"/>
      <c r="N48" s="254"/>
      <c r="O48" s="255"/>
      <c r="P48" s="25" t="s">
        <v>74</v>
      </c>
      <c r="Q48" s="29"/>
      <c r="R48" s="29"/>
      <c r="S48" s="17"/>
      <c r="T48" s="54"/>
      <c r="U48" s="203" t="str">
        <f>IF(U46="","",VLOOKUP(U46,'シフト記号表（勤務時間帯）'!$D$6:$Z$47,23,FALSE))</f>
        <v/>
      </c>
      <c r="V48" s="204" t="str">
        <f>IF(V46="","",VLOOKUP(V46,'シフト記号表（勤務時間帯）'!$D$6:$Z$47,23,FALSE))</f>
        <v/>
      </c>
      <c r="W48" s="204" t="str">
        <f>IF(W46="","",VLOOKUP(W46,'シフト記号表（勤務時間帯）'!$D$6:$Z$47,23,FALSE))</f>
        <v/>
      </c>
      <c r="X48" s="204" t="str">
        <f>IF(X46="","",VLOOKUP(X46,'シフト記号表（勤務時間帯）'!$D$6:$Z$47,23,FALSE))</f>
        <v/>
      </c>
      <c r="Y48" s="204" t="str">
        <f>IF(Y46="","",VLOOKUP(Y46,'シフト記号表（勤務時間帯）'!$D$6:$Z$47,23,FALSE))</f>
        <v/>
      </c>
      <c r="Z48" s="204" t="str">
        <f>IF(Z46="","",VLOOKUP(Z46,'シフト記号表（勤務時間帯）'!$D$6:$Z$47,23,FALSE))</f>
        <v/>
      </c>
      <c r="AA48" s="205" t="str">
        <f>IF(AA46="","",VLOOKUP(AA46,'シフト記号表（勤務時間帯）'!$D$6:$Z$47,23,FALSE))</f>
        <v/>
      </c>
      <c r="AB48" s="203" t="str">
        <f>IF(AB46="","",VLOOKUP(AB46,'シフト記号表（勤務時間帯）'!$D$6:$Z$47,23,FALSE))</f>
        <v/>
      </c>
      <c r="AC48" s="204" t="str">
        <f>IF(AC46="","",VLOOKUP(AC46,'シフト記号表（勤務時間帯）'!$D$6:$Z$47,23,FALSE))</f>
        <v/>
      </c>
      <c r="AD48" s="204" t="str">
        <f>IF(AD46="","",VLOOKUP(AD46,'シフト記号表（勤務時間帯）'!$D$6:$Z$47,23,FALSE))</f>
        <v/>
      </c>
      <c r="AE48" s="204" t="str">
        <f>IF(AE46="","",VLOOKUP(AE46,'シフト記号表（勤務時間帯）'!$D$6:$Z$47,23,FALSE))</f>
        <v/>
      </c>
      <c r="AF48" s="204" t="str">
        <f>IF(AF46="","",VLOOKUP(AF46,'シフト記号表（勤務時間帯）'!$D$6:$Z$47,23,FALSE))</f>
        <v/>
      </c>
      <c r="AG48" s="204" t="str">
        <f>IF(AG46="","",VLOOKUP(AG46,'シフト記号表（勤務時間帯）'!$D$6:$Z$47,23,FALSE))</f>
        <v/>
      </c>
      <c r="AH48" s="205" t="str">
        <f>IF(AH46="","",VLOOKUP(AH46,'シフト記号表（勤務時間帯）'!$D$6:$Z$47,23,FALSE))</f>
        <v/>
      </c>
      <c r="AI48" s="203" t="str">
        <f>IF(AI46="","",VLOOKUP(AI46,'シフト記号表（勤務時間帯）'!$D$6:$Z$47,23,FALSE))</f>
        <v/>
      </c>
      <c r="AJ48" s="204" t="str">
        <f>IF(AJ46="","",VLOOKUP(AJ46,'シフト記号表（勤務時間帯）'!$D$6:$Z$47,23,FALSE))</f>
        <v/>
      </c>
      <c r="AK48" s="204" t="str">
        <f>IF(AK46="","",VLOOKUP(AK46,'シフト記号表（勤務時間帯）'!$D$6:$Z$47,23,FALSE))</f>
        <v/>
      </c>
      <c r="AL48" s="204" t="str">
        <f>IF(AL46="","",VLOOKUP(AL46,'シフト記号表（勤務時間帯）'!$D$6:$Z$47,23,FALSE))</f>
        <v/>
      </c>
      <c r="AM48" s="204" t="str">
        <f>IF(AM46="","",VLOOKUP(AM46,'シフト記号表（勤務時間帯）'!$D$6:$Z$47,23,FALSE))</f>
        <v/>
      </c>
      <c r="AN48" s="204" t="str">
        <f>IF(AN46="","",VLOOKUP(AN46,'シフト記号表（勤務時間帯）'!$D$6:$Z$47,23,FALSE))</f>
        <v/>
      </c>
      <c r="AO48" s="205" t="str">
        <f>IF(AO46="","",VLOOKUP(AO46,'シフト記号表（勤務時間帯）'!$D$6:$Z$47,23,FALSE))</f>
        <v/>
      </c>
      <c r="AP48" s="203" t="str">
        <f>IF(AP46="","",VLOOKUP(AP46,'シフト記号表（勤務時間帯）'!$D$6:$Z$47,23,FALSE))</f>
        <v/>
      </c>
      <c r="AQ48" s="204" t="str">
        <f>IF(AQ46="","",VLOOKUP(AQ46,'シフト記号表（勤務時間帯）'!$D$6:$Z$47,23,FALSE))</f>
        <v/>
      </c>
      <c r="AR48" s="204" t="str">
        <f>IF(AR46="","",VLOOKUP(AR46,'シフト記号表（勤務時間帯）'!$D$6:$Z$47,23,FALSE))</f>
        <v/>
      </c>
      <c r="AS48" s="204" t="str">
        <f>IF(AS46="","",VLOOKUP(AS46,'シフト記号表（勤務時間帯）'!$D$6:$Z$47,23,FALSE))</f>
        <v/>
      </c>
      <c r="AT48" s="204" t="str">
        <f>IF(AT46="","",VLOOKUP(AT46,'シフト記号表（勤務時間帯）'!$D$6:$Z$47,23,FALSE))</f>
        <v/>
      </c>
      <c r="AU48" s="204" t="str">
        <f>IF(AU46="","",VLOOKUP(AU46,'シフト記号表（勤務時間帯）'!$D$6:$Z$47,23,FALSE))</f>
        <v/>
      </c>
      <c r="AV48" s="205" t="str">
        <f>IF(AV46="","",VLOOKUP(AV46,'シフト記号表（勤務時間帯）'!$D$6:$Z$47,23,FALSE))</f>
        <v/>
      </c>
      <c r="AW48" s="203" t="str">
        <f>IF(AW46="","",VLOOKUP(AW46,'シフト記号表（勤務時間帯）'!$D$6:$Z$47,23,FALSE))</f>
        <v/>
      </c>
      <c r="AX48" s="204" t="str">
        <f>IF(AX46="","",VLOOKUP(AX46,'シフト記号表（勤務時間帯）'!$D$6:$Z$47,23,FALSE))</f>
        <v/>
      </c>
      <c r="AY48" s="204" t="str">
        <f>IF(AY46="","",VLOOKUP(AY46,'シフト記号表（勤務時間帯）'!$D$6:$Z$47,23,FALSE))</f>
        <v/>
      </c>
      <c r="AZ48" s="300">
        <f>IF($BC$3="４週",SUM(U48:AV48),IF($BC$3="暦月",SUM(U48:AY48),""))</f>
        <v>0</v>
      </c>
      <c r="BA48" s="301"/>
      <c r="BB48" s="302">
        <f>IF($BC$3="４週",AZ48/4,IF($BC$3="暦月",(AZ48/($BC$12/7)),""))</f>
        <v>0</v>
      </c>
      <c r="BC48" s="301"/>
      <c r="BD48" s="294"/>
      <c r="BE48" s="295"/>
      <c r="BF48" s="295"/>
      <c r="BG48" s="295"/>
      <c r="BH48" s="296"/>
    </row>
    <row r="49" spans="2:60" ht="20.25" customHeight="1" x14ac:dyDescent="0.4">
      <c r="B49" s="125"/>
      <c r="C49" s="276"/>
      <c r="D49" s="277"/>
      <c r="E49" s="278"/>
      <c r="F49" s="168"/>
      <c r="G49" s="164"/>
      <c r="H49" s="244"/>
      <c r="I49" s="257"/>
      <c r="J49" s="258"/>
      <c r="K49" s="258"/>
      <c r="L49" s="259"/>
      <c r="M49" s="247"/>
      <c r="N49" s="248"/>
      <c r="O49" s="249"/>
      <c r="P49" s="21" t="s">
        <v>18</v>
      </c>
      <c r="Q49" s="27"/>
      <c r="R49" s="27"/>
      <c r="S49" s="15"/>
      <c r="T49" s="55"/>
      <c r="U49" s="206"/>
      <c r="V49" s="207"/>
      <c r="W49" s="207"/>
      <c r="X49" s="207"/>
      <c r="Y49" s="207"/>
      <c r="Z49" s="207"/>
      <c r="AA49" s="208"/>
      <c r="AB49" s="206"/>
      <c r="AC49" s="207"/>
      <c r="AD49" s="207"/>
      <c r="AE49" s="207"/>
      <c r="AF49" s="207"/>
      <c r="AG49" s="207"/>
      <c r="AH49" s="208"/>
      <c r="AI49" s="206"/>
      <c r="AJ49" s="207"/>
      <c r="AK49" s="207"/>
      <c r="AL49" s="207"/>
      <c r="AM49" s="207"/>
      <c r="AN49" s="207"/>
      <c r="AO49" s="208"/>
      <c r="AP49" s="206"/>
      <c r="AQ49" s="207"/>
      <c r="AR49" s="207"/>
      <c r="AS49" s="207"/>
      <c r="AT49" s="207"/>
      <c r="AU49" s="207"/>
      <c r="AV49" s="208"/>
      <c r="AW49" s="206"/>
      <c r="AX49" s="207"/>
      <c r="AY49" s="207"/>
      <c r="AZ49" s="256"/>
      <c r="BA49" s="243"/>
      <c r="BB49" s="242"/>
      <c r="BC49" s="243"/>
      <c r="BD49" s="288"/>
      <c r="BE49" s="289"/>
      <c r="BF49" s="289"/>
      <c r="BG49" s="289"/>
      <c r="BH49" s="290"/>
    </row>
    <row r="50" spans="2:60" ht="20.25" customHeight="1" x14ac:dyDescent="0.4">
      <c r="B50" s="123">
        <f>B47+1</f>
        <v>9</v>
      </c>
      <c r="C50" s="279"/>
      <c r="D50" s="280"/>
      <c r="E50" s="281"/>
      <c r="F50" s="168">
        <f>C49</f>
        <v>0</v>
      </c>
      <c r="G50" s="164"/>
      <c r="H50" s="245"/>
      <c r="I50" s="260"/>
      <c r="J50" s="261"/>
      <c r="K50" s="261"/>
      <c r="L50" s="262"/>
      <c r="M50" s="250"/>
      <c r="N50" s="251"/>
      <c r="O50" s="252"/>
      <c r="P50" s="23" t="s">
        <v>73</v>
      </c>
      <c r="Q50" s="24"/>
      <c r="R50" s="24"/>
      <c r="S50" s="19"/>
      <c r="T50" s="53"/>
      <c r="U50" s="200" t="str">
        <f>IF(U49="","",VLOOKUP(U49,'シフト記号表（勤務時間帯）'!$D$6:$X$47,21,FALSE))</f>
        <v/>
      </c>
      <c r="V50" s="201" t="str">
        <f>IF(V49="","",VLOOKUP(V49,'シフト記号表（勤務時間帯）'!$D$6:$X$47,21,FALSE))</f>
        <v/>
      </c>
      <c r="W50" s="201" t="str">
        <f>IF(W49="","",VLOOKUP(W49,'シフト記号表（勤務時間帯）'!$D$6:$X$47,21,FALSE))</f>
        <v/>
      </c>
      <c r="X50" s="201" t="str">
        <f>IF(X49="","",VLOOKUP(X49,'シフト記号表（勤務時間帯）'!$D$6:$X$47,21,FALSE))</f>
        <v/>
      </c>
      <c r="Y50" s="201" t="str">
        <f>IF(Y49="","",VLOOKUP(Y49,'シフト記号表（勤務時間帯）'!$D$6:$X$47,21,FALSE))</f>
        <v/>
      </c>
      <c r="Z50" s="201" t="str">
        <f>IF(Z49="","",VLOOKUP(Z49,'シフト記号表（勤務時間帯）'!$D$6:$X$47,21,FALSE))</f>
        <v/>
      </c>
      <c r="AA50" s="202" t="str">
        <f>IF(AA49="","",VLOOKUP(AA49,'シフト記号表（勤務時間帯）'!$D$6:$X$47,21,FALSE))</f>
        <v/>
      </c>
      <c r="AB50" s="200" t="str">
        <f>IF(AB49="","",VLOOKUP(AB49,'シフト記号表（勤務時間帯）'!$D$6:$X$47,21,FALSE))</f>
        <v/>
      </c>
      <c r="AC50" s="201" t="str">
        <f>IF(AC49="","",VLOOKUP(AC49,'シフト記号表（勤務時間帯）'!$D$6:$X$47,21,FALSE))</f>
        <v/>
      </c>
      <c r="AD50" s="201" t="str">
        <f>IF(AD49="","",VLOOKUP(AD49,'シフト記号表（勤務時間帯）'!$D$6:$X$47,21,FALSE))</f>
        <v/>
      </c>
      <c r="AE50" s="201" t="str">
        <f>IF(AE49="","",VLOOKUP(AE49,'シフト記号表（勤務時間帯）'!$D$6:$X$47,21,FALSE))</f>
        <v/>
      </c>
      <c r="AF50" s="201" t="str">
        <f>IF(AF49="","",VLOOKUP(AF49,'シフト記号表（勤務時間帯）'!$D$6:$X$47,21,FALSE))</f>
        <v/>
      </c>
      <c r="AG50" s="201" t="str">
        <f>IF(AG49="","",VLOOKUP(AG49,'シフト記号表（勤務時間帯）'!$D$6:$X$47,21,FALSE))</f>
        <v/>
      </c>
      <c r="AH50" s="202" t="str">
        <f>IF(AH49="","",VLOOKUP(AH49,'シフト記号表（勤務時間帯）'!$D$6:$X$47,21,FALSE))</f>
        <v/>
      </c>
      <c r="AI50" s="200" t="str">
        <f>IF(AI49="","",VLOOKUP(AI49,'シフト記号表（勤務時間帯）'!$D$6:$X$47,21,FALSE))</f>
        <v/>
      </c>
      <c r="AJ50" s="201" t="str">
        <f>IF(AJ49="","",VLOOKUP(AJ49,'シフト記号表（勤務時間帯）'!$D$6:$X$47,21,FALSE))</f>
        <v/>
      </c>
      <c r="AK50" s="201" t="str">
        <f>IF(AK49="","",VLOOKUP(AK49,'シフト記号表（勤務時間帯）'!$D$6:$X$47,21,FALSE))</f>
        <v/>
      </c>
      <c r="AL50" s="201" t="str">
        <f>IF(AL49="","",VLOOKUP(AL49,'シフト記号表（勤務時間帯）'!$D$6:$X$47,21,FALSE))</f>
        <v/>
      </c>
      <c r="AM50" s="201" t="str">
        <f>IF(AM49="","",VLOOKUP(AM49,'シフト記号表（勤務時間帯）'!$D$6:$X$47,21,FALSE))</f>
        <v/>
      </c>
      <c r="AN50" s="201" t="str">
        <f>IF(AN49="","",VLOOKUP(AN49,'シフト記号表（勤務時間帯）'!$D$6:$X$47,21,FALSE))</f>
        <v/>
      </c>
      <c r="AO50" s="202" t="str">
        <f>IF(AO49="","",VLOOKUP(AO49,'シフト記号表（勤務時間帯）'!$D$6:$X$47,21,FALSE))</f>
        <v/>
      </c>
      <c r="AP50" s="200" t="str">
        <f>IF(AP49="","",VLOOKUP(AP49,'シフト記号表（勤務時間帯）'!$D$6:$X$47,21,FALSE))</f>
        <v/>
      </c>
      <c r="AQ50" s="201" t="str">
        <f>IF(AQ49="","",VLOOKUP(AQ49,'シフト記号表（勤務時間帯）'!$D$6:$X$47,21,FALSE))</f>
        <v/>
      </c>
      <c r="AR50" s="201" t="str">
        <f>IF(AR49="","",VLOOKUP(AR49,'シフト記号表（勤務時間帯）'!$D$6:$X$47,21,FALSE))</f>
        <v/>
      </c>
      <c r="AS50" s="201" t="str">
        <f>IF(AS49="","",VLOOKUP(AS49,'シフト記号表（勤務時間帯）'!$D$6:$X$47,21,FALSE))</f>
        <v/>
      </c>
      <c r="AT50" s="201" t="str">
        <f>IF(AT49="","",VLOOKUP(AT49,'シフト記号表（勤務時間帯）'!$D$6:$X$47,21,FALSE))</f>
        <v/>
      </c>
      <c r="AU50" s="201" t="str">
        <f>IF(AU49="","",VLOOKUP(AU49,'シフト記号表（勤務時間帯）'!$D$6:$X$47,21,FALSE))</f>
        <v/>
      </c>
      <c r="AV50" s="202" t="str">
        <f>IF(AV49="","",VLOOKUP(AV49,'シフト記号表（勤務時間帯）'!$D$6:$X$47,21,FALSE))</f>
        <v/>
      </c>
      <c r="AW50" s="200" t="str">
        <f>IF(AW49="","",VLOOKUP(AW49,'シフト記号表（勤務時間帯）'!$D$6:$X$47,21,FALSE))</f>
        <v/>
      </c>
      <c r="AX50" s="201" t="str">
        <f>IF(AX49="","",VLOOKUP(AX49,'シフト記号表（勤務時間帯）'!$D$6:$X$47,21,FALSE))</f>
        <v/>
      </c>
      <c r="AY50" s="201" t="str">
        <f>IF(AY49="","",VLOOKUP(AY49,'シフト記号表（勤務時間帯）'!$D$6:$X$47,21,FALSE))</f>
        <v/>
      </c>
      <c r="AZ50" s="297">
        <f>IF($BC$3="４週",SUM(U50:AV50),IF($BC$3="暦月",SUM(U50:AY50),""))</f>
        <v>0</v>
      </c>
      <c r="BA50" s="298"/>
      <c r="BB50" s="299">
        <f>IF($BC$3="４週",AZ50/4,IF($BC$3="暦月",(AZ50/($BC$12/7)),""))</f>
        <v>0</v>
      </c>
      <c r="BC50" s="298"/>
      <c r="BD50" s="291"/>
      <c r="BE50" s="292"/>
      <c r="BF50" s="292"/>
      <c r="BG50" s="292"/>
      <c r="BH50" s="293"/>
    </row>
    <row r="51" spans="2:60" ht="20.25" customHeight="1" x14ac:dyDescent="0.4">
      <c r="B51" s="124"/>
      <c r="C51" s="282"/>
      <c r="D51" s="283"/>
      <c r="E51" s="284"/>
      <c r="F51" s="169"/>
      <c r="G51" s="165">
        <f>C49</f>
        <v>0</v>
      </c>
      <c r="H51" s="246"/>
      <c r="I51" s="263"/>
      <c r="J51" s="264"/>
      <c r="K51" s="264"/>
      <c r="L51" s="265"/>
      <c r="M51" s="253"/>
      <c r="N51" s="254"/>
      <c r="O51" s="255"/>
      <c r="P51" s="25" t="s">
        <v>74</v>
      </c>
      <c r="Q51" s="26"/>
      <c r="R51" s="26"/>
      <c r="S51" s="18"/>
      <c r="T51" s="57"/>
      <c r="U51" s="203" t="str">
        <f>IF(U49="","",VLOOKUP(U49,'シフト記号表（勤務時間帯）'!$D$6:$Z$47,23,FALSE))</f>
        <v/>
      </c>
      <c r="V51" s="204" t="str">
        <f>IF(V49="","",VLOOKUP(V49,'シフト記号表（勤務時間帯）'!$D$6:$Z$47,23,FALSE))</f>
        <v/>
      </c>
      <c r="W51" s="204" t="str">
        <f>IF(W49="","",VLOOKUP(W49,'シフト記号表（勤務時間帯）'!$D$6:$Z$47,23,FALSE))</f>
        <v/>
      </c>
      <c r="X51" s="204" t="str">
        <f>IF(X49="","",VLOOKUP(X49,'シフト記号表（勤務時間帯）'!$D$6:$Z$47,23,FALSE))</f>
        <v/>
      </c>
      <c r="Y51" s="204" t="str">
        <f>IF(Y49="","",VLOOKUP(Y49,'シフト記号表（勤務時間帯）'!$D$6:$Z$47,23,FALSE))</f>
        <v/>
      </c>
      <c r="Z51" s="204" t="str">
        <f>IF(Z49="","",VLOOKUP(Z49,'シフト記号表（勤務時間帯）'!$D$6:$Z$47,23,FALSE))</f>
        <v/>
      </c>
      <c r="AA51" s="205" t="str">
        <f>IF(AA49="","",VLOOKUP(AA49,'シフト記号表（勤務時間帯）'!$D$6:$Z$47,23,FALSE))</f>
        <v/>
      </c>
      <c r="AB51" s="203" t="str">
        <f>IF(AB49="","",VLOOKUP(AB49,'シフト記号表（勤務時間帯）'!$D$6:$Z$47,23,FALSE))</f>
        <v/>
      </c>
      <c r="AC51" s="204" t="str">
        <f>IF(AC49="","",VLOOKUP(AC49,'シフト記号表（勤務時間帯）'!$D$6:$Z$47,23,FALSE))</f>
        <v/>
      </c>
      <c r="AD51" s="204" t="str">
        <f>IF(AD49="","",VLOOKUP(AD49,'シフト記号表（勤務時間帯）'!$D$6:$Z$47,23,FALSE))</f>
        <v/>
      </c>
      <c r="AE51" s="204" t="str">
        <f>IF(AE49="","",VLOOKUP(AE49,'シフト記号表（勤務時間帯）'!$D$6:$Z$47,23,FALSE))</f>
        <v/>
      </c>
      <c r="AF51" s="204" t="str">
        <f>IF(AF49="","",VLOOKUP(AF49,'シフト記号表（勤務時間帯）'!$D$6:$Z$47,23,FALSE))</f>
        <v/>
      </c>
      <c r="AG51" s="204" t="str">
        <f>IF(AG49="","",VLOOKUP(AG49,'シフト記号表（勤務時間帯）'!$D$6:$Z$47,23,FALSE))</f>
        <v/>
      </c>
      <c r="AH51" s="205" t="str">
        <f>IF(AH49="","",VLOOKUP(AH49,'シフト記号表（勤務時間帯）'!$D$6:$Z$47,23,FALSE))</f>
        <v/>
      </c>
      <c r="AI51" s="203" t="str">
        <f>IF(AI49="","",VLOOKUP(AI49,'シフト記号表（勤務時間帯）'!$D$6:$Z$47,23,FALSE))</f>
        <v/>
      </c>
      <c r="AJ51" s="204" t="str">
        <f>IF(AJ49="","",VLOOKUP(AJ49,'シフト記号表（勤務時間帯）'!$D$6:$Z$47,23,FALSE))</f>
        <v/>
      </c>
      <c r="AK51" s="204" t="str">
        <f>IF(AK49="","",VLOOKUP(AK49,'シフト記号表（勤務時間帯）'!$D$6:$Z$47,23,FALSE))</f>
        <v/>
      </c>
      <c r="AL51" s="204" t="str">
        <f>IF(AL49="","",VLOOKUP(AL49,'シフト記号表（勤務時間帯）'!$D$6:$Z$47,23,FALSE))</f>
        <v/>
      </c>
      <c r="AM51" s="204" t="str">
        <f>IF(AM49="","",VLOOKUP(AM49,'シフト記号表（勤務時間帯）'!$D$6:$Z$47,23,FALSE))</f>
        <v/>
      </c>
      <c r="AN51" s="204" t="str">
        <f>IF(AN49="","",VLOOKUP(AN49,'シフト記号表（勤務時間帯）'!$D$6:$Z$47,23,FALSE))</f>
        <v/>
      </c>
      <c r="AO51" s="205" t="str">
        <f>IF(AO49="","",VLOOKUP(AO49,'シフト記号表（勤務時間帯）'!$D$6:$Z$47,23,FALSE))</f>
        <v/>
      </c>
      <c r="AP51" s="203" t="str">
        <f>IF(AP49="","",VLOOKUP(AP49,'シフト記号表（勤務時間帯）'!$D$6:$Z$47,23,FALSE))</f>
        <v/>
      </c>
      <c r="AQ51" s="204" t="str">
        <f>IF(AQ49="","",VLOOKUP(AQ49,'シフト記号表（勤務時間帯）'!$D$6:$Z$47,23,FALSE))</f>
        <v/>
      </c>
      <c r="AR51" s="204" t="str">
        <f>IF(AR49="","",VLOOKUP(AR49,'シフト記号表（勤務時間帯）'!$D$6:$Z$47,23,FALSE))</f>
        <v/>
      </c>
      <c r="AS51" s="204" t="str">
        <f>IF(AS49="","",VLOOKUP(AS49,'シフト記号表（勤務時間帯）'!$D$6:$Z$47,23,FALSE))</f>
        <v/>
      </c>
      <c r="AT51" s="204" t="str">
        <f>IF(AT49="","",VLOOKUP(AT49,'シフト記号表（勤務時間帯）'!$D$6:$Z$47,23,FALSE))</f>
        <v/>
      </c>
      <c r="AU51" s="204" t="str">
        <f>IF(AU49="","",VLOOKUP(AU49,'シフト記号表（勤務時間帯）'!$D$6:$Z$47,23,FALSE))</f>
        <v/>
      </c>
      <c r="AV51" s="205" t="str">
        <f>IF(AV49="","",VLOOKUP(AV49,'シフト記号表（勤務時間帯）'!$D$6:$Z$47,23,FALSE))</f>
        <v/>
      </c>
      <c r="AW51" s="203" t="str">
        <f>IF(AW49="","",VLOOKUP(AW49,'シフト記号表（勤務時間帯）'!$D$6:$Z$47,23,FALSE))</f>
        <v/>
      </c>
      <c r="AX51" s="204" t="str">
        <f>IF(AX49="","",VLOOKUP(AX49,'シフト記号表（勤務時間帯）'!$D$6:$Z$47,23,FALSE))</f>
        <v/>
      </c>
      <c r="AY51" s="204" t="str">
        <f>IF(AY49="","",VLOOKUP(AY49,'シフト記号表（勤務時間帯）'!$D$6:$Z$47,23,FALSE))</f>
        <v/>
      </c>
      <c r="AZ51" s="300">
        <f>IF($BC$3="４週",SUM(U51:AV51),IF($BC$3="暦月",SUM(U51:AY51),""))</f>
        <v>0</v>
      </c>
      <c r="BA51" s="301"/>
      <c r="BB51" s="302">
        <f>IF($BC$3="４週",AZ51/4,IF($BC$3="暦月",(AZ51/($BC$12/7)),""))</f>
        <v>0</v>
      </c>
      <c r="BC51" s="301"/>
      <c r="BD51" s="294"/>
      <c r="BE51" s="295"/>
      <c r="BF51" s="295"/>
      <c r="BG51" s="295"/>
      <c r="BH51" s="296"/>
    </row>
    <row r="52" spans="2:60" ht="20.25" customHeight="1" x14ac:dyDescent="0.4">
      <c r="B52" s="125"/>
      <c r="C52" s="276"/>
      <c r="D52" s="277"/>
      <c r="E52" s="278"/>
      <c r="F52" s="168"/>
      <c r="G52" s="164"/>
      <c r="H52" s="244"/>
      <c r="I52" s="257"/>
      <c r="J52" s="258"/>
      <c r="K52" s="258"/>
      <c r="L52" s="259"/>
      <c r="M52" s="247"/>
      <c r="N52" s="248"/>
      <c r="O52" s="249"/>
      <c r="P52" s="21" t="s">
        <v>18</v>
      </c>
      <c r="Q52" s="28"/>
      <c r="R52" s="28"/>
      <c r="S52" s="16"/>
      <c r="T52" s="58"/>
      <c r="U52" s="206"/>
      <c r="V52" s="207"/>
      <c r="W52" s="207"/>
      <c r="X52" s="207"/>
      <c r="Y52" s="207"/>
      <c r="Z52" s="207"/>
      <c r="AA52" s="208"/>
      <c r="AB52" s="206"/>
      <c r="AC52" s="207"/>
      <c r="AD52" s="207"/>
      <c r="AE52" s="207"/>
      <c r="AF52" s="207"/>
      <c r="AG52" s="207"/>
      <c r="AH52" s="208"/>
      <c r="AI52" s="206"/>
      <c r="AJ52" s="207"/>
      <c r="AK52" s="207"/>
      <c r="AL52" s="207"/>
      <c r="AM52" s="207"/>
      <c r="AN52" s="207"/>
      <c r="AO52" s="208"/>
      <c r="AP52" s="206"/>
      <c r="AQ52" s="207"/>
      <c r="AR52" s="207"/>
      <c r="AS52" s="207"/>
      <c r="AT52" s="207"/>
      <c r="AU52" s="207"/>
      <c r="AV52" s="208"/>
      <c r="AW52" s="206"/>
      <c r="AX52" s="207"/>
      <c r="AY52" s="207"/>
      <c r="AZ52" s="256"/>
      <c r="BA52" s="243"/>
      <c r="BB52" s="242"/>
      <c r="BC52" s="243"/>
      <c r="BD52" s="288"/>
      <c r="BE52" s="289"/>
      <c r="BF52" s="289"/>
      <c r="BG52" s="289"/>
      <c r="BH52" s="290"/>
    </row>
    <row r="53" spans="2:60" ht="20.25" customHeight="1" x14ac:dyDescent="0.4">
      <c r="B53" s="123">
        <f>B50+1</f>
        <v>10</v>
      </c>
      <c r="C53" s="279"/>
      <c r="D53" s="280"/>
      <c r="E53" s="281"/>
      <c r="F53" s="168">
        <f>C52</f>
        <v>0</v>
      </c>
      <c r="G53" s="164"/>
      <c r="H53" s="245"/>
      <c r="I53" s="260"/>
      <c r="J53" s="261"/>
      <c r="K53" s="261"/>
      <c r="L53" s="262"/>
      <c r="M53" s="250"/>
      <c r="N53" s="251"/>
      <c r="O53" s="252"/>
      <c r="P53" s="23" t="s">
        <v>73</v>
      </c>
      <c r="Q53" s="24"/>
      <c r="R53" s="24"/>
      <c r="S53" s="19"/>
      <c r="T53" s="53"/>
      <c r="U53" s="200" t="str">
        <f>IF(U52="","",VLOOKUP(U52,'シフト記号表（勤務時間帯）'!$D$6:$X$47,21,FALSE))</f>
        <v/>
      </c>
      <c r="V53" s="201" t="str">
        <f>IF(V52="","",VLOOKUP(V52,'シフト記号表（勤務時間帯）'!$D$6:$X$47,21,FALSE))</f>
        <v/>
      </c>
      <c r="W53" s="201" t="str">
        <f>IF(W52="","",VLOOKUP(W52,'シフト記号表（勤務時間帯）'!$D$6:$X$47,21,FALSE))</f>
        <v/>
      </c>
      <c r="X53" s="201" t="str">
        <f>IF(X52="","",VLOOKUP(X52,'シフト記号表（勤務時間帯）'!$D$6:$X$47,21,FALSE))</f>
        <v/>
      </c>
      <c r="Y53" s="201" t="str">
        <f>IF(Y52="","",VLOOKUP(Y52,'シフト記号表（勤務時間帯）'!$D$6:$X$47,21,FALSE))</f>
        <v/>
      </c>
      <c r="Z53" s="201" t="str">
        <f>IF(Z52="","",VLOOKUP(Z52,'シフト記号表（勤務時間帯）'!$D$6:$X$47,21,FALSE))</f>
        <v/>
      </c>
      <c r="AA53" s="202" t="str">
        <f>IF(AA52="","",VLOOKUP(AA52,'シフト記号表（勤務時間帯）'!$D$6:$X$47,21,FALSE))</f>
        <v/>
      </c>
      <c r="AB53" s="200" t="str">
        <f>IF(AB52="","",VLOOKUP(AB52,'シフト記号表（勤務時間帯）'!$D$6:$X$47,21,FALSE))</f>
        <v/>
      </c>
      <c r="AC53" s="201" t="str">
        <f>IF(AC52="","",VLOOKUP(AC52,'シフト記号表（勤務時間帯）'!$D$6:$X$47,21,FALSE))</f>
        <v/>
      </c>
      <c r="AD53" s="201" t="str">
        <f>IF(AD52="","",VLOOKUP(AD52,'シフト記号表（勤務時間帯）'!$D$6:$X$47,21,FALSE))</f>
        <v/>
      </c>
      <c r="AE53" s="201" t="str">
        <f>IF(AE52="","",VLOOKUP(AE52,'シフト記号表（勤務時間帯）'!$D$6:$X$47,21,FALSE))</f>
        <v/>
      </c>
      <c r="AF53" s="201" t="str">
        <f>IF(AF52="","",VLOOKUP(AF52,'シフト記号表（勤務時間帯）'!$D$6:$X$47,21,FALSE))</f>
        <v/>
      </c>
      <c r="AG53" s="201" t="str">
        <f>IF(AG52="","",VLOOKUP(AG52,'シフト記号表（勤務時間帯）'!$D$6:$X$47,21,FALSE))</f>
        <v/>
      </c>
      <c r="AH53" s="202" t="str">
        <f>IF(AH52="","",VLOOKUP(AH52,'シフト記号表（勤務時間帯）'!$D$6:$X$47,21,FALSE))</f>
        <v/>
      </c>
      <c r="AI53" s="200" t="str">
        <f>IF(AI52="","",VLOOKUP(AI52,'シフト記号表（勤務時間帯）'!$D$6:$X$47,21,FALSE))</f>
        <v/>
      </c>
      <c r="AJ53" s="201" t="str">
        <f>IF(AJ52="","",VLOOKUP(AJ52,'シフト記号表（勤務時間帯）'!$D$6:$X$47,21,FALSE))</f>
        <v/>
      </c>
      <c r="AK53" s="201" t="str">
        <f>IF(AK52="","",VLOOKUP(AK52,'シフト記号表（勤務時間帯）'!$D$6:$X$47,21,FALSE))</f>
        <v/>
      </c>
      <c r="AL53" s="201" t="str">
        <f>IF(AL52="","",VLOOKUP(AL52,'シフト記号表（勤務時間帯）'!$D$6:$X$47,21,FALSE))</f>
        <v/>
      </c>
      <c r="AM53" s="201" t="str">
        <f>IF(AM52="","",VLOOKUP(AM52,'シフト記号表（勤務時間帯）'!$D$6:$X$47,21,FALSE))</f>
        <v/>
      </c>
      <c r="AN53" s="201" t="str">
        <f>IF(AN52="","",VLOOKUP(AN52,'シフト記号表（勤務時間帯）'!$D$6:$X$47,21,FALSE))</f>
        <v/>
      </c>
      <c r="AO53" s="202" t="str">
        <f>IF(AO52="","",VLOOKUP(AO52,'シフト記号表（勤務時間帯）'!$D$6:$X$47,21,FALSE))</f>
        <v/>
      </c>
      <c r="AP53" s="200" t="str">
        <f>IF(AP52="","",VLOOKUP(AP52,'シフト記号表（勤務時間帯）'!$D$6:$X$47,21,FALSE))</f>
        <v/>
      </c>
      <c r="AQ53" s="201" t="str">
        <f>IF(AQ52="","",VLOOKUP(AQ52,'シフト記号表（勤務時間帯）'!$D$6:$X$47,21,FALSE))</f>
        <v/>
      </c>
      <c r="AR53" s="201" t="str">
        <f>IF(AR52="","",VLOOKUP(AR52,'シフト記号表（勤務時間帯）'!$D$6:$X$47,21,FALSE))</f>
        <v/>
      </c>
      <c r="AS53" s="201" t="str">
        <f>IF(AS52="","",VLOOKUP(AS52,'シフト記号表（勤務時間帯）'!$D$6:$X$47,21,FALSE))</f>
        <v/>
      </c>
      <c r="AT53" s="201" t="str">
        <f>IF(AT52="","",VLOOKUP(AT52,'シフト記号表（勤務時間帯）'!$D$6:$X$47,21,FALSE))</f>
        <v/>
      </c>
      <c r="AU53" s="201" t="str">
        <f>IF(AU52="","",VLOOKUP(AU52,'シフト記号表（勤務時間帯）'!$D$6:$X$47,21,FALSE))</f>
        <v/>
      </c>
      <c r="AV53" s="202" t="str">
        <f>IF(AV52="","",VLOOKUP(AV52,'シフト記号表（勤務時間帯）'!$D$6:$X$47,21,FALSE))</f>
        <v/>
      </c>
      <c r="AW53" s="200" t="str">
        <f>IF(AW52="","",VLOOKUP(AW52,'シフト記号表（勤務時間帯）'!$D$6:$X$47,21,FALSE))</f>
        <v/>
      </c>
      <c r="AX53" s="201" t="str">
        <f>IF(AX52="","",VLOOKUP(AX52,'シフト記号表（勤務時間帯）'!$D$6:$X$47,21,FALSE))</f>
        <v/>
      </c>
      <c r="AY53" s="201" t="str">
        <f>IF(AY52="","",VLOOKUP(AY52,'シフト記号表（勤務時間帯）'!$D$6:$X$47,21,FALSE))</f>
        <v/>
      </c>
      <c r="AZ53" s="297">
        <f>IF($BC$3="４週",SUM(U53:AV53),IF($BC$3="暦月",SUM(U53:AY53),""))</f>
        <v>0</v>
      </c>
      <c r="BA53" s="298"/>
      <c r="BB53" s="299">
        <f>IF($BC$3="４週",AZ53/4,IF($BC$3="暦月",(AZ53/($BC$12/7)),""))</f>
        <v>0</v>
      </c>
      <c r="BC53" s="298"/>
      <c r="BD53" s="291"/>
      <c r="BE53" s="292"/>
      <c r="BF53" s="292"/>
      <c r="BG53" s="292"/>
      <c r="BH53" s="293"/>
    </row>
    <row r="54" spans="2:60" ht="20.25" customHeight="1" x14ac:dyDescent="0.4">
      <c r="B54" s="124"/>
      <c r="C54" s="282"/>
      <c r="D54" s="283"/>
      <c r="E54" s="284"/>
      <c r="F54" s="169"/>
      <c r="G54" s="165">
        <f>C52</f>
        <v>0</v>
      </c>
      <c r="H54" s="246"/>
      <c r="I54" s="263"/>
      <c r="J54" s="264"/>
      <c r="K54" s="264"/>
      <c r="L54" s="265"/>
      <c r="M54" s="253"/>
      <c r="N54" s="254"/>
      <c r="O54" s="255"/>
      <c r="P54" s="41" t="s">
        <v>74</v>
      </c>
      <c r="Q54" s="42"/>
      <c r="R54" s="42"/>
      <c r="S54" s="43"/>
      <c r="T54" s="59"/>
      <c r="U54" s="203" t="str">
        <f>IF(U52="","",VLOOKUP(U52,'シフト記号表（勤務時間帯）'!$D$6:$Z$47,23,FALSE))</f>
        <v/>
      </c>
      <c r="V54" s="204" t="str">
        <f>IF(V52="","",VLOOKUP(V52,'シフト記号表（勤務時間帯）'!$D$6:$Z$47,23,FALSE))</f>
        <v/>
      </c>
      <c r="W54" s="204" t="str">
        <f>IF(W52="","",VLOOKUP(W52,'シフト記号表（勤務時間帯）'!$D$6:$Z$47,23,FALSE))</f>
        <v/>
      </c>
      <c r="X54" s="204" t="str">
        <f>IF(X52="","",VLOOKUP(X52,'シフト記号表（勤務時間帯）'!$D$6:$Z$47,23,FALSE))</f>
        <v/>
      </c>
      <c r="Y54" s="204" t="str">
        <f>IF(Y52="","",VLOOKUP(Y52,'シフト記号表（勤務時間帯）'!$D$6:$Z$47,23,FALSE))</f>
        <v/>
      </c>
      <c r="Z54" s="204" t="str">
        <f>IF(Z52="","",VLOOKUP(Z52,'シフト記号表（勤務時間帯）'!$D$6:$Z$47,23,FALSE))</f>
        <v/>
      </c>
      <c r="AA54" s="205" t="str">
        <f>IF(AA52="","",VLOOKUP(AA52,'シフト記号表（勤務時間帯）'!$D$6:$Z$47,23,FALSE))</f>
        <v/>
      </c>
      <c r="AB54" s="203" t="str">
        <f>IF(AB52="","",VLOOKUP(AB52,'シフト記号表（勤務時間帯）'!$D$6:$Z$47,23,FALSE))</f>
        <v/>
      </c>
      <c r="AC54" s="204" t="str">
        <f>IF(AC52="","",VLOOKUP(AC52,'シフト記号表（勤務時間帯）'!$D$6:$Z$47,23,FALSE))</f>
        <v/>
      </c>
      <c r="AD54" s="204" t="str">
        <f>IF(AD52="","",VLOOKUP(AD52,'シフト記号表（勤務時間帯）'!$D$6:$Z$47,23,FALSE))</f>
        <v/>
      </c>
      <c r="AE54" s="204" t="str">
        <f>IF(AE52="","",VLOOKUP(AE52,'シフト記号表（勤務時間帯）'!$D$6:$Z$47,23,FALSE))</f>
        <v/>
      </c>
      <c r="AF54" s="204" t="str">
        <f>IF(AF52="","",VLOOKUP(AF52,'シフト記号表（勤務時間帯）'!$D$6:$Z$47,23,FALSE))</f>
        <v/>
      </c>
      <c r="AG54" s="204" t="str">
        <f>IF(AG52="","",VLOOKUP(AG52,'シフト記号表（勤務時間帯）'!$D$6:$Z$47,23,FALSE))</f>
        <v/>
      </c>
      <c r="AH54" s="205" t="str">
        <f>IF(AH52="","",VLOOKUP(AH52,'シフト記号表（勤務時間帯）'!$D$6:$Z$47,23,FALSE))</f>
        <v/>
      </c>
      <c r="AI54" s="203" t="str">
        <f>IF(AI52="","",VLOOKUP(AI52,'シフト記号表（勤務時間帯）'!$D$6:$Z$47,23,FALSE))</f>
        <v/>
      </c>
      <c r="AJ54" s="204" t="str">
        <f>IF(AJ52="","",VLOOKUP(AJ52,'シフト記号表（勤務時間帯）'!$D$6:$Z$47,23,FALSE))</f>
        <v/>
      </c>
      <c r="AK54" s="204" t="str">
        <f>IF(AK52="","",VLOOKUP(AK52,'シフト記号表（勤務時間帯）'!$D$6:$Z$47,23,FALSE))</f>
        <v/>
      </c>
      <c r="AL54" s="204" t="str">
        <f>IF(AL52="","",VLOOKUP(AL52,'シフト記号表（勤務時間帯）'!$D$6:$Z$47,23,FALSE))</f>
        <v/>
      </c>
      <c r="AM54" s="204" t="str">
        <f>IF(AM52="","",VLOOKUP(AM52,'シフト記号表（勤務時間帯）'!$D$6:$Z$47,23,FALSE))</f>
        <v/>
      </c>
      <c r="AN54" s="204" t="str">
        <f>IF(AN52="","",VLOOKUP(AN52,'シフト記号表（勤務時間帯）'!$D$6:$Z$47,23,FALSE))</f>
        <v/>
      </c>
      <c r="AO54" s="205" t="str">
        <f>IF(AO52="","",VLOOKUP(AO52,'シフト記号表（勤務時間帯）'!$D$6:$Z$47,23,FALSE))</f>
        <v/>
      </c>
      <c r="AP54" s="203" t="str">
        <f>IF(AP52="","",VLOOKUP(AP52,'シフト記号表（勤務時間帯）'!$D$6:$Z$47,23,FALSE))</f>
        <v/>
      </c>
      <c r="AQ54" s="204" t="str">
        <f>IF(AQ52="","",VLOOKUP(AQ52,'シフト記号表（勤務時間帯）'!$D$6:$Z$47,23,FALSE))</f>
        <v/>
      </c>
      <c r="AR54" s="204" t="str">
        <f>IF(AR52="","",VLOOKUP(AR52,'シフト記号表（勤務時間帯）'!$D$6:$Z$47,23,FALSE))</f>
        <v/>
      </c>
      <c r="AS54" s="204" t="str">
        <f>IF(AS52="","",VLOOKUP(AS52,'シフト記号表（勤務時間帯）'!$D$6:$Z$47,23,FALSE))</f>
        <v/>
      </c>
      <c r="AT54" s="204" t="str">
        <f>IF(AT52="","",VLOOKUP(AT52,'シフト記号表（勤務時間帯）'!$D$6:$Z$47,23,FALSE))</f>
        <v/>
      </c>
      <c r="AU54" s="204" t="str">
        <f>IF(AU52="","",VLOOKUP(AU52,'シフト記号表（勤務時間帯）'!$D$6:$Z$47,23,FALSE))</f>
        <v/>
      </c>
      <c r="AV54" s="205" t="str">
        <f>IF(AV52="","",VLOOKUP(AV52,'シフト記号表（勤務時間帯）'!$D$6:$Z$47,23,FALSE))</f>
        <v/>
      </c>
      <c r="AW54" s="203" t="str">
        <f>IF(AW52="","",VLOOKUP(AW52,'シフト記号表（勤務時間帯）'!$D$6:$Z$47,23,FALSE))</f>
        <v/>
      </c>
      <c r="AX54" s="204" t="str">
        <f>IF(AX52="","",VLOOKUP(AX52,'シフト記号表（勤務時間帯）'!$D$6:$Z$47,23,FALSE))</f>
        <v/>
      </c>
      <c r="AY54" s="204" t="str">
        <f>IF(AY52="","",VLOOKUP(AY52,'シフト記号表（勤務時間帯）'!$D$6:$Z$47,23,FALSE))</f>
        <v/>
      </c>
      <c r="AZ54" s="300">
        <f>IF($BC$3="４週",SUM(U54:AV54),IF($BC$3="暦月",SUM(U54:AY54),""))</f>
        <v>0</v>
      </c>
      <c r="BA54" s="301"/>
      <c r="BB54" s="302">
        <f>IF($BC$3="４週",AZ54/4,IF($BC$3="暦月",(AZ54/($BC$12/7)),""))</f>
        <v>0</v>
      </c>
      <c r="BC54" s="301"/>
      <c r="BD54" s="294"/>
      <c r="BE54" s="295"/>
      <c r="BF54" s="295"/>
      <c r="BG54" s="295"/>
      <c r="BH54" s="296"/>
    </row>
    <row r="55" spans="2:60" ht="20.25" customHeight="1" x14ac:dyDescent="0.4">
      <c r="B55" s="125"/>
      <c r="C55" s="276"/>
      <c r="D55" s="277"/>
      <c r="E55" s="278"/>
      <c r="F55" s="168"/>
      <c r="G55" s="164"/>
      <c r="H55" s="244"/>
      <c r="I55" s="257"/>
      <c r="J55" s="258"/>
      <c r="K55" s="258"/>
      <c r="L55" s="259"/>
      <c r="M55" s="247"/>
      <c r="N55" s="248"/>
      <c r="O55" s="249"/>
      <c r="P55" s="21" t="s">
        <v>18</v>
      </c>
      <c r="Q55" s="28"/>
      <c r="R55" s="28"/>
      <c r="S55" s="16"/>
      <c r="T55" s="58"/>
      <c r="U55" s="206"/>
      <c r="V55" s="207"/>
      <c r="W55" s="207"/>
      <c r="X55" s="207"/>
      <c r="Y55" s="207"/>
      <c r="Z55" s="207"/>
      <c r="AA55" s="208"/>
      <c r="AB55" s="206"/>
      <c r="AC55" s="207"/>
      <c r="AD55" s="207"/>
      <c r="AE55" s="207"/>
      <c r="AF55" s="207"/>
      <c r="AG55" s="207"/>
      <c r="AH55" s="208"/>
      <c r="AI55" s="206"/>
      <c r="AJ55" s="207"/>
      <c r="AK55" s="207"/>
      <c r="AL55" s="207"/>
      <c r="AM55" s="207"/>
      <c r="AN55" s="207"/>
      <c r="AO55" s="208"/>
      <c r="AP55" s="206"/>
      <c r="AQ55" s="207"/>
      <c r="AR55" s="207"/>
      <c r="AS55" s="207"/>
      <c r="AT55" s="207"/>
      <c r="AU55" s="207"/>
      <c r="AV55" s="208"/>
      <c r="AW55" s="206"/>
      <c r="AX55" s="207"/>
      <c r="AY55" s="207"/>
      <c r="AZ55" s="256"/>
      <c r="BA55" s="243"/>
      <c r="BB55" s="242"/>
      <c r="BC55" s="243"/>
      <c r="BD55" s="288"/>
      <c r="BE55" s="289"/>
      <c r="BF55" s="289"/>
      <c r="BG55" s="289"/>
      <c r="BH55" s="290"/>
    </row>
    <row r="56" spans="2:60" ht="20.25" customHeight="1" x14ac:dyDescent="0.4">
      <c r="B56" s="123">
        <f>B53+1</f>
        <v>11</v>
      </c>
      <c r="C56" s="279"/>
      <c r="D56" s="280"/>
      <c r="E56" s="281"/>
      <c r="F56" s="168">
        <f>C55</f>
        <v>0</v>
      </c>
      <c r="G56" s="164"/>
      <c r="H56" s="245"/>
      <c r="I56" s="260"/>
      <c r="J56" s="261"/>
      <c r="K56" s="261"/>
      <c r="L56" s="262"/>
      <c r="M56" s="250"/>
      <c r="N56" s="251"/>
      <c r="O56" s="252"/>
      <c r="P56" s="23" t="s">
        <v>73</v>
      </c>
      <c r="Q56" s="24"/>
      <c r="R56" s="24"/>
      <c r="S56" s="19"/>
      <c r="T56" s="53"/>
      <c r="U56" s="200" t="str">
        <f>IF(U55="","",VLOOKUP(U55,'シフト記号表（勤務時間帯）'!$D$6:$X$47,21,FALSE))</f>
        <v/>
      </c>
      <c r="V56" s="201" t="str">
        <f>IF(V55="","",VLOOKUP(V55,'シフト記号表（勤務時間帯）'!$D$6:$X$47,21,FALSE))</f>
        <v/>
      </c>
      <c r="W56" s="201" t="str">
        <f>IF(W55="","",VLOOKUP(W55,'シフト記号表（勤務時間帯）'!$D$6:$X$47,21,FALSE))</f>
        <v/>
      </c>
      <c r="X56" s="201" t="str">
        <f>IF(X55="","",VLOOKUP(X55,'シフト記号表（勤務時間帯）'!$D$6:$X$47,21,FALSE))</f>
        <v/>
      </c>
      <c r="Y56" s="201" t="str">
        <f>IF(Y55="","",VLOOKUP(Y55,'シフト記号表（勤務時間帯）'!$D$6:$X$47,21,FALSE))</f>
        <v/>
      </c>
      <c r="Z56" s="201" t="str">
        <f>IF(Z55="","",VLOOKUP(Z55,'シフト記号表（勤務時間帯）'!$D$6:$X$47,21,FALSE))</f>
        <v/>
      </c>
      <c r="AA56" s="202" t="str">
        <f>IF(AA55="","",VLOOKUP(AA55,'シフト記号表（勤務時間帯）'!$D$6:$X$47,21,FALSE))</f>
        <v/>
      </c>
      <c r="AB56" s="200" t="str">
        <f>IF(AB55="","",VLOOKUP(AB55,'シフト記号表（勤務時間帯）'!$D$6:$X$47,21,FALSE))</f>
        <v/>
      </c>
      <c r="AC56" s="201" t="str">
        <f>IF(AC55="","",VLOOKUP(AC55,'シフト記号表（勤務時間帯）'!$D$6:$X$47,21,FALSE))</f>
        <v/>
      </c>
      <c r="AD56" s="201" t="str">
        <f>IF(AD55="","",VLOOKUP(AD55,'シフト記号表（勤務時間帯）'!$D$6:$X$47,21,FALSE))</f>
        <v/>
      </c>
      <c r="AE56" s="201" t="str">
        <f>IF(AE55="","",VLOOKUP(AE55,'シフト記号表（勤務時間帯）'!$D$6:$X$47,21,FALSE))</f>
        <v/>
      </c>
      <c r="AF56" s="201" t="str">
        <f>IF(AF55="","",VLOOKUP(AF55,'シフト記号表（勤務時間帯）'!$D$6:$X$47,21,FALSE))</f>
        <v/>
      </c>
      <c r="AG56" s="201" t="str">
        <f>IF(AG55="","",VLOOKUP(AG55,'シフト記号表（勤務時間帯）'!$D$6:$X$47,21,FALSE))</f>
        <v/>
      </c>
      <c r="AH56" s="202" t="str">
        <f>IF(AH55="","",VLOOKUP(AH55,'シフト記号表（勤務時間帯）'!$D$6:$X$47,21,FALSE))</f>
        <v/>
      </c>
      <c r="AI56" s="200" t="str">
        <f>IF(AI55="","",VLOOKUP(AI55,'シフト記号表（勤務時間帯）'!$D$6:$X$47,21,FALSE))</f>
        <v/>
      </c>
      <c r="AJ56" s="201" t="str">
        <f>IF(AJ55="","",VLOOKUP(AJ55,'シフト記号表（勤務時間帯）'!$D$6:$X$47,21,FALSE))</f>
        <v/>
      </c>
      <c r="AK56" s="201" t="str">
        <f>IF(AK55="","",VLOOKUP(AK55,'シフト記号表（勤務時間帯）'!$D$6:$X$47,21,FALSE))</f>
        <v/>
      </c>
      <c r="AL56" s="201" t="str">
        <f>IF(AL55="","",VLOOKUP(AL55,'シフト記号表（勤務時間帯）'!$D$6:$X$47,21,FALSE))</f>
        <v/>
      </c>
      <c r="AM56" s="201" t="str">
        <f>IF(AM55="","",VLOOKUP(AM55,'シフト記号表（勤務時間帯）'!$D$6:$X$47,21,FALSE))</f>
        <v/>
      </c>
      <c r="AN56" s="201" t="str">
        <f>IF(AN55="","",VLOOKUP(AN55,'シフト記号表（勤務時間帯）'!$D$6:$X$47,21,FALSE))</f>
        <v/>
      </c>
      <c r="AO56" s="202" t="str">
        <f>IF(AO55="","",VLOOKUP(AO55,'シフト記号表（勤務時間帯）'!$D$6:$X$47,21,FALSE))</f>
        <v/>
      </c>
      <c r="AP56" s="200" t="str">
        <f>IF(AP55="","",VLOOKUP(AP55,'シフト記号表（勤務時間帯）'!$D$6:$X$47,21,FALSE))</f>
        <v/>
      </c>
      <c r="AQ56" s="201" t="str">
        <f>IF(AQ55="","",VLOOKUP(AQ55,'シフト記号表（勤務時間帯）'!$D$6:$X$47,21,FALSE))</f>
        <v/>
      </c>
      <c r="AR56" s="201" t="str">
        <f>IF(AR55="","",VLOOKUP(AR55,'シフト記号表（勤務時間帯）'!$D$6:$X$47,21,FALSE))</f>
        <v/>
      </c>
      <c r="AS56" s="201" t="str">
        <f>IF(AS55="","",VLOOKUP(AS55,'シフト記号表（勤務時間帯）'!$D$6:$X$47,21,FALSE))</f>
        <v/>
      </c>
      <c r="AT56" s="201" t="str">
        <f>IF(AT55="","",VLOOKUP(AT55,'シフト記号表（勤務時間帯）'!$D$6:$X$47,21,FALSE))</f>
        <v/>
      </c>
      <c r="AU56" s="201" t="str">
        <f>IF(AU55="","",VLOOKUP(AU55,'シフト記号表（勤務時間帯）'!$D$6:$X$47,21,FALSE))</f>
        <v/>
      </c>
      <c r="AV56" s="202" t="str">
        <f>IF(AV55="","",VLOOKUP(AV55,'シフト記号表（勤務時間帯）'!$D$6:$X$47,21,FALSE))</f>
        <v/>
      </c>
      <c r="AW56" s="200" t="str">
        <f>IF(AW55="","",VLOOKUP(AW55,'シフト記号表（勤務時間帯）'!$D$6:$X$47,21,FALSE))</f>
        <v/>
      </c>
      <c r="AX56" s="201" t="str">
        <f>IF(AX55="","",VLOOKUP(AX55,'シフト記号表（勤務時間帯）'!$D$6:$X$47,21,FALSE))</f>
        <v/>
      </c>
      <c r="AY56" s="201" t="str">
        <f>IF(AY55="","",VLOOKUP(AY55,'シフト記号表（勤務時間帯）'!$D$6:$X$47,21,FALSE))</f>
        <v/>
      </c>
      <c r="AZ56" s="297">
        <f>IF($BC$3="４週",SUM(U56:AV56),IF($BC$3="暦月",SUM(U56:AY56),""))</f>
        <v>0</v>
      </c>
      <c r="BA56" s="298"/>
      <c r="BB56" s="299">
        <f>IF($BC$3="４週",AZ56/4,IF($BC$3="暦月",(AZ56/($BC$12/7)),""))</f>
        <v>0</v>
      </c>
      <c r="BC56" s="298"/>
      <c r="BD56" s="291"/>
      <c r="BE56" s="292"/>
      <c r="BF56" s="292"/>
      <c r="BG56" s="292"/>
      <c r="BH56" s="293"/>
    </row>
    <row r="57" spans="2:60" ht="20.25" customHeight="1" x14ac:dyDescent="0.4">
      <c r="B57" s="124"/>
      <c r="C57" s="282"/>
      <c r="D57" s="283"/>
      <c r="E57" s="284"/>
      <c r="F57" s="169"/>
      <c r="G57" s="165">
        <f>C55</f>
        <v>0</v>
      </c>
      <c r="H57" s="246"/>
      <c r="I57" s="263"/>
      <c r="J57" s="264"/>
      <c r="K57" s="264"/>
      <c r="L57" s="265"/>
      <c r="M57" s="253"/>
      <c r="N57" s="254"/>
      <c r="O57" s="255"/>
      <c r="P57" s="41" t="s">
        <v>74</v>
      </c>
      <c r="Q57" s="42"/>
      <c r="R57" s="42"/>
      <c r="S57" s="43"/>
      <c r="T57" s="59"/>
      <c r="U57" s="203" t="str">
        <f>IF(U55="","",VLOOKUP(U55,'シフト記号表（勤務時間帯）'!$D$6:$Z$47,23,FALSE))</f>
        <v/>
      </c>
      <c r="V57" s="204" t="str">
        <f>IF(V55="","",VLOOKUP(V55,'シフト記号表（勤務時間帯）'!$D$6:$Z$47,23,FALSE))</f>
        <v/>
      </c>
      <c r="W57" s="204" t="str">
        <f>IF(W55="","",VLOOKUP(W55,'シフト記号表（勤務時間帯）'!$D$6:$Z$47,23,FALSE))</f>
        <v/>
      </c>
      <c r="X57" s="204" t="str">
        <f>IF(X55="","",VLOOKUP(X55,'シフト記号表（勤務時間帯）'!$D$6:$Z$47,23,FALSE))</f>
        <v/>
      </c>
      <c r="Y57" s="204" t="str">
        <f>IF(Y55="","",VLOOKUP(Y55,'シフト記号表（勤務時間帯）'!$D$6:$Z$47,23,FALSE))</f>
        <v/>
      </c>
      <c r="Z57" s="204" t="str">
        <f>IF(Z55="","",VLOOKUP(Z55,'シフト記号表（勤務時間帯）'!$D$6:$Z$47,23,FALSE))</f>
        <v/>
      </c>
      <c r="AA57" s="205" t="str">
        <f>IF(AA55="","",VLOOKUP(AA55,'シフト記号表（勤務時間帯）'!$D$6:$Z$47,23,FALSE))</f>
        <v/>
      </c>
      <c r="AB57" s="203" t="str">
        <f>IF(AB55="","",VLOOKUP(AB55,'シフト記号表（勤務時間帯）'!$D$6:$Z$47,23,FALSE))</f>
        <v/>
      </c>
      <c r="AC57" s="204" t="str">
        <f>IF(AC55="","",VLOOKUP(AC55,'シフト記号表（勤務時間帯）'!$D$6:$Z$47,23,FALSE))</f>
        <v/>
      </c>
      <c r="AD57" s="204" t="str">
        <f>IF(AD55="","",VLOOKUP(AD55,'シフト記号表（勤務時間帯）'!$D$6:$Z$47,23,FALSE))</f>
        <v/>
      </c>
      <c r="AE57" s="204" t="str">
        <f>IF(AE55="","",VLOOKUP(AE55,'シフト記号表（勤務時間帯）'!$D$6:$Z$47,23,FALSE))</f>
        <v/>
      </c>
      <c r="AF57" s="204" t="str">
        <f>IF(AF55="","",VLOOKUP(AF55,'シフト記号表（勤務時間帯）'!$D$6:$Z$47,23,FALSE))</f>
        <v/>
      </c>
      <c r="AG57" s="204" t="str">
        <f>IF(AG55="","",VLOOKUP(AG55,'シフト記号表（勤務時間帯）'!$D$6:$Z$47,23,FALSE))</f>
        <v/>
      </c>
      <c r="AH57" s="205" t="str">
        <f>IF(AH55="","",VLOOKUP(AH55,'シフト記号表（勤務時間帯）'!$D$6:$Z$47,23,FALSE))</f>
        <v/>
      </c>
      <c r="AI57" s="203" t="str">
        <f>IF(AI55="","",VLOOKUP(AI55,'シフト記号表（勤務時間帯）'!$D$6:$Z$47,23,FALSE))</f>
        <v/>
      </c>
      <c r="AJ57" s="204" t="str">
        <f>IF(AJ55="","",VLOOKUP(AJ55,'シフト記号表（勤務時間帯）'!$D$6:$Z$47,23,FALSE))</f>
        <v/>
      </c>
      <c r="AK57" s="204" t="str">
        <f>IF(AK55="","",VLOOKUP(AK55,'シフト記号表（勤務時間帯）'!$D$6:$Z$47,23,FALSE))</f>
        <v/>
      </c>
      <c r="AL57" s="204" t="str">
        <f>IF(AL55="","",VLOOKUP(AL55,'シフト記号表（勤務時間帯）'!$D$6:$Z$47,23,FALSE))</f>
        <v/>
      </c>
      <c r="AM57" s="204" t="str">
        <f>IF(AM55="","",VLOOKUP(AM55,'シフト記号表（勤務時間帯）'!$D$6:$Z$47,23,FALSE))</f>
        <v/>
      </c>
      <c r="AN57" s="204" t="str">
        <f>IF(AN55="","",VLOOKUP(AN55,'シフト記号表（勤務時間帯）'!$D$6:$Z$47,23,FALSE))</f>
        <v/>
      </c>
      <c r="AO57" s="205" t="str">
        <f>IF(AO55="","",VLOOKUP(AO55,'シフト記号表（勤務時間帯）'!$D$6:$Z$47,23,FALSE))</f>
        <v/>
      </c>
      <c r="AP57" s="203" t="str">
        <f>IF(AP55="","",VLOOKUP(AP55,'シフト記号表（勤務時間帯）'!$D$6:$Z$47,23,FALSE))</f>
        <v/>
      </c>
      <c r="AQ57" s="204" t="str">
        <f>IF(AQ55="","",VLOOKUP(AQ55,'シフト記号表（勤務時間帯）'!$D$6:$Z$47,23,FALSE))</f>
        <v/>
      </c>
      <c r="AR57" s="204" t="str">
        <f>IF(AR55="","",VLOOKUP(AR55,'シフト記号表（勤務時間帯）'!$D$6:$Z$47,23,FALSE))</f>
        <v/>
      </c>
      <c r="AS57" s="204" t="str">
        <f>IF(AS55="","",VLOOKUP(AS55,'シフト記号表（勤務時間帯）'!$D$6:$Z$47,23,FALSE))</f>
        <v/>
      </c>
      <c r="AT57" s="204" t="str">
        <f>IF(AT55="","",VLOOKUP(AT55,'シフト記号表（勤務時間帯）'!$D$6:$Z$47,23,FALSE))</f>
        <v/>
      </c>
      <c r="AU57" s="204" t="str">
        <f>IF(AU55="","",VLOOKUP(AU55,'シフト記号表（勤務時間帯）'!$D$6:$Z$47,23,FALSE))</f>
        <v/>
      </c>
      <c r="AV57" s="205" t="str">
        <f>IF(AV55="","",VLOOKUP(AV55,'シフト記号表（勤務時間帯）'!$D$6:$Z$47,23,FALSE))</f>
        <v/>
      </c>
      <c r="AW57" s="203" t="str">
        <f>IF(AW55="","",VLOOKUP(AW55,'シフト記号表（勤務時間帯）'!$D$6:$Z$47,23,FALSE))</f>
        <v/>
      </c>
      <c r="AX57" s="204" t="str">
        <f>IF(AX55="","",VLOOKUP(AX55,'シフト記号表（勤務時間帯）'!$D$6:$Z$47,23,FALSE))</f>
        <v/>
      </c>
      <c r="AY57" s="204" t="str">
        <f>IF(AY55="","",VLOOKUP(AY55,'シフト記号表（勤務時間帯）'!$D$6:$Z$47,23,FALSE))</f>
        <v/>
      </c>
      <c r="AZ57" s="300">
        <f>IF($BC$3="４週",SUM(U57:AV57),IF($BC$3="暦月",SUM(U57:AY57),""))</f>
        <v>0</v>
      </c>
      <c r="BA57" s="301"/>
      <c r="BB57" s="302">
        <f>IF($BC$3="４週",AZ57/4,IF($BC$3="暦月",(AZ57/($BC$12/7)),""))</f>
        <v>0</v>
      </c>
      <c r="BC57" s="301"/>
      <c r="BD57" s="294"/>
      <c r="BE57" s="295"/>
      <c r="BF57" s="295"/>
      <c r="BG57" s="295"/>
      <c r="BH57" s="296"/>
    </row>
    <row r="58" spans="2:60" ht="20.25" customHeight="1" x14ac:dyDescent="0.4">
      <c r="B58" s="125"/>
      <c r="C58" s="276"/>
      <c r="D58" s="277"/>
      <c r="E58" s="278"/>
      <c r="F58" s="168"/>
      <c r="G58" s="164"/>
      <c r="H58" s="244"/>
      <c r="I58" s="257"/>
      <c r="J58" s="258"/>
      <c r="K58" s="258"/>
      <c r="L58" s="259"/>
      <c r="M58" s="247"/>
      <c r="N58" s="248"/>
      <c r="O58" s="249"/>
      <c r="P58" s="21" t="s">
        <v>18</v>
      </c>
      <c r="Q58" s="28"/>
      <c r="R58" s="28"/>
      <c r="S58" s="16"/>
      <c r="T58" s="58"/>
      <c r="U58" s="206"/>
      <c r="V58" s="207"/>
      <c r="W58" s="207"/>
      <c r="X58" s="207"/>
      <c r="Y58" s="207"/>
      <c r="Z58" s="207"/>
      <c r="AA58" s="208"/>
      <c r="AB58" s="206"/>
      <c r="AC58" s="207"/>
      <c r="AD58" s="207"/>
      <c r="AE58" s="207"/>
      <c r="AF58" s="207"/>
      <c r="AG58" s="207"/>
      <c r="AH58" s="208"/>
      <c r="AI58" s="206"/>
      <c r="AJ58" s="207"/>
      <c r="AK58" s="207"/>
      <c r="AL58" s="207"/>
      <c r="AM58" s="207"/>
      <c r="AN58" s="207"/>
      <c r="AO58" s="208"/>
      <c r="AP58" s="206"/>
      <c r="AQ58" s="207"/>
      <c r="AR58" s="207"/>
      <c r="AS58" s="207"/>
      <c r="AT58" s="207"/>
      <c r="AU58" s="207"/>
      <c r="AV58" s="208"/>
      <c r="AW58" s="206"/>
      <c r="AX58" s="207"/>
      <c r="AY58" s="207"/>
      <c r="AZ58" s="256"/>
      <c r="BA58" s="243"/>
      <c r="BB58" s="242"/>
      <c r="BC58" s="243"/>
      <c r="BD58" s="288"/>
      <c r="BE58" s="289"/>
      <c r="BF58" s="289"/>
      <c r="BG58" s="289"/>
      <c r="BH58" s="290"/>
    </row>
    <row r="59" spans="2:60" ht="20.25" customHeight="1" x14ac:dyDescent="0.4">
      <c r="B59" s="123">
        <f>B56+1</f>
        <v>12</v>
      </c>
      <c r="C59" s="279"/>
      <c r="D59" s="280"/>
      <c r="E59" s="281"/>
      <c r="F59" s="168">
        <f>C58</f>
        <v>0</v>
      </c>
      <c r="G59" s="164"/>
      <c r="H59" s="245"/>
      <c r="I59" s="260"/>
      <c r="J59" s="261"/>
      <c r="K59" s="261"/>
      <c r="L59" s="262"/>
      <c r="M59" s="250"/>
      <c r="N59" s="251"/>
      <c r="O59" s="252"/>
      <c r="P59" s="23" t="s">
        <v>73</v>
      </c>
      <c r="Q59" s="24"/>
      <c r="R59" s="24"/>
      <c r="S59" s="19"/>
      <c r="T59" s="53"/>
      <c r="U59" s="200" t="str">
        <f>IF(U58="","",VLOOKUP(U58,'シフト記号表（勤務時間帯）'!$D$6:$X$47,21,FALSE))</f>
        <v/>
      </c>
      <c r="V59" s="201" t="str">
        <f>IF(V58="","",VLOOKUP(V58,'シフト記号表（勤務時間帯）'!$D$6:$X$47,21,FALSE))</f>
        <v/>
      </c>
      <c r="W59" s="201" t="str">
        <f>IF(W58="","",VLOOKUP(W58,'シフト記号表（勤務時間帯）'!$D$6:$X$47,21,FALSE))</f>
        <v/>
      </c>
      <c r="X59" s="201" t="str">
        <f>IF(X58="","",VLOOKUP(X58,'シフト記号表（勤務時間帯）'!$D$6:$X$47,21,FALSE))</f>
        <v/>
      </c>
      <c r="Y59" s="201" t="str">
        <f>IF(Y58="","",VLOOKUP(Y58,'シフト記号表（勤務時間帯）'!$D$6:$X$47,21,FALSE))</f>
        <v/>
      </c>
      <c r="Z59" s="201" t="str">
        <f>IF(Z58="","",VLOOKUP(Z58,'シフト記号表（勤務時間帯）'!$D$6:$X$47,21,FALSE))</f>
        <v/>
      </c>
      <c r="AA59" s="202" t="str">
        <f>IF(AA58="","",VLOOKUP(AA58,'シフト記号表（勤務時間帯）'!$D$6:$X$47,21,FALSE))</f>
        <v/>
      </c>
      <c r="AB59" s="200" t="str">
        <f>IF(AB58="","",VLOOKUP(AB58,'シフト記号表（勤務時間帯）'!$D$6:$X$47,21,FALSE))</f>
        <v/>
      </c>
      <c r="AC59" s="201" t="str">
        <f>IF(AC58="","",VLOOKUP(AC58,'シフト記号表（勤務時間帯）'!$D$6:$X$47,21,FALSE))</f>
        <v/>
      </c>
      <c r="AD59" s="201" t="str">
        <f>IF(AD58="","",VLOOKUP(AD58,'シフト記号表（勤務時間帯）'!$D$6:$X$47,21,FALSE))</f>
        <v/>
      </c>
      <c r="AE59" s="201" t="str">
        <f>IF(AE58="","",VLOOKUP(AE58,'シフト記号表（勤務時間帯）'!$D$6:$X$47,21,FALSE))</f>
        <v/>
      </c>
      <c r="AF59" s="201" t="str">
        <f>IF(AF58="","",VLOOKUP(AF58,'シフト記号表（勤務時間帯）'!$D$6:$X$47,21,FALSE))</f>
        <v/>
      </c>
      <c r="AG59" s="201" t="str">
        <f>IF(AG58="","",VLOOKUP(AG58,'シフト記号表（勤務時間帯）'!$D$6:$X$47,21,FALSE))</f>
        <v/>
      </c>
      <c r="AH59" s="202" t="str">
        <f>IF(AH58="","",VLOOKUP(AH58,'シフト記号表（勤務時間帯）'!$D$6:$X$47,21,FALSE))</f>
        <v/>
      </c>
      <c r="AI59" s="200" t="str">
        <f>IF(AI58="","",VLOOKUP(AI58,'シフト記号表（勤務時間帯）'!$D$6:$X$47,21,FALSE))</f>
        <v/>
      </c>
      <c r="AJ59" s="201" t="str">
        <f>IF(AJ58="","",VLOOKUP(AJ58,'シフト記号表（勤務時間帯）'!$D$6:$X$47,21,FALSE))</f>
        <v/>
      </c>
      <c r="AK59" s="201" t="str">
        <f>IF(AK58="","",VLOOKUP(AK58,'シフト記号表（勤務時間帯）'!$D$6:$X$47,21,FALSE))</f>
        <v/>
      </c>
      <c r="AL59" s="201" t="str">
        <f>IF(AL58="","",VLOOKUP(AL58,'シフト記号表（勤務時間帯）'!$D$6:$X$47,21,FALSE))</f>
        <v/>
      </c>
      <c r="AM59" s="201" t="str">
        <f>IF(AM58="","",VLOOKUP(AM58,'シフト記号表（勤務時間帯）'!$D$6:$X$47,21,FALSE))</f>
        <v/>
      </c>
      <c r="AN59" s="201" t="str">
        <f>IF(AN58="","",VLOOKUP(AN58,'シフト記号表（勤務時間帯）'!$D$6:$X$47,21,FALSE))</f>
        <v/>
      </c>
      <c r="AO59" s="202" t="str">
        <f>IF(AO58="","",VLOOKUP(AO58,'シフト記号表（勤務時間帯）'!$D$6:$X$47,21,FALSE))</f>
        <v/>
      </c>
      <c r="AP59" s="200" t="str">
        <f>IF(AP58="","",VLOOKUP(AP58,'シフト記号表（勤務時間帯）'!$D$6:$X$47,21,FALSE))</f>
        <v/>
      </c>
      <c r="AQ59" s="201" t="str">
        <f>IF(AQ58="","",VLOOKUP(AQ58,'シフト記号表（勤務時間帯）'!$D$6:$X$47,21,FALSE))</f>
        <v/>
      </c>
      <c r="AR59" s="201" t="str">
        <f>IF(AR58="","",VLOOKUP(AR58,'シフト記号表（勤務時間帯）'!$D$6:$X$47,21,FALSE))</f>
        <v/>
      </c>
      <c r="AS59" s="201" t="str">
        <f>IF(AS58="","",VLOOKUP(AS58,'シフト記号表（勤務時間帯）'!$D$6:$X$47,21,FALSE))</f>
        <v/>
      </c>
      <c r="AT59" s="201" t="str">
        <f>IF(AT58="","",VLOOKUP(AT58,'シフト記号表（勤務時間帯）'!$D$6:$X$47,21,FALSE))</f>
        <v/>
      </c>
      <c r="AU59" s="201" t="str">
        <f>IF(AU58="","",VLOOKUP(AU58,'シフト記号表（勤務時間帯）'!$D$6:$X$47,21,FALSE))</f>
        <v/>
      </c>
      <c r="AV59" s="202" t="str">
        <f>IF(AV58="","",VLOOKUP(AV58,'シフト記号表（勤務時間帯）'!$D$6:$X$47,21,FALSE))</f>
        <v/>
      </c>
      <c r="AW59" s="200" t="str">
        <f>IF(AW58="","",VLOOKUP(AW58,'シフト記号表（勤務時間帯）'!$D$6:$X$47,21,FALSE))</f>
        <v/>
      </c>
      <c r="AX59" s="201" t="str">
        <f>IF(AX58="","",VLOOKUP(AX58,'シフト記号表（勤務時間帯）'!$D$6:$X$47,21,FALSE))</f>
        <v/>
      </c>
      <c r="AY59" s="201" t="str">
        <f>IF(AY58="","",VLOOKUP(AY58,'シフト記号表（勤務時間帯）'!$D$6:$X$47,21,FALSE))</f>
        <v/>
      </c>
      <c r="AZ59" s="297">
        <f>IF($BC$3="４週",SUM(U59:AV59),IF($BC$3="暦月",SUM(U59:AY59),""))</f>
        <v>0</v>
      </c>
      <c r="BA59" s="298"/>
      <c r="BB59" s="299">
        <f>IF($BC$3="４週",AZ59/4,IF($BC$3="暦月",(AZ59/($BC$12/7)),""))</f>
        <v>0</v>
      </c>
      <c r="BC59" s="298"/>
      <c r="BD59" s="291"/>
      <c r="BE59" s="292"/>
      <c r="BF59" s="292"/>
      <c r="BG59" s="292"/>
      <c r="BH59" s="293"/>
    </row>
    <row r="60" spans="2:60" ht="20.25" customHeight="1" x14ac:dyDescent="0.4">
      <c r="B60" s="124"/>
      <c r="C60" s="282"/>
      <c r="D60" s="283"/>
      <c r="E60" s="284"/>
      <c r="F60" s="169"/>
      <c r="G60" s="165">
        <f>C58</f>
        <v>0</v>
      </c>
      <c r="H60" s="246"/>
      <c r="I60" s="263"/>
      <c r="J60" s="264"/>
      <c r="K60" s="264"/>
      <c r="L60" s="265"/>
      <c r="M60" s="253"/>
      <c r="N60" s="254"/>
      <c r="O60" s="255"/>
      <c r="P60" s="41" t="s">
        <v>74</v>
      </c>
      <c r="Q60" s="42"/>
      <c r="R60" s="42"/>
      <c r="S60" s="43"/>
      <c r="T60" s="59"/>
      <c r="U60" s="203" t="str">
        <f>IF(U58="","",VLOOKUP(U58,'シフト記号表（勤務時間帯）'!$D$6:$Z$47,23,FALSE))</f>
        <v/>
      </c>
      <c r="V60" s="204" t="str">
        <f>IF(V58="","",VLOOKUP(V58,'シフト記号表（勤務時間帯）'!$D$6:$Z$47,23,FALSE))</f>
        <v/>
      </c>
      <c r="W60" s="204" t="str">
        <f>IF(W58="","",VLOOKUP(W58,'シフト記号表（勤務時間帯）'!$D$6:$Z$47,23,FALSE))</f>
        <v/>
      </c>
      <c r="X60" s="204" t="str">
        <f>IF(X58="","",VLOOKUP(X58,'シフト記号表（勤務時間帯）'!$D$6:$Z$47,23,FALSE))</f>
        <v/>
      </c>
      <c r="Y60" s="204" t="str">
        <f>IF(Y58="","",VLOOKUP(Y58,'シフト記号表（勤務時間帯）'!$D$6:$Z$47,23,FALSE))</f>
        <v/>
      </c>
      <c r="Z60" s="204" t="str">
        <f>IF(Z58="","",VLOOKUP(Z58,'シフト記号表（勤務時間帯）'!$D$6:$Z$47,23,FALSE))</f>
        <v/>
      </c>
      <c r="AA60" s="205" t="str">
        <f>IF(AA58="","",VLOOKUP(AA58,'シフト記号表（勤務時間帯）'!$D$6:$Z$47,23,FALSE))</f>
        <v/>
      </c>
      <c r="AB60" s="203" t="str">
        <f>IF(AB58="","",VLOOKUP(AB58,'シフト記号表（勤務時間帯）'!$D$6:$Z$47,23,FALSE))</f>
        <v/>
      </c>
      <c r="AC60" s="204" t="str">
        <f>IF(AC58="","",VLOOKUP(AC58,'シフト記号表（勤務時間帯）'!$D$6:$Z$47,23,FALSE))</f>
        <v/>
      </c>
      <c r="AD60" s="204" t="str">
        <f>IF(AD58="","",VLOOKUP(AD58,'シフト記号表（勤務時間帯）'!$D$6:$Z$47,23,FALSE))</f>
        <v/>
      </c>
      <c r="AE60" s="204" t="str">
        <f>IF(AE58="","",VLOOKUP(AE58,'シフト記号表（勤務時間帯）'!$D$6:$Z$47,23,FALSE))</f>
        <v/>
      </c>
      <c r="AF60" s="204" t="str">
        <f>IF(AF58="","",VLOOKUP(AF58,'シフト記号表（勤務時間帯）'!$D$6:$Z$47,23,FALSE))</f>
        <v/>
      </c>
      <c r="AG60" s="204" t="str">
        <f>IF(AG58="","",VLOOKUP(AG58,'シフト記号表（勤務時間帯）'!$D$6:$Z$47,23,FALSE))</f>
        <v/>
      </c>
      <c r="AH60" s="205" t="str">
        <f>IF(AH58="","",VLOOKUP(AH58,'シフト記号表（勤務時間帯）'!$D$6:$Z$47,23,FALSE))</f>
        <v/>
      </c>
      <c r="AI60" s="203" t="str">
        <f>IF(AI58="","",VLOOKUP(AI58,'シフト記号表（勤務時間帯）'!$D$6:$Z$47,23,FALSE))</f>
        <v/>
      </c>
      <c r="AJ60" s="204" t="str">
        <f>IF(AJ58="","",VLOOKUP(AJ58,'シフト記号表（勤務時間帯）'!$D$6:$Z$47,23,FALSE))</f>
        <v/>
      </c>
      <c r="AK60" s="204" t="str">
        <f>IF(AK58="","",VLOOKUP(AK58,'シフト記号表（勤務時間帯）'!$D$6:$Z$47,23,FALSE))</f>
        <v/>
      </c>
      <c r="AL60" s="204" t="str">
        <f>IF(AL58="","",VLOOKUP(AL58,'シフト記号表（勤務時間帯）'!$D$6:$Z$47,23,FALSE))</f>
        <v/>
      </c>
      <c r="AM60" s="204" t="str">
        <f>IF(AM58="","",VLOOKUP(AM58,'シフト記号表（勤務時間帯）'!$D$6:$Z$47,23,FALSE))</f>
        <v/>
      </c>
      <c r="AN60" s="204" t="str">
        <f>IF(AN58="","",VLOOKUP(AN58,'シフト記号表（勤務時間帯）'!$D$6:$Z$47,23,FALSE))</f>
        <v/>
      </c>
      <c r="AO60" s="205" t="str">
        <f>IF(AO58="","",VLOOKUP(AO58,'シフト記号表（勤務時間帯）'!$D$6:$Z$47,23,FALSE))</f>
        <v/>
      </c>
      <c r="AP60" s="203" t="str">
        <f>IF(AP58="","",VLOOKUP(AP58,'シフト記号表（勤務時間帯）'!$D$6:$Z$47,23,FALSE))</f>
        <v/>
      </c>
      <c r="AQ60" s="204" t="str">
        <f>IF(AQ58="","",VLOOKUP(AQ58,'シフト記号表（勤務時間帯）'!$D$6:$Z$47,23,FALSE))</f>
        <v/>
      </c>
      <c r="AR60" s="204" t="str">
        <f>IF(AR58="","",VLOOKUP(AR58,'シフト記号表（勤務時間帯）'!$D$6:$Z$47,23,FALSE))</f>
        <v/>
      </c>
      <c r="AS60" s="204" t="str">
        <f>IF(AS58="","",VLOOKUP(AS58,'シフト記号表（勤務時間帯）'!$D$6:$Z$47,23,FALSE))</f>
        <v/>
      </c>
      <c r="AT60" s="204" t="str">
        <f>IF(AT58="","",VLOOKUP(AT58,'シフト記号表（勤務時間帯）'!$D$6:$Z$47,23,FALSE))</f>
        <v/>
      </c>
      <c r="AU60" s="204" t="str">
        <f>IF(AU58="","",VLOOKUP(AU58,'シフト記号表（勤務時間帯）'!$D$6:$Z$47,23,FALSE))</f>
        <v/>
      </c>
      <c r="AV60" s="205" t="str">
        <f>IF(AV58="","",VLOOKUP(AV58,'シフト記号表（勤務時間帯）'!$D$6:$Z$47,23,FALSE))</f>
        <v/>
      </c>
      <c r="AW60" s="203" t="str">
        <f>IF(AW58="","",VLOOKUP(AW58,'シフト記号表（勤務時間帯）'!$D$6:$Z$47,23,FALSE))</f>
        <v/>
      </c>
      <c r="AX60" s="204" t="str">
        <f>IF(AX58="","",VLOOKUP(AX58,'シフト記号表（勤務時間帯）'!$D$6:$Z$47,23,FALSE))</f>
        <v/>
      </c>
      <c r="AY60" s="204" t="str">
        <f>IF(AY58="","",VLOOKUP(AY58,'シフト記号表（勤務時間帯）'!$D$6:$Z$47,23,FALSE))</f>
        <v/>
      </c>
      <c r="AZ60" s="300">
        <f>IF($BC$3="４週",SUM(U60:AV60),IF($BC$3="暦月",SUM(U60:AY60),""))</f>
        <v>0</v>
      </c>
      <c r="BA60" s="301"/>
      <c r="BB60" s="302">
        <f>IF($BC$3="４週",AZ60/4,IF($BC$3="暦月",(AZ60/($BC$12/7)),""))</f>
        <v>0</v>
      </c>
      <c r="BC60" s="301"/>
      <c r="BD60" s="294"/>
      <c r="BE60" s="295"/>
      <c r="BF60" s="295"/>
      <c r="BG60" s="295"/>
      <c r="BH60" s="296"/>
    </row>
    <row r="61" spans="2:60" ht="20.25" customHeight="1" x14ac:dyDescent="0.4">
      <c r="B61" s="125"/>
      <c r="C61" s="276"/>
      <c r="D61" s="277"/>
      <c r="E61" s="278"/>
      <c r="F61" s="168"/>
      <c r="G61" s="164"/>
      <c r="H61" s="244"/>
      <c r="I61" s="257"/>
      <c r="J61" s="258"/>
      <c r="K61" s="258"/>
      <c r="L61" s="259"/>
      <c r="M61" s="247"/>
      <c r="N61" s="248"/>
      <c r="O61" s="249"/>
      <c r="P61" s="21" t="s">
        <v>18</v>
      </c>
      <c r="Q61" s="28"/>
      <c r="R61" s="28"/>
      <c r="S61" s="16"/>
      <c r="T61" s="58"/>
      <c r="U61" s="206"/>
      <c r="V61" s="207"/>
      <c r="W61" s="207"/>
      <c r="X61" s="207"/>
      <c r="Y61" s="207"/>
      <c r="Z61" s="207"/>
      <c r="AA61" s="208"/>
      <c r="AB61" s="206"/>
      <c r="AC61" s="207"/>
      <c r="AD61" s="207"/>
      <c r="AE61" s="207"/>
      <c r="AF61" s="207"/>
      <c r="AG61" s="207"/>
      <c r="AH61" s="208"/>
      <c r="AI61" s="206"/>
      <c r="AJ61" s="207"/>
      <c r="AK61" s="207"/>
      <c r="AL61" s="207"/>
      <c r="AM61" s="207"/>
      <c r="AN61" s="207"/>
      <c r="AO61" s="208"/>
      <c r="AP61" s="206"/>
      <c r="AQ61" s="207"/>
      <c r="AR61" s="207"/>
      <c r="AS61" s="207"/>
      <c r="AT61" s="207"/>
      <c r="AU61" s="207"/>
      <c r="AV61" s="208"/>
      <c r="AW61" s="206"/>
      <c r="AX61" s="207"/>
      <c r="AY61" s="207"/>
      <c r="AZ61" s="256"/>
      <c r="BA61" s="243"/>
      <c r="BB61" s="242"/>
      <c r="BC61" s="243"/>
      <c r="BD61" s="288"/>
      <c r="BE61" s="289"/>
      <c r="BF61" s="289"/>
      <c r="BG61" s="289"/>
      <c r="BH61" s="290"/>
    </row>
    <row r="62" spans="2:60" ht="20.25" customHeight="1" x14ac:dyDescent="0.4">
      <c r="B62" s="123">
        <f>B59+1</f>
        <v>13</v>
      </c>
      <c r="C62" s="279"/>
      <c r="D62" s="280"/>
      <c r="E62" s="281"/>
      <c r="F62" s="168">
        <f>C61</f>
        <v>0</v>
      </c>
      <c r="G62" s="164"/>
      <c r="H62" s="245"/>
      <c r="I62" s="260"/>
      <c r="J62" s="261"/>
      <c r="K62" s="261"/>
      <c r="L62" s="262"/>
      <c r="M62" s="250"/>
      <c r="N62" s="251"/>
      <c r="O62" s="252"/>
      <c r="P62" s="23" t="s">
        <v>73</v>
      </c>
      <c r="Q62" s="24"/>
      <c r="R62" s="24"/>
      <c r="S62" s="19"/>
      <c r="T62" s="53"/>
      <c r="U62" s="200" t="str">
        <f>IF(U61="","",VLOOKUP(U61,'シフト記号表（勤務時間帯）'!$D$6:$X$47,21,FALSE))</f>
        <v/>
      </c>
      <c r="V62" s="201" t="str">
        <f>IF(V61="","",VLOOKUP(V61,'シフト記号表（勤務時間帯）'!$D$6:$X$47,21,FALSE))</f>
        <v/>
      </c>
      <c r="W62" s="201" t="str">
        <f>IF(W61="","",VLOOKUP(W61,'シフト記号表（勤務時間帯）'!$D$6:$X$47,21,FALSE))</f>
        <v/>
      </c>
      <c r="X62" s="201" t="str">
        <f>IF(X61="","",VLOOKUP(X61,'シフト記号表（勤務時間帯）'!$D$6:$X$47,21,FALSE))</f>
        <v/>
      </c>
      <c r="Y62" s="201" t="str">
        <f>IF(Y61="","",VLOOKUP(Y61,'シフト記号表（勤務時間帯）'!$D$6:$X$47,21,FALSE))</f>
        <v/>
      </c>
      <c r="Z62" s="201" t="str">
        <f>IF(Z61="","",VLOOKUP(Z61,'シフト記号表（勤務時間帯）'!$D$6:$X$47,21,FALSE))</f>
        <v/>
      </c>
      <c r="AA62" s="202" t="str">
        <f>IF(AA61="","",VLOOKUP(AA61,'シフト記号表（勤務時間帯）'!$D$6:$X$47,21,FALSE))</f>
        <v/>
      </c>
      <c r="AB62" s="200" t="str">
        <f>IF(AB61="","",VLOOKUP(AB61,'シフト記号表（勤務時間帯）'!$D$6:$X$47,21,FALSE))</f>
        <v/>
      </c>
      <c r="AC62" s="201" t="str">
        <f>IF(AC61="","",VLOOKUP(AC61,'シフト記号表（勤務時間帯）'!$D$6:$X$47,21,FALSE))</f>
        <v/>
      </c>
      <c r="AD62" s="201" t="str">
        <f>IF(AD61="","",VLOOKUP(AD61,'シフト記号表（勤務時間帯）'!$D$6:$X$47,21,FALSE))</f>
        <v/>
      </c>
      <c r="AE62" s="201" t="str">
        <f>IF(AE61="","",VLOOKUP(AE61,'シフト記号表（勤務時間帯）'!$D$6:$X$47,21,FALSE))</f>
        <v/>
      </c>
      <c r="AF62" s="201" t="str">
        <f>IF(AF61="","",VLOOKUP(AF61,'シフト記号表（勤務時間帯）'!$D$6:$X$47,21,FALSE))</f>
        <v/>
      </c>
      <c r="AG62" s="201" t="str">
        <f>IF(AG61="","",VLOOKUP(AG61,'シフト記号表（勤務時間帯）'!$D$6:$X$47,21,FALSE))</f>
        <v/>
      </c>
      <c r="AH62" s="202" t="str">
        <f>IF(AH61="","",VLOOKUP(AH61,'シフト記号表（勤務時間帯）'!$D$6:$X$47,21,FALSE))</f>
        <v/>
      </c>
      <c r="AI62" s="200" t="str">
        <f>IF(AI61="","",VLOOKUP(AI61,'シフト記号表（勤務時間帯）'!$D$6:$X$47,21,FALSE))</f>
        <v/>
      </c>
      <c r="AJ62" s="201" t="str">
        <f>IF(AJ61="","",VLOOKUP(AJ61,'シフト記号表（勤務時間帯）'!$D$6:$X$47,21,FALSE))</f>
        <v/>
      </c>
      <c r="AK62" s="201" t="str">
        <f>IF(AK61="","",VLOOKUP(AK61,'シフト記号表（勤務時間帯）'!$D$6:$X$47,21,FALSE))</f>
        <v/>
      </c>
      <c r="AL62" s="201" t="str">
        <f>IF(AL61="","",VLOOKUP(AL61,'シフト記号表（勤務時間帯）'!$D$6:$X$47,21,FALSE))</f>
        <v/>
      </c>
      <c r="AM62" s="201" t="str">
        <f>IF(AM61="","",VLOOKUP(AM61,'シフト記号表（勤務時間帯）'!$D$6:$X$47,21,FALSE))</f>
        <v/>
      </c>
      <c r="AN62" s="201" t="str">
        <f>IF(AN61="","",VLOOKUP(AN61,'シフト記号表（勤務時間帯）'!$D$6:$X$47,21,FALSE))</f>
        <v/>
      </c>
      <c r="AO62" s="202" t="str">
        <f>IF(AO61="","",VLOOKUP(AO61,'シフト記号表（勤務時間帯）'!$D$6:$X$47,21,FALSE))</f>
        <v/>
      </c>
      <c r="AP62" s="200" t="str">
        <f>IF(AP61="","",VLOOKUP(AP61,'シフト記号表（勤務時間帯）'!$D$6:$X$47,21,FALSE))</f>
        <v/>
      </c>
      <c r="AQ62" s="201" t="str">
        <f>IF(AQ61="","",VLOOKUP(AQ61,'シフト記号表（勤務時間帯）'!$D$6:$X$47,21,FALSE))</f>
        <v/>
      </c>
      <c r="AR62" s="201" t="str">
        <f>IF(AR61="","",VLOOKUP(AR61,'シフト記号表（勤務時間帯）'!$D$6:$X$47,21,FALSE))</f>
        <v/>
      </c>
      <c r="AS62" s="201" t="str">
        <f>IF(AS61="","",VLOOKUP(AS61,'シフト記号表（勤務時間帯）'!$D$6:$X$47,21,FALSE))</f>
        <v/>
      </c>
      <c r="AT62" s="201" t="str">
        <f>IF(AT61="","",VLOOKUP(AT61,'シフト記号表（勤務時間帯）'!$D$6:$X$47,21,FALSE))</f>
        <v/>
      </c>
      <c r="AU62" s="201" t="str">
        <f>IF(AU61="","",VLOOKUP(AU61,'シフト記号表（勤務時間帯）'!$D$6:$X$47,21,FALSE))</f>
        <v/>
      </c>
      <c r="AV62" s="202" t="str">
        <f>IF(AV61="","",VLOOKUP(AV61,'シフト記号表（勤務時間帯）'!$D$6:$X$47,21,FALSE))</f>
        <v/>
      </c>
      <c r="AW62" s="200" t="str">
        <f>IF(AW61="","",VLOOKUP(AW61,'シフト記号表（勤務時間帯）'!$D$6:$X$47,21,FALSE))</f>
        <v/>
      </c>
      <c r="AX62" s="201" t="str">
        <f>IF(AX61="","",VLOOKUP(AX61,'シフト記号表（勤務時間帯）'!$D$6:$X$47,21,FALSE))</f>
        <v/>
      </c>
      <c r="AY62" s="201" t="str">
        <f>IF(AY61="","",VLOOKUP(AY61,'シフト記号表（勤務時間帯）'!$D$6:$X$47,21,FALSE))</f>
        <v/>
      </c>
      <c r="AZ62" s="297">
        <f>IF($BC$3="４週",SUM(U62:AV62),IF($BC$3="暦月",SUM(U62:AY62),""))</f>
        <v>0</v>
      </c>
      <c r="BA62" s="298"/>
      <c r="BB62" s="299">
        <f>IF($BC$3="４週",AZ62/4,IF($BC$3="暦月",(AZ62/($BC$12/7)),""))</f>
        <v>0</v>
      </c>
      <c r="BC62" s="298"/>
      <c r="BD62" s="291"/>
      <c r="BE62" s="292"/>
      <c r="BF62" s="292"/>
      <c r="BG62" s="292"/>
      <c r="BH62" s="293"/>
    </row>
    <row r="63" spans="2:60" ht="20.25" customHeight="1" x14ac:dyDescent="0.4">
      <c r="B63" s="124"/>
      <c r="C63" s="282"/>
      <c r="D63" s="283"/>
      <c r="E63" s="284"/>
      <c r="F63" s="169"/>
      <c r="G63" s="165">
        <f>C61</f>
        <v>0</v>
      </c>
      <c r="H63" s="246"/>
      <c r="I63" s="263"/>
      <c r="J63" s="264"/>
      <c r="K63" s="264"/>
      <c r="L63" s="265"/>
      <c r="M63" s="253"/>
      <c r="N63" s="254"/>
      <c r="O63" s="255"/>
      <c r="P63" s="41" t="s">
        <v>74</v>
      </c>
      <c r="Q63" s="42"/>
      <c r="R63" s="42"/>
      <c r="S63" s="43"/>
      <c r="T63" s="59"/>
      <c r="U63" s="203" t="str">
        <f>IF(U61="","",VLOOKUP(U61,'シフト記号表（勤務時間帯）'!$D$6:$Z$47,23,FALSE))</f>
        <v/>
      </c>
      <c r="V63" s="204" t="str">
        <f>IF(V61="","",VLOOKUP(V61,'シフト記号表（勤務時間帯）'!$D$6:$Z$47,23,FALSE))</f>
        <v/>
      </c>
      <c r="W63" s="204" t="str">
        <f>IF(W61="","",VLOOKUP(W61,'シフト記号表（勤務時間帯）'!$D$6:$Z$47,23,FALSE))</f>
        <v/>
      </c>
      <c r="X63" s="204" t="str">
        <f>IF(X61="","",VLOOKUP(X61,'シフト記号表（勤務時間帯）'!$D$6:$Z$47,23,FALSE))</f>
        <v/>
      </c>
      <c r="Y63" s="204" t="str">
        <f>IF(Y61="","",VLOOKUP(Y61,'シフト記号表（勤務時間帯）'!$D$6:$Z$47,23,FALSE))</f>
        <v/>
      </c>
      <c r="Z63" s="204" t="str">
        <f>IF(Z61="","",VLOOKUP(Z61,'シフト記号表（勤務時間帯）'!$D$6:$Z$47,23,FALSE))</f>
        <v/>
      </c>
      <c r="AA63" s="205" t="str">
        <f>IF(AA61="","",VLOOKUP(AA61,'シフト記号表（勤務時間帯）'!$D$6:$Z$47,23,FALSE))</f>
        <v/>
      </c>
      <c r="AB63" s="203" t="str">
        <f>IF(AB61="","",VLOOKUP(AB61,'シフト記号表（勤務時間帯）'!$D$6:$Z$47,23,FALSE))</f>
        <v/>
      </c>
      <c r="AC63" s="204" t="str">
        <f>IF(AC61="","",VLOOKUP(AC61,'シフト記号表（勤務時間帯）'!$D$6:$Z$47,23,FALSE))</f>
        <v/>
      </c>
      <c r="AD63" s="204" t="str">
        <f>IF(AD61="","",VLOOKUP(AD61,'シフト記号表（勤務時間帯）'!$D$6:$Z$47,23,FALSE))</f>
        <v/>
      </c>
      <c r="AE63" s="204" t="str">
        <f>IF(AE61="","",VLOOKUP(AE61,'シフト記号表（勤務時間帯）'!$D$6:$Z$47,23,FALSE))</f>
        <v/>
      </c>
      <c r="AF63" s="204" t="str">
        <f>IF(AF61="","",VLOOKUP(AF61,'シフト記号表（勤務時間帯）'!$D$6:$Z$47,23,FALSE))</f>
        <v/>
      </c>
      <c r="AG63" s="204" t="str">
        <f>IF(AG61="","",VLOOKUP(AG61,'シフト記号表（勤務時間帯）'!$D$6:$Z$47,23,FALSE))</f>
        <v/>
      </c>
      <c r="AH63" s="205" t="str">
        <f>IF(AH61="","",VLOOKUP(AH61,'シフト記号表（勤務時間帯）'!$D$6:$Z$47,23,FALSE))</f>
        <v/>
      </c>
      <c r="AI63" s="203" t="str">
        <f>IF(AI61="","",VLOOKUP(AI61,'シフト記号表（勤務時間帯）'!$D$6:$Z$47,23,FALSE))</f>
        <v/>
      </c>
      <c r="AJ63" s="204" t="str">
        <f>IF(AJ61="","",VLOOKUP(AJ61,'シフト記号表（勤務時間帯）'!$D$6:$Z$47,23,FALSE))</f>
        <v/>
      </c>
      <c r="AK63" s="204" t="str">
        <f>IF(AK61="","",VLOOKUP(AK61,'シフト記号表（勤務時間帯）'!$D$6:$Z$47,23,FALSE))</f>
        <v/>
      </c>
      <c r="AL63" s="204" t="str">
        <f>IF(AL61="","",VLOOKUP(AL61,'シフト記号表（勤務時間帯）'!$D$6:$Z$47,23,FALSE))</f>
        <v/>
      </c>
      <c r="AM63" s="204" t="str">
        <f>IF(AM61="","",VLOOKUP(AM61,'シフト記号表（勤務時間帯）'!$D$6:$Z$47,23,FALSE))</f>
        <v/>
      </c>
      <c r="AN63" s="204" t="str">
        <f>IF(AN61="","",VLOOKUP(AN61,'シフト記号表（勤務時間帯）'!$D$6:$Z$47,23,FALSE))</f>
        <v/>
      </c>
      <c r="AO63" s="205" t="str">
        <f>IF(AO61="","",VLOOKUP(AO61,'シフト記号表（勤務時間帯）'!$D$6:$Z$47,23,FALSE))</f>
        <v/>
      </c>
      <c r="AP63" s="203" t="str">
        <f>IF(AP61="","",VLOOKUP(AP61,'シフト記号表（勤務時間帯）'!$D$6:$Z$47,23,FALSE))</f>
        <v/>
      </c>
      <c r="AQ63" s="204" t="str">
        <f>IF(AQ61="","",VLOOKUP(AQ61,'シフト記号表（勤務時間帯）'!$D$6:$Z$47,23,FALSE))</f>
        <v/>
      </c>
      <c r="AR63" s="204" t="str">
        <f>IF(AR61="","",VLOOKUP(AR61,'シフト記号表（勤務時間帯）'!$D$6:$Z$47,23,FALSE))</f>
        <v/>
      </c>
      <c r="AS63" s="204" t="str">
        <f>IF(AS61="","",VLOOKUP(AS61,'シフト記号表（勤務時間帯）'!$D$6:$Z$47,23,FALSE))</f>
        <v/>
      </c>
      <c r="AT63" s="204" t="str">
        <f>IF(AT61="","",VLOOKUP(AT61,'シフト記号表（勤務時間帯）'!$D$6:$Z$47,23,FALSE))</f>
        <v/>
      </c>
      <c r="AU63" s="204" t="str">
        <f>IF(AU61="","",VLOOKUP(AU61,'シフト記号表（勤務時間帯）'!$D$6:$Z$47,23,FALSE))</f>
        <v/>
      </c>
      <c r="AV63" s="205" t="str">
        <f>IF(AV61="","",VLOOKUP(AV61,'シフト記号表（勤務時間帯）'!$D$6:$Z$47,23,FALSE))</f>
        <v/>
      </c>
      <c r="AW63" s="203" t="str">
        <f>IF(AW61="","",VLOOKUP(AW61,'シフト記号表（勤務時間帯）'!$D$6:$Z$47,23,FALSE))</f>
        <v/>
      </c>
      <c r="AX63" s="204" t="str">
        <f>IF(AX61="","",VLOOKUP(AX61,'シフト記号表（勤務時間帯）'!$D$6:$Z$47,23,FALSE))</f>
        <v/>
      </c>
      <c r="AY63" s="204" t="str">
        <f>IF(AY61="","",VLOOKUP(AY61,'シフト記号表（勤務時間帯）'!$D$6:$Z$47,23,FALSE))</f>
        <v/>
      </c>
      <c r="AZ63" s="300">
        <f>IF($BC$3="４週",SUM(U63:AV63),IF($BC$3="暦月",SUM(U63:AY63),""))</f>
        <v>0</v>
      </c>
      <c r="BA63" s="301"/>
      <c r="BB63" s="302">
        <f>IF($BC$3="４週",AZ63/4,IF($BC$3="暦月",(AZ63/($BC$12/7)),""))</f>
        <v>0</v>
      </c>
      <c r="BC63" s="301"/>
      <c r="BD63" s="294"/>
      <c r="BE63" s="295"/>
      <c r="BF63" s="295"/>
      <c r="BG63" s="295"/>
      <c r="BH63" s="296"/>
    </row>
    <row r="64" spans="2:60" ht="20.25" customHeight="1" x14ac:dyDescent="0.4">
      <c r="B64" s="125"/>
      <c r="C64" s="276"/>
      <c r="D64" s="277"/>
      <c r="E64" s="278"/>
      <c r="F64" s="168"/>
      <c r="G64" s="164"/>
      <c r="H64" s="244"/>
      <c r="I64" s="257"/>
      <c r="J64" s="258"/>
      <c r="K64" s="258"/>
      <c r="L64" s="259"/>
      <c r="M64" s="247"/>
      <c r="N64" s="248"/>
      <c r="O64" s="249"/>
      <c r="P64" s="21" t="s">
        <v>18</v>
      </c>
      <c r="Q64" s="28"/>
      <c r="R64" s="28"/>
      <c r="S64" s="16"/>
      <c r="T64" s="58"/>
      <c r="U64" s="206"/>
      <c r="V64" s="207"/>
      <c r="W64" s="207"/>
      <c r="X64" s="207"/>
      <c r="Y64" s="207"/>
      <c r="Z64" s="207"/>
      <c r="AA64" s="208"/>
      <c r="AB64" s="206"/>
      <c r="AC64" s="207"/>
      <c r="AD64" s="207"/>
      <c r="AE64" s="207"/>
      <c r="AF64" s="207"/>
      <c r="AG64" s="207"/>
      <c r="AH64" s="208"/>
      <c r="AI64" s="206"/>
      <c r="AJ64" s="207"/>
      <c r="AK64" s="207"/>
      <c r="AL64" s="207"/>
      <c r="AM64" s="207"/>
      <c r="AN64" s="207"/>
      <c r="AO64" s="208"/>
      <c r="AP64" s="206"/>
      <c r="AQ64" s="207"/>
      <c r="AR64" s="207"/>
      <c r="AS64" s="207"/>
      <c r="AT64" s="207"/>
      <c r="AU64" s="207"/>
      <c r="AV64" s="208"/>
      <c r="AW64" s="206"/>
      <c r="AX64" s="207"/>
      <c r="AY64" s="207"/>
      <c r="AZ64" s="256"/>
      <c r="BA64" s="243"/>
      <c r="BB64" s="242"/>
      <c r="BC64" s="243"/>
      <c r="BD64" s="288"/>
      <c r="BE64" s="289"/>
      <c r="BF64" s="289"/>
      <c r="BG64" s="289"/>
      <c r="BH64" s="290"/>
    </row>
    <row r="65" spans="2:60" ht="20.25" customHeight="1" x14ac:dyDescent="0.4">
      <c r="B65" s="123">
        <f>B62+1</f>
        <v>14</v>
      </c>
      <c r="C65" s="279"/>
      <c r="D65" s="280"/>
      <c r="E65" s="281"/>
      <c r="F65" s="168">
        <f>C64</f>
        <v>0</v>
      </c>
      <c r="G65" s="164"/>
      <c r="H65" s="245"/>
      <c r="I65" s="260"/>
      <c r="J65" s="261"/>
      <c r="K65" s="261"/>
      <c r="L65" s="262"/>
      <c r="M65" s="250"/>
      <c r="N65" s="251"/>
      <c r="O65" s="252"/>
      <c r="P65" s="23" t="s">
        <v>73</v>
      </c>
      <c r="Q65" s="24"/>
      <c r="R65" s="24"/>
      <c r="S65" s="19"/>
      <c r="T65" s="53"/>
      <c r="U65" s="200" t="str">
        <f>IF(U64="","",VLOOKUP(U64,'シフト記号表（勤務時間帯）'!$D$6:$X$47,21,FALSE))</f>
        <v/>
      </c>
      <c r="V65" s="201" t="str">
        <f>IF(V64="","",VLOOKUP(V64,'シフト記号表（勤務時間帯）'!$D$6:$X$47,21,FALSE))</f>
        <v/>
      </c>
      <c r="W65" s="201" t="str">
        <f>IF(W64="","",VLOOKUP(W64,'シフト記号表（勤務時間帯）'!$D$6:$X$47,21,FALSE))</f>
        <v/>
      </c>
      <c r="X65" s="201" t="str">
        <f>IF(X64="","",VLOOKUP(X64,'シフト記号表（勤務時間帯）'!$D$6:$X$47,21,FALSE))</f>
        <v/>
      </c>
      <c r="Y65" s="201" t="str">
        <f>IF(Y64="","",VLOOKUP(Y64,'シフト記号表（勤務時間帯）'!$D$6:$X$47,21,FALSE))</f>
        <v/>
      </c>
      <c r="Z65" s="201" t="str">
        <f>IF(Z64="","",VLOOKUP(Z64,'シフト記号表（勤務時間帯）'!$D$6:$X$47,21,FALSE))</f>
        <v/>
      </c>
      <c r="AA65" s="202" t="str">
        <f>IF(AA64="","",VLOOKUP(AA64,'シフト記号表（勤務時間帯）'!$D$6:$X$47,21,FALSE))</f>
        <v/>
      </c>
      <c r="AB65" s="200" t="str">
        <f>IF(AB64="","",VLOOKUP(AB64,'シフト記号表（勤務時間帯）'!$D$6:$X$47,21,FALSE))</f>
        <v/>
      </c>
      <c r="AC65" s="201" t="str">
        <f>IF(AC64="","",VLOOKUP(AC64,'シフト記号表（勤務時間帯）'!$D$6:$X$47,21,FALSE))</f>
        <v/>
      </c>
      <c r="AD65" s="201" t="str">
        <f>IF(AD64="","",VLOOKUP(AD64,'シフト記号表（勤務時間帯）'!$D$6:$X$47,21,FALSE))</f>
        <v/>
      </c>
      <c r="AE65" s="201" t="str">
        <f>IF(AE64="","",VLOOKUP(AE64,'シフト記号表（勤務時間帯）'!$D$6:$X$47,21,FALSE))</f>
        <v/>
      </c>
      <c r="AF65" s="201" t="str">
        <f>IF(AF64="","",VLOOKUP(AF64,'シフト記号表（勤務時間帯）'!$D$6:$X$47,21,FALSE))</f>
        <v/>
      </c>
      <c r="AG65" s="201" t="str">
        <f>IF(AG64="","",VLOOKUP(AG64,'シフト記号表（勤務時間帯）'!$D$6:$X$47,21,FALSE))</f>
        <v/>
      </c>
      <c r="AH65" s="202" t="str">
        <f>IF(AH64="","",VLOOKUP(AH64,'シフト記号表（勤務時間帯）'!$D$6:$X$47,21,FALSE))</f>
        <v/>
      </c>
      <c r="AI65" s="200" t="str">
        <f>IF(AI64="","",VLOOKUP(AI64,'シフト記号表（勤務時間帯）'!$D$6:$X$47,21,FALSE))</f>
        <v/>
      </c>
      <c r="AJ65" s="201" t="str">
        <f>IF(AJ64="","",VLOOKUP(AJ64,'シフト記号表（勤務時間帯）'!$D$6:$X$47,21,FALSE))</f>
        <v/>
      </c>
      <c r="AK65" s="201" t="str">
        <f>IF(AK64="","",VLOOKUP(AK64,'シフト記号表（勤務時間帯）'!$D$6:$X$47,21,FALSE))</f>
        <v/>
      </c>
      <c r="AL65" s="201" t="str">
        <f>IF(AL64="","",VLOOKUP(AL64,'シフト記号表（勤務時間帯）'!$D$6:$X$47,21,FALSE))</f>
        <v/>
      </c>
      <c r="AM65" s="201" t="str">
        <f>IF(AM64="","",VLOOKUP(AM64,'シフト記号表（勤務時間帯）'!$D$6:$X$47,21,FALSE))</f>
        <v/>
      </c>
      <c r="AN65" s="201" t="str">
        <f>IF(AN64="","",VLOOKUP(AN64,'シフト記号表（勤務時間帯）'!$D$6:$X$47,21,FALSE))</f>
        <v/>
      </c>
      <c r="AO65" s="202" t="str">
        <f>IF(AO64="","",VLOOKUP(AO64,'シフト記号表（勤務時間帯）'!$D$6:$X$47,21,FALSE))</f>
        <v/>
      </c>
      <c r="AP65" s="200" t="str">
        <f>IF(AP64="","",VLOOKUP(AP64,'シフト記号表（勤務時間帯）'!$D$6:$X$47,21,FALSE))</f>
        <v/>
      </c>
      <c r="AQ65" s="201" t="str">
        <f>IF(AQ64="","",VLOOKUP(AQ64,'シフト記号表（勤務時間帯）'!$D$6:$X$47,21,FALSE))</f>
        <v/>
      </c>
      <c r="AR65" s="201" t="str">
        <f>IF(AR64="","",VLOOKUP(AR64,'シフト記号表（勤務時間帯）'!$D$6:$X$47,21,FALSE))</f>
        <v/>
      </c>
      <c r="AS65" s="201" t="str">
        <f>IF(AS64="","",VLOOKUP(AS64,'シフト記号表（勤務時間帯）'!$D$6:$X$47,21,FALSE))</f>
        <v/>
      </c>
      <c r="AT65" s="201" t="str">
        <f>IF(AT64="","",VLOOKUP(AT64,'シフト記号表（勤務時間帯）'!$D$6:$X$47,21,FALSE))</f>
        <v/>
      </c>
      <c r="AU65" s="201" t="str">
        <f>IF(AU64="","",VLOOKUP(AU64,'シフト記号表（勤務時間帯）'!$D$6:$X$47,21,FALSE))</f>
        <v/>
      </c>
      <c r="AV65" s="202" t="str">
        <f>IF(AV64="","",VLOOKUP(AV64,'シフト記号表（勤務時間帯）'!$D$6:$X$47,21,FALSE))</f>
        <v/>
      </c>
      <c r="AW65" s="200" t="str">
        <f>IF(AW64="","",VLOOKUP(AW64,'シフト記号表（勤務時間帯）'!$D$6:$X$47,21,FALSE))</f>
        <v/>
      </c>
      <c r="AX65" s="201" t="str">
        <f>IF(AX64="","",VLOOKUP(AX64,'シフト記号表（勤務時間帯）'!$D$6:$X$47,21,FALSE))</f>
        <v/>
      </c>
      <c r="AY65" s="201" t="str">
        <f>IF(AY64="","",VLOOKUP(AY64,'シフト記号表（勤務時間帯）'!$D$6:$X$47,21,FALSE))</f>
        <v/>
      </c>
      <c r="AZ65" s="297">
        <f>IF($BC$3="４週",SUM(U65:AV65),IF($BC$3="暦月",SUM(U65:AY65),""))</f>
        <v>0</v>
      </c>
      <c r="BA65" s="298"/>
      <c r="BB65" s="299">
        <f>IF($BC$3="４週",AZ65/4,IF($BC$3="暦月",(AZ65/($BC$12/7)),""))</f>
        <v>0</v>
      </c>
      <c r="BC65" s="298"/>
      <c r="BD65" s="291"/>
      <c r="BE65" s="292"/>
      <c r="BF65" s="292"/>
      <c r="BG65" s="292"/>
      <c r="BH65" s="293"/>
    </row>
    <row r="66" spans="2:60" ht="20.25" customHeight="1" x14ac:dyDescent="0.4">
      <c r="B66" s="124"/>
      <c r="C66" s="282"/>
      <c r="D66" s="283"/>
      <c r="E66" s="284"/>
      <c r="F66" s="169"/>
      <c r="G66" s="165">
        <f>C64</f>
        <v>0</v>
      </c>
      <c r="H66" s="246"/>
      <c r="I66" s="263"/>
      <c r="J66" s="264"/>
      <c r="K66" s="264"/>
      <c r="L66" s="265"/>
      <c r="M66" s="253"/>
      <c r="N66" s="254"/>
      <c r="O66" s="255"/>
      <c r="P66" s="41" t="s">
        <v>74</v>
      </c>
      <c r="Q66" s="42"/>
      <c r="R66" s="42"/>
      <c r="S66" s="43"/>
      <c r="T66" s="59"/>
      <c r="U66" s="203" t="str">
        <f>IF(U64="","",VLOOKUP(U64,'シフト記号表（勤務時間帯）'!$D$6:$Z$47,23,FALSE))</f>
        <v/>
      </c>
      <c r="V66" s="204" t="str">
        <f>IF(V64="","",VLOOKUP(V64,'シフト記号表（勤務時間帯）'!$D$6:$Z$47,23,FALSE))</f>
        <v/>
      </c>
      <c r="W66" s="204" t="str">
        <f>IF(W64="","",VLOOKUP(W64,'シフト記号表（勤務時間帯）'!$D$6:$Z$47,23,FALSE))</f>
        <v/>
      </c>
      <c r="X66" s="204" t="str">
        <f>IF(X64="","",VLOOKUP(X64,'シフト記号表（勤務時間帯）'!$D$6:$Z$47,23,FALSE))</f>
        <v/>
      </c>
      <c r="Y66" s="204" t="str">
        <f>IF(Y64="","",VLOOKUP(Y64,'シフト記号表（勤務時間帯）'!$D$6:$Z$47,23,FALSE))</f>
        <v/>
      </c>
      <c r="Z66" s="204" t="str">
        <f>IF(Z64="","",VLOOKUP(Z64,'シフト記号表（勤務時間帯）'!$D$6:$Z$47,23,FALSE))</f>
        <v/>
      </c>
      <c r="AA66" s="205" t="str">
        <f>IF(AA64="","",VLOOKUP(AA64,'シフト記号表（勤務時間帯）'!$D$6:$Z$47,23,FALSE))</f>
        <v/>
      </c>
      <c r="AB66" s="203" t="str">
        <f>IF(AB64="","",VLOOKUP(AB64,'シフト記号表（勤務時間帯）'!$D$6:$Z$47,23,FALSE))</f>
        <v/>
      </c>
      <c r="AC66" s="204" t="str">
        <f>IF(AC64="","",VLOOKUP(AC64,'シフト記号表（勤務時間帯）'!$D$6:$Z$47,23,FALSE))</f>
        <v/>
      </c>
      <c r="AD66" s="204" t="str">
        <f>IF(AD64="","",VLOOKUP(AD64,'シフト記号表（勤務時間帯）'!$D$6:$Z$47,23,FALSE))</f>
        <v/>
      </c>
      <c r="AE66" s="204" t="str">
        <f>IF(AE64="","",VLOOKUP(AE64,'シフト記号表（勤務時間帯）'!$D$6:$Z$47,23,FALSE))</f>
        <v/>
      </c>
      <c r="AF66" s="204" t="str">
        <f>IF(AF64="","",VLOOKUP(AF64,'シフト記号表（勤務時間帯）'!$D$6:$Z$47,23,FALSE))</f>
        <v/>
      </c>
      <c r="AG66" s="204" t="str">
        <f>IF(AG64="","",VLOOKUP(AG64,'シフト記号表（勤務時間帯）'!$D$6:$Z$47,23,FALSE))</f>
        <v/>
      </c>
      <c r="AH66" s="205" t="str">
        <f>IF(AH64="","",VLOOKUP(AH64,'シフト記号表（勤務時間帯）'!$D$6:$Z$47,23,FALSE))</f>
        <v/>
      </c>
      <c r="AI66" s="203" t="str">
        <f>IF(AI64="","",VLOOKUP(AI64,'シフト記号表（勤務時間帯）'!$D$6:$Z$47,23,FALSE))</f>
        <v/>
      </c>
      <c r="AJ66" s="204" t="str">
        <f>IF(AJ64="","",VLOOKUP(AJ64,'シフト記号表（勤務時間帯）'!$D$6:$Z$47,23,FALSE))</f>
        <v/>
      </c>
      <c r="AK66" s="204" t="str">
        <f>IF(AK64="","",VLOOKUP(AK64,'シフト記号表（勤務時間帯）'!$D$6:$Z$47,23,FALSE))</f>
        <v/>
      </c>
      <c r="AL66" s="204" t="str">
        <f>IF(AL64="","",VLOOKUP(AL64,'シフト記号表（勤務時間帯）'!$D$6:$Z$47,23,FALSE))</f>
        <v/>
      </c>
      <c r="AM66" s="204" t="str">
        <f>IF(AM64="","",VLOOKUP(AM64,'シフト記号表（勤務時間帯）'!$D$6:$Z$47,23,FALSE))</f>
        <v/>
      </c>
      <c r="AN66" s="204" t="str">
        <f>IF(AN64="","",VLOOKUP(AN64,'シフト記号表（勤務時間帯）'!$D$6:$Z$47,23,FALSE))</f>
        <v/>
      </c>
      <c r="AO66" s="205" t="str">
        <f>IF(AO64="","",VLOOKUP(AO64,'シフト記号表（勤務時間帯）'!$D$6:$Z$47,23,FALSE))</f>
        <v/>
      </c>
      <c r="AP66" s="203" t="str">
        <f>IF(AP64="","",VLOOKUP(AP64,'シフト記号表（勤務時間帯）'!$D$6:$Z$47,23,FALSE))</f>
        <v/>
      </c>
      <c r="AQ66" s="204" t="str">
        <f>IF(AQ64="","",VLOOKUP(AQ64,'シフト記号表（勤務時間帯）'!$D$6:$Z$47,23,FALSE))</f>
        <v/>
      </c>
      <c r="AR66" s="204" t="str">
        <f>IF(AR64="","",VLOOKUP(AR64,'シフト記号表（勤務時間帯）'!$D$6:$Z$47,23,FALSE))</f>
        <v/>
      </c>
      <c r="AS66" s="204" t="str">
        <f>IF(AS64="","",VLOOKUP(AS64,'シフト記号表（勤務時間帯）'!$D$6:$Z$47,23,FALSE))</f>
        <v/>
      </c>
      <c r="AT66" s="204" t="str">
        <f>IF(AT64="","",VLOOKUP(AT64,'シフト記号表（勤務時間帯）'!$D$6:$Z$47,23,FALSE))</f>
        <v/>
      </c>
      <c r="AU66" s="204" t="str">
        <f>IF(AU64="","",VLOOKUP(AU64,'シフト記号表（勤務時間帯）'!$D$6:$Z$47,23,FALSE))</f>
        <v/>
      </c>
      <c r="AV66" s="205" t="str">
        <f>IF(AV64="","",VLOOKUP(AV64,'シフト記号表（勤務時間帯）'!$D$6:$Z$47,23,FALSE))</f>
        <v/>
      </c>
      <c r="AW66" s="203" t="str">
        <f>IF(AW64="","",VLOOKUP(AW64,'シフト記号表（勤務時間帯）'!$D$6:$Z$47,23,FALSE))</f>
        <v/>
      </c>
      <c r="AX66" s="204" t="str">
        <f>IF(AX64="","",VLOOKUP(AX64,'シフト記号表（勤務時間帯）'!$D$6:$Z$47,23,FALSE))</f>
        <v/>
      </c>
      <c r="AY66" s="204" t="str">
        <f>IF(AY64="","",VLOOKUP(AY64,'シフト記号表（勤務時間帯）'!$D$6:$Z$47,23,FALSE))</f>
        <v/>
      </c>
      <c r="AZ66" s="300">
        <f>IF($BC$3="４週",SUM(U66:AV66),IF($BC$3="暦月",SUM(U66:AY66),""))</f>
        <v>0</v>
      </c>
      <c r="BA66" s="301"/>
      <c r="BB66" s="302">
        <f>IF($BC$3="４週",AZ66/4,IF($BC$3="暦月",(AZ66/($BC$12/7)),""))</f>
        <v>0</v>
      </c>
      <c r="BC66" s="301"/>
      <c r="BD66" s="294"/>
      <c r="BE66" s="295"/>
      <c r="BF66" s="295"/>
      <c r="BG66" s="295"/>
      <c r="BH66" s="296"/>
    </row>
    <row r="67" spans="2:60" ht="20.25" customHeight="1" x14ac:dyDescent="0.4">
      <c r="B67" s="125"/>
      <c r="C67" s="276"/>
      <c r="D67" s="277"/>
      <c r="E67" s="278"/>
      <c r="F67" s="168"/>
      <c r="G67" s="164"/>
      <c r="H67" s="244"/>
      <c r="I67" s="257"/>
      <c r="J67" s="258"/>
      <c r="K67" s="258"/>
      <c r="L67" s="259"/>
      <c r="M67" s="247"/>
      <c r="N67" s="248"/>
      <c r="O67" s="249"/>
      <c r="P67" s="21" t="s">
        <v>18</v>
      </c>
      <c r="Q67" s="28"/>
      <c r="R67" s="28"/>
      <c r="S67" s="16"/>
      <c r="T67" s="58"/>
      <c r="U67" s="206"/>
      <c r="V67" s="207"/>
      <c r="W67" s="207"/>
      <c r="X67" s="207"/>
      <c r="Y67" s="207"/>
      <c r="Z67" s="207"/>
      <c r="AA67" s="208"/>
      <c r="AB67" s="206"/>
      <c r="AC67" s="207"/>
      <c r="AD67" s="207"/>
      <c r="AE67" s="207"/>
      <c r="AF67" s="207"/>
      <c r="AG67" s="207"/>
      <c r="AH67" s="208"/>
      <c r="AI67" s="206"/>
      <c r="AJ67" s="207"/>
      <c r="AK67" s="207"/>
      <c r="AL67" s="207"/>
      <c r="AM67" s="207"/>
      <c r="AN67" s="207"/>
      <c r="AO67" s="208"/>
      <c r="AP67" s="206"/>
      <c r="AQ67" s="207"/>
      <c r="AR67" s="207"/>
      <c r="AS67" s="207"/>
      <c r="AT67" s="207"/>
      <c r="AU67" s="207"/>
      <c r="AV67" s="208"/>
      <c r="AW67" s="206"/>
      <c r="AX67" s="207"/>
      <c r="AY67" s="207"/>
      <c r="AZ67" s="256"/>
      <c r="BA67" s="243"/>
      <c r="BB67" s="242"/>
      <c r="BC67" s="243"/>
      <c r="BD67" s="288"/>
      <c r="BE67" s="289"/>
      <c r="BF67" s="289"/>
      <c r="BG67" s="289"/>
      <c r="BH67" s="290"/>
    </row>
    <row r="68" spans="2:60" ht="20.25" customHeight="1" x14ac:dyDescent="0.4">
      <c r="B68" s="123">
        <f>B65+1</f>
        <v>15</v>
      </c>
      <c r="C68" s="279"/>
      <c r="D68" s="280"/>
      <c r="E68" s="281"/>
      <c r="F68" s="168">
        <f>C67</f>
        <v>0</v>
      </c>
      <c r="G68" s="164"/>
      <c r="H68" s="245"/>
      <c r="I68" s="260"/>
      <c r="J68" s="261"/>
      <c r="K68" s="261"/>
      <c r="L68" s="262"/>
      <c r="M68" s="250"/>
      <c r="N68" s="251"/>
      <c r="O68" s="252"/>
      <c r="P68" s="23" t="s">
        <v>73</v>
      </c>
      <c r="Q68" s="24"/>
      <c r="R68" s="24"/>
      <c r="S68" s="19"/>
      <c r="T68" s="53"/>
      <c r="U68" s="200" t="str">
        <f>IF(U67="","",VLOOKUP(U67,'シフト記号表（勤務時間帯）'!$D$6:$X$47,21,FALSE))</f>
        <v/>
      </c>
      <c r="V68" s="201" t="str">
        <f>IF(V67="","",VLOOKUP(V67,'シフト記号表（勤務時間帯）'!$D$6:$X$47,21,FALSE))</f>
        <v/>
      </c>
      <c r="W68" s="201" t="str">
        <f>IF(W67="","",VLOOKUP(W67,'シフト記号表（勤務時間帯）'!$D$6:$X$47,21,FALSE))</f>
        <v/>
      </c>
      <c r="X68" s="201" t="str">
        <f>IF(X67="","",VLOOKUP(X67,'シフト記号表（勤務時間帯）'!$D$6:$X$47,21,FALSE))</f>
        <v/>
      </c>
      <c r="Y68" s="201" t="str">
        <f>IF(Y67="","",VLOOKUP(Y67,'シフト記号表（勤務時間帯）'!$D$6:$X$47,21,FALSE))</f>
        <v/>
      </c>
      <c r="Z68" s="201" t="str">
        <f>IF(Z67="","",VLOOKUP(Z67,'シフト記号表（勤務時間帯）'!$D$6:$X$47,21,FALSE))</f>
        <v/>
      </c>
      <c r="AA68" s="202" t="str">
        <f>IF(AA67="","",VLOOKUP(AA67,'シフト記号表（勤務時間帯）'!$D$6:$X$47,21,FALSE))</f>
        <v/>
      </c>
      <c r="AB68" s="200" t="str">
        <f>IF(AB67="","",VLOOKUP(AB67,'シフト記号表（勤務時間帯）'!$D$6:$X$47,21,FALSE))</f>
        <v/>
      </c>
      <c r="AC68" s="201" t="str">
        <f>IF(AC67="","",VLOOKUP(AC67,'シフト記号表（勤務時間帯）'!$D$6:$X$47,21,FALSE))</f>
        <v/>
      </c>
      <c r="AD68" s="201" t="str">
        <f>IF(AD67="","",VLOOKUP(AD67,'シフト記号表（勤務時間帯）'!$D$6:$X$47,21,FALSE))</f>
        <v/>
      </c>
      <c r="AE68" s="201" t="str">
        <f>IF(AE67="","",VLOOKUP(AE67,'シフト記号表（勤務時間帯）'!$D$6:$X$47,21,FALSE))</f>
        <v/>
      </c>
      <c r="AF68" s="201" t="str">
        <f>IF(AF67="","",VLOOKUP(AF67,'シフト記号表（勤務時間帯）'!$D$6:$X$47,21,FALSE))</f>
        <v/>
      </c>
      <c r="AG68" s="201" t="str">
        <f>IF(AG67="","",VLOOKUP(AG67,'シフト記号表（勤務時間帯）'!$D$6:$X$47,21,FALSE))</f>
        <v/>
      </c>
      <c r="AH68" s="202" t="str">
        <f>IF(AH67="","",VLOOKUP(AH67,'シフト記号表（勤務時間帯）'!$D$6:$X$47,21,FALSE))</f>
        <v/>
      </c>
      <c r="AI68" s="200" t="str">
        <f>IF(AI67="","",VLOOKUP(AI67,'シフト記号表（勤務時間帯）'!$D$6:$X$47,21,FALSE))</f>
        <v/>
      </c>
      <c r="AJ68" s="201" t="str">
        <f>IF(AJ67="","",VLOOKUP(AJ67,'シフト記号表（勤務時間帯）'!$D$6:$X$47,21,FALSE))</f>
        <v/>
      </c>
      <c r="AK68" s="201" t="str">
        <f>IF(AK67="","",VLOOKUP(AK67,'シフト記号表（勤務時間帯）'!$D$6:$X$47,21,FALSE))</f>
        <v/>
      </c>
      <c r="AL68" s="201" t="str">
        <f>IF(AL67="","",VLOOKUP(AL67,'シフト記号表（勤務時間帯）'!$D$6:$X$47,21,FALSE))</f>
        <v/>
      </c>
      <c r="AM68" s="201" t="str">
        <f>IF(AM67="","",VLOOKUP(AM67,'シフト記号表（勤務時間帯）'!$D$6:$X$47,21,FALSE))</f>
        <v/>
      </c>
      <c r="AN68" s="201" t="str">
        <f>IF(AN67="","",VLOOKUP(AN67,'シフト記号表（勤務時間帯）'!$D$6:$X$47,21,FALSE))</f>
        <v/>
      </c>
      <c r="AO68" s="202" t="str">
        <f>IF(AO67="","",VLOOKUP(AO67,'シフト記号表（勤務時間帯）'!$D$6:$X$47,21,FALSE))</f>
        <v/>
      </c>
      <c r="AP68" s="200" t="str">
        <f>IF(AP67="","",VLOOKUP(AP67,'シフト記号表（勤務時間帯）'!$D$6:$X$47,21,FALSE))</f>
        <v/>
      </c>
      <c r="AQ68" s="201" t="str">
        <f>IF(AQ67="","",VLOOKUP(AQ67,'シフト記号表（勤務時間帯）'!$D$6:$X$47,21,FALSE))</f>
        <v/>
      </c>
      <c r="AR68" s="201" t="str">
        <f>IF(AR67="","",VLOOKUP(AR67,'シフト記号表（勤務時間帯）'!$D$6:$X$47,21,FALSE))</f>
        <v/>
      </c>
      <c r="AS68" s="201" t="str">
        <f>IF(AS67="","",VLOOKUP(AS67,'シフト記号表（勤務時間帯）'!$D$6:$X$47,21,FALSE))</f>
        <v/>
      </c>
      <c r="AT68" s="201" t="str">
        <f>IF(AT67="","",VLOOKUP(AT67,'シフト記号表（勤務時間帯）'!$D$6:$X$47,21,FALSE))</f>
        <v/>
      </c>
      <c r="AU68" s="201" t="str">
        <f>IF(AU67="","",VLOOKUP(AU67,'シフト記号表（勤務時間帯）'!$D$6:$X$47,21,FALSE))</f>
        <v/>
      </c>
      <c r="AV68" s="202" t="str">
        <f>IF(AV67="","",VLOOKUP(AV67,'シフト記号表（勤務時間帯）'!$D$6:$X$47,21,FALSE))</f>
        <v/>
      </c>
      <c r="AW68" s="200" t="str">
        <f>IF(AW67="","",VLOOKUP(AW67,'シフト記号表（勤務時間帯）'!$D$6:$X$47,21,FALSE))</f>
        <v/>
      </c>
      <c r="AX68" s="201" t="str">
        <f>IF(AX67="","",VLOOKUP(AX67,'シフト記号表（勤務時間帯）'!$D$6:$X$47,21,FALSE))</f>
        <v/>
      </c>
      <c r="AY68" s="201" t="str">
        <f>IF(AY67="","",VLOOKUP(AY67,'シフト記号表（勤務時間帯）'!$D$6:$X$47,21,FALSE))</f>
        <v/>
      </c>
      <c r="AZ68" s="297">
        <f>IF($BC$3="４週",SUM(U68:AV68),IF($BC$3="暦月",SUM(U68:AY68),""))</f>
        <v>0</v>
      </c>
      <c r="BA68" s="298"/>
      <c r="BB68" s="299">
        <f>IF($BC$3="４週",AZ68/4,IF($BC$3="暦月",(AZ68/($BC$12/7)),""))</f>
        <v>0</v>
      </c>
      <c r="BC68" s="298"/>
      <c r="BD68" s="291"/>
      <c r="BE68" s="292"/>
      <c r="BF68" s="292"/>
      <c r="BG68" s="292"/>
      <c r="BH68" s="293"/>
    </row>
    <row r="69" spans="2:60" ht="20.25" customHeight="1" x14ac:dyDescent="0.4">
      <c r="B69" s="124"/>
      <c r="C69" s="282"/>
      <c r="D69" s="283"/>
      <c r="E69" s="284"/>
      <c r="F69" s="169"/>
      <c r="G69" s="165">
        <f>C67</f>
        <v>0</v>
      </c>
      <c r="H69" s="246"/>
      <c r="I69" s="263"/>
      <c r="J69" s="264"/>
      <c r="K69" s="264"/>
      <c r="L69" s="265"/>
      <c r="M69" s="253"/>
      <c r="N69" s="254"/>
      <c r="O69" s="255"/>
      <c r="P69" s="41" t="s">
        <v>74</v>
      </c>
      <c r="Q69" s="42"/>
      <c r="R69" s="42"/>
      <c r="S69" s="43"/>
      <c r="T69" s="59"/>
      <c r="U69" s="203" t="str">
        <f>IF(U67="","",VLOOKUP(U67,'シフト記号表（勤務時間帯）'!$D$6:$Z$47,23,FALSE))</f>
        <v/>
      </c>
      <c r="V69" s="204" t="str">
        <f>IF(V67="","",VLOOKUP(V67,'シフト記号表（勤務時間帯）'!$D$6:$Z$47,23,FALSE))</f>
        <v/>
      </c>
      <c r="W69" s="204" t="str">
        <f>IF(W67="","",VLOOKUP(W67,'シフト記号表（勤務時間帯）'!$D$6:$Z$47,23,FALSE))</f>
        <v/>
      </c>
      <c r="X69" s="204" t="str">
        <f>IF(X67="","",VLOOKUP(X67,'シフト記号表（勤務時間帯）'!$D$6:$Z$47,23,FALSE))</f>
        <v/>
      </c>
      <c r="Y69" s="204" t="str">
        <f>IF(Y67="","",VLOOKUP(Y67,'シフト記号表（勤務時間帯）'!$D$6:$Z$47,23,FALSE))</f>
        <v/>
      </c>
      <c r="Z69" s="204" t="str">
        <f>IF(Z67="","",VLOOKUP(Z67,'シフト記号表（勤務時間帯）'!$D$6:$Z$47,23,FALSE))</f>
        <v/>
      </c>
      <c r="AA69" s="205" t="str">
        <f>IF(AA67="","",VLOOKUP(AA67,'シフト記号表（勤務時間帯）'!$D$6:$Z$47,23,FALSE))</f>
        <v/>
      </c>
      <c r="AB69" s="203" t="str">
        <f>IF(AB67="","",VLOOKUP(AB67,'シフト記号表（勤務時間帯）'!$D$6:$Z$47,23,FALSE))</f>
        <v/>
      </c>
      <c r="AC69" s="204" t="str">
        <f>IF(AC67="","",VLOOKUP(AC67,'シフト記号表（勤務時間帯）'!$D$6:$Z$47,23,FALSE))</f>
        <v/>
      </c>
      <c r="AD69" s="204" t="str">
        <f>IF(AD67="","",VLOOKUP(AD67,'シフト記号表（勤務時間帯）'!$D$6:$Z$47,23,FALSE))</f>
        <v/>
      </c>
      <c r="AE69" s="204" t="str">
        <f>IF(AE67="","",VLOOKUP(AE67,'シフト記号表（勤務時間帯）'!$D$6:$Z$47,23,FALSE))</f>
        <v/>
      </c>
      <c r="AF69" s="204" t="str">
        <f>IF(AF67="","",VLOOKUP(AF67,'シフト記号表（勤務時間帯）'!$D$6:$Z$47,23,FALSE))</f>
        <v/>
      </c>
      <c r="AG69" s="204" t="str">
        <f>IF(AG67="","",VLOOKUP(AG67,'シフト記号表（勤務時間帯）'!$D$6:$Z$47,23,FALSE))</f>
        <v/>
      </c>
      <c r="AH69" s="205" t="str">
        <f>IF(AH67="","",VLOOKUP(AH67,'シフト記号表（勤務時間帯）'!$D$6:$Z$47,23,FALSE))</f>
        <v/>
      </c>
      <c r="AI69" s="203" t="str">
        <f>IF(AI67="","",VLOOKUP(AI67,'シフト記号表（勤務時間帯）'!$D$6:$Z$47,23,FALSE))</f>
        <v/>
      </c>
      <c r="AJ69" s="204" t="str">
        <f>IF(AJ67="","",VLOOKUP(AJ67,'シフト記号表（勤務時間帯）'!$D$6:$Z$47,23,FALSE))</f>
        <v/>
      </c>
      <c r="AK69" s="204" t="str">
        <f>IF(AK67="","",VLOOKUP(AK67,'シフト記号表（勤務時間帯）'!$D$6:$Z$47,23,FALSE))</f>
        <v/>
      </c>
      <c r="AL69" s="204" t="str">
        <f>IF(AL67="","",VLOOKUP(AL67,'シフト記号表（勤務時間帯）'!$D$6:$Z$47,23,FALSE))</f>
        <v/>
      </c>
      <c r="AM69" s="204" t="str">
        <f>IF(AM67="","",VLOOKUP(AM67,'シフト記号表（勤務時間帯）'!$D$6:$Z$47,23,FALSE))</f>
        <v/>
      </c>
      <c r="AN69" s="204" t="str">
        <f>IF(AN67="","",VLOOKUP(AN67,'シフト記号表（勤務時間帯）'!$D$6:$Z$47,23,FALSE))</f>
        <v/>
      </c>
      <c r="AO69" s="205" t="str">
        <f>IF(AO67="","",VLOOKUP(AO67,'シフト記号表（勤務時間帯）'!$D$6:$Z$47,23,FALSE))</f>
        <v/>
      </c>
      <c r="AP69" s="203" t="str">
        <f>IF(AP67="","",VLOOKUP(AP67,'シフト記号表（勤務時間帯）'!$D$6:$Z$47,23,FALSE))</f>
        <v/>
      </c>
      <c r="AQ69" s="204" t="str">
        <f>IF(AQ67="","",VLOOKUP(AQ67,'シフト記号表（勤務時間帯）'!$D$6:$Z$47,23,FALSE))</f>
        <v/>
      </c>
      <c r="AR69" s="204" t="str">
        <f>IF(AR67="","",VLOOKUP(AR67,'シフト記号表（勤務時間帯）'!$D$6:$Z$47,23,FALSE))</f>
        <v/>
      </c>
      <c r="AS69" s="204" t="str">
        <f>IF(AS67="","",VLOOKUP(AS67,'シフト記号表（勤務時間帯）'!$D$6:$Z$47,23,FALSE))</f>
        <v/>
      </c>
      <c r="AT69" s="204" t="str">
        <f>IF(AT67="","",VLOOKUP(AT67,'シフト記号表（勤務時間帯）'!$D$6:$Z$47,23,FALSE))</f>
        <v/>
      </c>
      <c r="AU69" s="204" t="str">
        <f>IF(AU67="","",VLOOKUP(AU67,'シフト記号表（勤務時間帯）'!$D$6:$Z$47,23,FALSE))</f>
        <v/>
      </c>
      <c r="AV69" s="205" t="str">
        <f>IF(AV67="","",VLOOKUP(AV67,'シフト記号表（勤務時間帯）'!$D$6:$Z$47,23,FALSE))</f>
        <v/>
      </c>
      <c r="AW69" s="203" t="str">
        <f>IF(AW67="","",VLOOKUP(AW67,'シフト記号表（勤務時間帯）'!$D$6:$Z$47,23,FALSE))</f>
        <v/>
      </c>
      <c r="AX69" s="204" t="str">
        <f>IF(AX67="","",VLOOKUP(AX67,'シフト記号表（勤務時間帯）'!$D$6:$Z$47,23,FALSE))</f>
        <v/>
      </c>
      <c r="AY69" s="204" t="str">
        <f>IF(AY67="","",VLOOKUP(AY67,'シフト記号表（勤務時間帯）'!$D$6:$Z$47,23,FALSE))</f>
        <v/>
      </c>
      <c r="AZ69" s="300">
        <f>IF($BC$3="４週",SUM(U69:AV69),IF($BC$3="暦月",SUM(U69:AY69),""))</f>
        <v>0</v>
      </c>
      <c r="BA69" s="301"/>
      <c r="BB69" s="302">
        <f>IF($BC$3="４週",AZ69/4,IF($BC$3="暦月",(AZ69/($BC$12/7)),""))</f>
        <v>0</v>
      </c>
      <c r="BC69" s="301"/>
      <c r="BD69" s="294"/>
      <c r="BE69" s="295"/>
      <c r="BF69" s="295"/>
      <c r="BG69" s="295"/>
      <c r="BH69" s="296"/>
    </row>
    <row r="70" spans="2:60" ht="20.25" customHeight="1" x14ac:dyDescent="0.4">
      <c r="B70" s="125"/>
      <c r="C70" s="276"/>
      <c r="D70" s="277"/>
      <c r="E70" s="278"/>
      <c r="F70" s="167"/>
      <c r="G70" s="163"/>
      <c r="H70" s="337"/>
      <c r="I70" s="257"/>
      <c r="J70" s="258"/>
      <c r="K70" s="258"/>
      <c r="L70" s="259"/>
      <c r="M70" s="247"/>
      <c r="N70" s="248"/>
      <c r="O70" s="249"/>
      <c r="P70" s="44" t="s">
        <v>18</v>
      </c>
      <c r="Q70" s="45"/>
      <c r="R70" s="45"/>
      <c r="S70" s="46"/>
      <c r="T70" s="60"/>
      <c r="U70" s="206"/>
      <c r="V70" s="207"/>
      <c r="W70" s="207"/>
      <c r="X70" s="207"/>
      <c r="Y70" s="207"/>
      <c r="Z70" s="207"/>
      <c r="AA70" s="208"/>
      <c r="AB70" s="206"/>
      <c r="AC70" s="207"/>
      <c r="AD70" s="207"/>
      <c r="AE70" s="207"/>
      <c r="AF70" s="207"/>
      <c r="AG70" s="207"/>
      <c r="AH70" s="208"/>
      <c r="AI70" s="206"/>
      <c r="AJ70" s="207"/>
      <c r="AK70" s="207"/>
      <c r="AL70" s="207"/>
      <c r="AM70" s="207"/>
      <c r="AN70" s="207"/>
      <c r="AO70" s="208"/>
      <c r="AP70" s="206"/>
      <c r="AQ70" s="207"/>
      <c r="AR70" s="207"/>
      <c r="AS70" s="207"/>
      <c r="AT70" s="207"/>
      <c r="AU70" s="207"/>
      <c r="AV70" s="208"/>
      <c r="AW70" s="206"/>
      <c r="AX70" s="207"/>
      <c r="AY70" s="207"/>
      <c r="AZ70" s="256"/>
      <c r="BA70" s="243"/>
      <c r="BB70" s="242"/>
      <c r="BC70" s="243"/>
      <c r="BD70" s="288"/>
      <c r="BE70" s="289"/>
      <c r="BF70" s="289"/>
      <c r="BG70" s="289"/>
      <c r="BH70" s="290"/>
    </row>
    <row r="71" spans="2:60" ht="20.25" customHeight="1" x14ac:dyDescent="0.4">
      <c r="B71" s="123">
        <f>B68+1</f>
        <v>16</v>
      </c>
      <c r="C71" s="279"/>
      <c r="D71" s="280"/>
      <c r="E71" s="281"/>
      <c r="F71" s="168">
        <f>C70</f>
        <v>0</v>
      </c>
      <c r="G71" s="164"/>
      <c r="H71" s="245"/>
      <c r="I71" s="260"/>
      <c r="J71" s="261"/>
      <c r="K71" s="261"/>
      <c r="L71" s="262"/>
      <c r="M71" s="250"/>
      <c r="N71" s="251"/>
      <c r="O71" s="252"/>
      <c r="P71" s="23" t="s">
        <v>73</v>
      </c>
      <c r="Q71" s="24"/>
      <c r="R71" s="24"/>
      <c r="S71" s="19"/>
      <c r="T71" s="53"/>
      <c r="U71" s="200" t="str">
        <f>IF(U70="","",VLOOKUP(U70,'シフト記号表（勤務時間帯）'!$D$6:$X$47,21,FALSE))</f>
        <v/>
      </c>
      <c r="V71" s="201" t="str">
        <f>IF(V70="","",VLOOKUP(V70,'シフト記号表（勤務時間帯）'!$D$6:$X$47,21,FALSE))</f>
        <v/>
      </c>
      <c r="W71" s="201" t="str">
        <f>IF(W70="","",VLOOKUP(W70,'シフト記号表（勤務時間帯）'!$D$6:$X$47,21,FALSE))</f>
        <v/>
      </c>
      <c r="X71" s="201" t="str">
        <f>IF(X70="","",VLOOKUP(X70,'シフト記号表（勤務時間帯）'!$D$6:$X$47,21,FALSE))</f>
        <v/>
      </c>
      <c r="Y71" s="201" t="str">
        <f>IF(Y70="","",VLOOKUP(Y70,'シフト記号表（勤務時間帯）'!$D$6:$X$47,21,FALSE))</f>
        <v/>
      </c>
      <c r="Z71" s="201" t="str">
        <f>IF(Z70="","",VLOOKUP(Z70,'シフト記号表（勤務時間帯）'!$D$6:$X$47,21,FALSE))</f>
        <v/>
      </c>
      <c r="AA71" s="202" t="str">
        <f>IF(AA70="","",VLOOKUP(AA70,'シフト記号表（勤務時間帯）'!$D$6:$X$47,21,FALSE))</f>
        <v/>
      </c>
      <c r="AB71" s="200" t="str">
        <f>IF(AB70="","",VLOOKUP(AB70,'シフト記号表（勤務時間帯）'!$D$6:$X$47,21,FALSE))</f>
        <v/>
      </c>
      <c r="AC71" s="201" t="str">
        <f>IF(AC70="","",VLOOKUP(AC70,'シフト記号表（勤務時間帯）'!$D$6:$X$47,21,FALSE))</f>
        <v/>
      </c>
      <c r="AD71" s="201" t="str">
        <f>IF(AD70="","",VLOOKUP(AD70,'シフト記号表（勤務時間帯）'!$D$6:$X$47,21,FALSE))</f>
        <v/>
      </c>
      <c r="AE71" s="201" t="str">
        <f>IF(AE70="","",VLOOKUP(AE70,'シフト記号表（勤務時間帯）'!$D$6:$X$47,21,FALSE))</f>
        <v/>
      </c>
      <c r="AF71" s="201" t="str">
        <f>IF(AF70="","",VLOOKUP(AF70,'シフト記号表（勤務時間帯）'!$D$6:$X$47,21,FALSE))</f>
        <v/>
      </c>
      <c r="AG71" s="201" t="str">
        <f>IF(AG70="","",VLOOKUP(AG70,'シフト記号表（勤務時間帯）'!$D$6:$X$47,21,FALSE))</f>
        <v/>
      </c>
      <c r="AH71" s="202" t="str">
        <f>IF(AH70="","",VLOOKUP(AH70,'シフト記号表（勤務時間帯）'!$D$6:$X$47,21,FALSE))</f>
        <v/>
      </c>
      <c r="AI71" s="200" t="str">
        <f>IF(AI70="","",VLOOKUP(AI70,'シフト記号表（勤務時間帯）'!$D$6:$X$47,21,FALSE))</f>
        <v/>
      </c>
      <c r="AJ71" s="201" t="str">
        <f>IF(AJ70="","",VLOOKUP(AJ70,'シフト記号表（勤務時間帯）'!$D$6:$X$47,21,FALSE))</f>
        <v/>
      </c>
      <c r="AK71" s="201" t="str">
        <f>IF(AK70="","",VLOOKUP(AK70,'シフト記号表（勤務時間帯）'!$D$6:$X$47,21,FALSE))</f>
        <v/>
      </c>
      <c r="AL71" s="201" t="str">
        <f>IF(AL70="","",VLOOKUP(AL70,'シフト記号表（勤務時間帯）'!$D$6:$X$47,21,FALSE))</f>
        <v/>
      </c>
      <c r="AM71" s="201" t="str">
        <f>IF(AM70="","",VLOOKUP(AM70,'シフト記号表（勤務時間帯）'!$D$6:$X$47,21,FALSE))</f>
        <v/>
      </c>
      <c r="AN71" s="201" t="str">
        <f>IF(AN70="","",VLOOKUP(AN70,'シフト記号表（勤務時間帯）'!$D$6:$X$47,21,FALSE))</f>
        <v/>
      </c>
      <c r="AO71" s="202" t="str">
        <f>IF(AO70="","",VLOOKUP(AO70,'シフト記号表（勤務時間帯）'!$D$6:$X$47,21,FALSE))</f>
        <v/>
      </c>
      <c r="AP71" s="200" t="str">
        <f>IF(AP70="","",VLOOKUP(AP70,'シフト記号表（勤務時間帯）'!$D$6:$X$47,21,FALSE))</f>
        <v/>
      </c>
      <c r="AQ71" s="201" t="str">
        <f>IF(AQ70="","",VLOOKUP(AQ70,'シフト記号表（勤務時間帯）'!$D$6:$X$47,21,FALSE))</f>
        <v/>
      </c>
      <c r="AR71" s="201" t="str">
        <f>IF(AR70="","",VLOOKUP(AR70,'シフト記号表（勤務時間帯）'!$D$6:$X$47,21,FALSE))</f>
        <v/>
      </c>
      <c r="AS71" s="201" t="str">
        <f>IF(AS70="","",VLOOKUP(AS70,'シフト記号表（勤務時間帯）'!$D$6:$X$47,21,FALSE))</f>
        <v/>
      </c>
      <c r="AT71" s="201" t="str">
        <f>IF(AT70="","",VLOOKUP(AT70,'シフト記号表（勤務時間帯）'!$D$6:$X$47,21,FALSE))</f>
        <v/>
      </c>
      <c r="AU71" s="201" t="str">
        <f>IF(AU70="","",VLOOKUP(AU70,'シフト記号表（勤務時間帯）'!$D$6:$X$47,21,FALSE))</f>
        <v/>
      </c>
      <c r="AV71" s="202" t="str">
        <f>IF(AV70="","",VLOOKUP(AV70,'シフト記号表（勤務時間帯）'!$D$6:$X$47,21,FALSE))</f>
        <v/>
      </c>
      <c r="AW71" s="200" t="str">
        <f>IF(AW70="","",VLOOKUP(AW70,'シフト記号表（勤務時間帯）'!$D$6:$X$47,21,FALSE))</f>
        <v/>
      </c>
      <c r="AX71" s="201" t="str">
        <f>IF(AX70="","",VLOOKUP(AX70,'シフト記号表（勤務時間帯）'!$D$6:$X$47,21,FALSE))</f>
        <v/>
      </c>
      <c r="AY71" s="201" t="str">
        <f>IF(AY70="","",VLOOKUP(AY70,'シフト記号表（勤務時間帯）'!$D$6:$X$47,21,FALSE))</f>
        <v/>
      </c>
      <c r="AZ71" s="297">
        <f>IF($BC$3="４週",SUM(U71:AV71),IF($BC$3="暦月",SUM(U71:AY71),""))</f>
        <v>0</v>
      </c>
      <c r="BA71" s="298"/>
      <c r="BB71" s="299">
        <f>IF($BC$3="４週",AZ71/4,IF($BC$3="暦月",(AZ71/($BC$12/7)),""))</f>
        <v>0</v>
      </c>
      <c r="BC71" s="298"/>
      <c r="BD71" s="291"/>
      <c r="BE71" s="292"/>
      <c r="BF71" s="292"/>
      <c r="BG71" s="292"/>
      <c r="BH71" s="293"/>
    </row>
    <row r="72" spans="2:60" ht="20.25" customHeight="1" x14ac:dyDescent="0.4">
      <c r="B72" s="124"/>
      <c r="C72" s="282"/>
      <c r="D72" s="283"/>
      <c r="E72" s="284"/>
      <c r="F72" s="169"/>
      <c r="G72" s="165">
        <f>C70</f>
        <v>0</v>
      </c>
      <c r="H72" s="246"/>
      <c r="I72" s="263"/>
      <c r="J72" s="264"/>
      <c r="K72" s="264"/>
      <c r="L72" s="265"/>
      <c r="M72" s="253"/>
      <c r="N72" s="254"/>
      <c r="O72" s="255"/>
      <c r="P72" s="196" t="s">
        <v>74</v>
      </c>
      <c r="Q72" s="26"/>
      <c r="R72" s="26"/>
      <c r="S72" s="18"/>
      <c r="T72" s="57"/>
      <c r="U72" s="203" t="str">
        <f>IF(U70="","",VLOOKUP(U70,'シフト記号表（勤務時間帯）'!$D$6:$Z$47,23,FALSE))</f>
        <v/>
      </c>
      <c r="V72" s="204" t="str">
        <f>IF(V70="","",VLOOKUP(V70,'シフト記号表（勤務時間帯）'!$D$6:$Z$47,23,FALSE))</f>
        <v/>
      </c>
      <c r="W72" s="204" t="str">
        <f>IF(W70="","",VLOOKUP(W70,'シフト記号表（勤務時間帯）'!$D$6:$Z$47,23,FALSE))</f>
        <v/>
      </c>
      <c r="X72" s="204" t="str">
        <f>IF(X70="","",VLOOKUP(X70,'シフト記号表（勤務時間帯）'!$D$6:$Z$47,23,FALSE))</f>
        <v/>
      </c>
      <c r="Y72" s="204" t="str">
        <f>IF(Y70="","",VLOOKUP(Y70,'シフト記号表（勤務時間帯）'!$D$6:$Z$47,23,FALSE))</f>
        <v/>
      </c>
      <c r="Z72" s="204" t="str">
        <f>IF(Z70="","",VLOOKUP(Z70,'シフト記号表（勤務時間帯）'!$D$6:$Z$47,23,FALSE))</f>
        <v/>
      </c>
      <c r="AA72" s="205" t="str">
        <f>IF(AA70="","",VLOOKUP(AA70,'シフト記号表（勤務時間帯）'!$D$6:$Z$47,23,FALSE))</f>
        <v/>
      </c>
      <c r="AB72" s="203" t="str">
        <f>IF(AB70="","",VLOOKUP(AB70,'シフト記号表（勤務時間帯）'!$D$6:$Z$47,23,FALSE))</f>
        <v/>
      </c>
      <c r="AC72" s="204" t="str">
        <f>IF(AC70="","",VLOOKUP(AC70,'シフト記号表（勤務時間帯）'!$D$6:$Z$47,23,FALSE))</f>
        <v/>
      </c>
      <c r="AD72" s="204" t="str">
        <f>IF(AD70="","",VLOOKUP(AD70,'シフト記号表（勤務時間帯）'!$D$6:$Z$47,23,FALSE))</f>
        <v/>
      </c>
      <c r="AE72" s="204" t="str">
        <f>IF(AE70="","",VLOOKUP(AE70,'シフト記号表（勤務時間帯）'!$D$6:$Z$47,23,FALSE))</f>
        <v/>
      </c>
      <c r="AF72" s="204" t="str">
        <f>IF(AF70="","",VLOOKUP(AF70,'シフト記号表（勤務時間帯）'!$D$6:$Z$47,23,FALSE))</f>
        <v/>
      </c>
      <c r="AG72" s="204" t="str">
        <f>IF(AG70="","",VLOOKUP(AG70,'シフト記号表（勤務時間帯）'!$D$6:$Z$47,23,FALSE))</f>
        <v/>
      </c>
      <c r="AH72" s="205" t="str">
        <f>IF(AH70="","",VLOOKUP(AH70,'シフト記号表（勤務時間帯）'!$D$6:$Z$47,23,FALSE))</f>
        <v/>
      </c>
      <c r="AI72" s="203" t="str">
        <f>IF(AI70="","",VLOOKUP(AI70,'シフト記号表（勤務時間帯）'!$D$6:$Z$47,23,FALSE))</f>
        <v/>
      </c>
      <c r="AJ72" s="204" t="str">
        <f>IF(AJ70="","",VLOOKUP(AJ70,'シフト記号表（勤務時間帯）'!$D$6:$Z$47,23,FALSE))</f>
        <v/>
      </c>
      <c r="AK72" s="204" t="str">
        <f>IF(AK70="","",VLOOKUP(AK70,'シフト記号表（勤務時間帯）'!$D$6:$Z$47,23,FALSE))</f>
        <v/>
      </c>
      <c r="AL72" s="204" t="str">
        <f>IF(AL70="","",VLOOKUP(AL70,'シフト記号表（勤務時間帯）'!$D$6:$Z$47,23,FALSE))</f>
        <v/>
      </c>
      <c r="AM72" s="204" t="str">
        <f>IF(AM70="","",VLOOKUP(AM70,'シフト記号表（勤務時間帯）'!$D$6:$Z$47,23,FALSE))</f>
        <v/>
      </c>
      <c r="AN72" s="204" t="str">
        <f>IF(AN70="","",VLOOKUP(AN70,'シフト記号表（勤務時間帯）'!$D$6:$Z$47,23,FALSE))</f>
        <v/>
      </c>
      <c r="AO72" s="205" t="str">
        <f>IF(AO70="","",VLOOKUP(AO70,'シフト記号表（勤務時間帯）'!$D$6:$Z$47,23,FALSE))</f>
        <v/>
      </c>
      <c r="AP72" s="203" t="str">
        <f>IF(AP70="","",VLOOKUP(AP70,'シフト記号表（勤務時間帯）'!$D$6:$Z$47,23,FALSE))</f>
        <v/>
      </c>
      <c r="AQ72" s="204" t="str">
        <f>IF(AQ70="","",VLOOKUP(AQ70,'シフト記号表（勤務時間帯）'!$D$6:$Z$47,23,FALSE))</f>
        <v/>
      </c>
      <c r="AR72" s="204" t="str">
        <f>IF(AR70="","",VLOOKUP(AR70,'シフト記号表（勤務時間帯）'!$D$6:$Z$47,23,FALSE))</f>
        <v/>
      </c>
      <c r="AS72" s="204" t="str">
        <f>IF(AS70="","",VLOOKUP(AS70,'シフト記号表（勤務時間帯）'!$D$6:$Z$47,23,FALSE))</f>
        <v/>
      </c>
      <c r="AT72" s="204" t="str">
        <f>IF(AT70="","",VLOOKUP(AT70,'シフト記号表（勤務時間帯）'!$D$6:$Z$47,23,FALSE))</f>
        <v/>
      </c>
      <c r="AU72" s="204" t="str">
        <f>IF(AU70="","",VLOOKUP(AU70,'シフト記号表（勤務時間帯）'!$D$6:$Z$47,23,FALSE))</f>
        <v/>
      </c>
      <c r="AV72" s="205" t="str">
        <f>IF(AV70="","",VLOOKUP(AV70,'シフト記号表（勤務時間帯）'!$D$6:$Z$47,23,FALSE))</f>
        <v/>
      </c>
      <c r="AW72" s="203" t="str">
        <f>IF(AW70="","",VLOOKUP(AW70,'シフト記号表（勤務時間帯）'!$D$6:$Z$47,23,FALSE))</f>
        <v/>
      </c>
      <c r="AX72" s="204" t="str">
        <f>IF(AX70="","",VLOOKUP(AX70,'シフト記号表（勤務時間帯）'!$D$6:$Z$47,23,FALSE))</f>
        <v/>
      </c>
      <c r="AY72" s="204" t="str">
        <f>IF(AY70="","",VLOOKUP(AY70,'シフト記号表（勤務時間帯）'!$D$6:$Z$47,23,FALSE))</f>
        <v/>
      </c>
      <c r="AZ72" s="300">
        <f>IF($BC$3="４週",SUM(U72:AV72),IF($BC$3="暦月",SUM(U72:AY72),""))</f>
        <v>0</v>
      </c>
      <c r="BA72" s="301"/>
      <c r="BB72" s="302">
        <f>IF($BC$3="４週",AZ72/4,IF($BC$3="暦月",(AZ72/($BC$12/7)),""))</f>
        <v>0</v>
      </c>
      <c r="BC72" s="301"/>
      <c r="BD72" s="294"/>
      <c r="BE72" s="295"/>
      <c r="BF72" s="295"/>
      <c r="BG72" s="295"/>
      <c r="BH72" s="296"/>
    </row>
    <row r="73" spans="2:60" ht="20.25" customHeight="1" x14ac:dyDescent="0.4">
      <c r="B73" s="125"/>
      <c r="C73" s="276"/>
      <c r="D73" s="277"/>
      <c r="E73" s="278"/>
      <c r="F73" s="167"/>
      <c r="G73" s="163"/>
      <c r="H73" s="337"/>
      <c r="I73" s="257"/>
      <c r="J73" s="258"/>
      <c r="K73" s="258"/>
      <c r="L73" s="259"/>
      <c r="M73" s="247"/>
      <c r="N73" s="248"/>
      <c r="O73" s="249"/>
      <c r="P73" s="44" t="s">
        <v>18</v>
      </c>
      <c r="Q73" s="45"/>
      <c r="R73" s="45"/>
      <c r="S73" s="46"/>
      <c r="T73" s="60"/>
      <c r="U73" s="206"/>
      <c r="V73" s="207"/>
      <c r="W73" s="207"/>
      <c r="X73" s="207"/>
      <c r="Y73" s="207"/>
      <c r="Z73" s="207"/>
      <c r="AA73" s="208"/>
      <c r="AB73" s="206"/>
      <c r="AC73" s="207"/>
      <c r="AD73" s="207"/>
      <c r="AE73" s="207"/>
      <c r="AF73" s="207"/>
      <c r="AG73" s="207"/>
      <c r="AH73" s="208"/>
      <c r="AI73" s="206"/>
      <c r="AJ73" s="207"/>
      <c r="AK73" s="207"/>
      <c r="AL73" s="207"/>
      <c r="AM73" s="207"/>
      <c r="AN73" s="207"/>
      <c r="AO73" s="208"/>
      <c r="AP73" s="206"/>
      <c r="AQ73" s="207"/>
      <c r="AR73" s="207"/>
      <c r="AS73" s="207"/>
      <c r="AT73" s="207"/>
      <c r="AU73" s="207"/>
      <c r="AV73" s="208"/>
      <c r="AW73" s="206"/>
      <c r="AX73" s="207"/>
      <c r="AY73" s="207"/>
      <c r="AZ73" s="256"/>
      <c r="BA73" s="243"/>
      <c r="BB73" s="242"/>
      <c r="BC73" s="243"/>
      <c r="BD73" s="288"/>
      <c r="BE73" s="289"/>
      <c r="BF73" s="289"/>
      <c r="BG73" s="289"/>
      <c r="BH73" s="290"/>
    </row>
    <row r="74" spans="2:60" ht="20.25" customHeight="1" x14ac:dyDescent="0.4">
      <c r="B74" s="123">
        <f>B71+1</f>
        <v>17</v>
      </c>
      <c r="C74" s="279"/>
      <c r="D74" s="280"/>
      <c r="E74" s="281"/>
      <c r="F74" s="168">
        <f>C73</f>
        <v>0</v>
      </c>
      <c r="G74" s="164"/>
      <c r="H74" s="245"/>
      <c r="I74" s="260"/>
      <c r="J74" s="261"/>
      <c r="K74" s="261"/>
      <c r="L74" s="262"/>
      <c r="M74" s="250"/>
      <c r="N74" s="251"/>
      <c r="O74" s="252"/>
      <c r="P74" s="23" t="s">
        <v>73</v>
      </c>
      <c r="Q74" s="24"/>
      <c r="R74" s="24"/>
      <c r="S74" s="19"/>
      <c r="T74" s="53"/>
      <c r="U74" s="200" t="str">
        <f>IF(U73="","",VLOOKUP(U73,'シフト記号表（勤務時間帯）'!$D$6:$X$47,21,FALSE))</f>
        <v/>
      </c>
      <c r="V74" s="201" t="str">
        <f>IF(V73="","",VLOOKUP(V73,'シフト記号表（勤務時間帯）'!$D$6:$X$47,21,FALSE))</f>
        <v/>
      </c>
      <c r="W74" s="201" t="str">
        <f>IF(W73="","",VLOOKUP(W73,'シフト記号表（勤務時間帯）'!$D$6:$X$47,21,FALSE))</f>
        <v/>
      </c>
      <c r="X74" s="201" t="str">
        <f>IF(X73="","",VLOOKUP(X73,'シフト記号表（勤務時間帯）'!$D$6:$X$47,21,FALSE))</f>
        <v/>
      </c>
      <c r="Y74" s="201" t="str">
        <f>IF(Y73="","",VLOOKUP(Y73,'シフト記号表（勤務時間帯）'!$D$6:$X$47,21,FALSE))</f>
        <v/>
      </c>
      <c r="Z74" s="201" t="str">
        <f>IF(Z73="","",VLOOKUP(Z73,'シフト記号表（勤務時間帯）'!$D$6:$X$47,21,FALSE))</f>
        <v/>
      </c>
      <c r="AA74" s="202" t="str">
        <f>IF(AA73="","",VLOOKUP(AA73,'シフト記号表（勤務時間帯）'!$D$6:$X$47,21,FALSE))</f>
        <v/>
      </c>
      <c r="AB74" s="200" t="str">
        <f>IF(AB73="","",VLOOKUP(AB73,'シフト記号表（勤務時間帯）'!$D$6:$X$47,21,FALSE))</f>
        <v/>
      </c>
      <c r="AC74" s="201" t="str">
        <f>IF(AC73="","",VLOOKUP(AC73,'シフト記号表（勤務時間帯）'!$D$6:$X$47,21,FALSE))</f>
        <v/>
      </c>
      <c r="AD74" s="201" t="str">
        <f>IF(AD73="","",VLOOKUP(AD73,'シフト記号表（勤務時間帯）'!$D$6:$X$47,21,FALSE))</f>
        <v/>
      </c>
      <c r="AE74" s="201" t="str">
        <f>IF(AE73="","",VLOOKUP(AE73,'シフト記号表（勤務時間帯）'!$D$6:$X$47,21,FALSE))</f>
        <v/>
      </c>
      <c r="AF74" s="201" t="str">
        <f>IF(AF73="","",VLOOKUP(AF73,'シフト記号表（勤務時間帯）'!$D$6:$X$47,21,FALSE))</f>
        <v/>
      </c>
      <c r="AG74" s="201" t="str">
        <f>IF(AG73="","",VLOOKUP(AG73,'シフト記号表（勤務時間帯）'!$D$6:$X$47,21,FALSE))</f>
        <v/>
      </c>
      <c r="AH74" s="202" t="str">
        <f>IF(AH73="","",VLOOKUP(AH73,'シフト記号表（勤務時間帯）'!$D$6:$X$47,21,FALSE))</f>
        <v/>
      </c>
      <c r="AI74" s="200" t="str">
        <f>IF(AI73="","",VLOOKUP(AI73,'シフト記号表（勤務時間帯）'!$D$6:$X$47,21,FALSE))</f>
        <v/>
      </c>
      <c r="AJ74" s="201" t="str">
        <f>IF(AJ73="","",VLOOKUP(AJ73,'シフト記号表（勤務時間帯）'!$D$6:$X$47,21,FALSE))</f>
        <v/>
      </c>
      <c r="AK74" s="201" t="str">
        <f>IF(AK73="","",VLOOKUP(AK73,'シフト記号表（勤務時間帯）'!$D$6:$X$47,21,FALSE))</f>
        <v/>
      </c>
      <c r="AL74" s="201" t="str">
        <f>IF(AL73="","",VLOOKUP(AL73,'シフト記号表（勤務時間帯）'!$D$6:$X$47,21,FALSE))</f>
        <v/>
      </c>
      <c r="AM74" s="201" t="str">
        <f>IF(AM73="","",VLOOKUP(AM73,'シフト記号表（勤務時間帯）'!$D$6:$X$47,21,FALSE))</f>
        <v/>
      </c>
      <c r="AN74" s="201" t="str">
        <f>IF(AN73="","",VLOOKUP(AN73,'シフト記号表（勤務時間帯）'!$D$6:$X$47,21,FALSE))</f>
        <v/>
      </c>
      <c r="AO74" s="202" t="str">
        <f>IF(AO73="","",VLOOKUP(AO73,'シフト記号表（勤務時間帯）'!$D$6:$X$47,21,FALSE))</f>
        <v/>
      </c>
      <c r="AP74" s="200" t="str">
        <f>IF(AP73="","",VLOOKUP(AP73,'シフト記号表（勤務時間帯）'!$D$6:$X$47,21,FALSE))</f>
        <v/>
      </c>
      <c r="AQ74" s="201" t="str">
        <f>IF(AQ73="","",VLOOKUP(AQ73,'シフト記号表（勤務時間帯）'!$D$6:$X$47,21,FALSE))</f>
        <v/>
      </c>
      <c r="AR74" s="201" t="str">
        <f>IF(AR73="","",VLOOKUP(AR73,'シフト記号表（勤務時間帯）'!$D$6:$X$47,21,FALSE))</f>
        <v/>
      </c>
      <c r="AS74" s="201" t="str">
        <f>IF(AS73="","",VLOOKUP(AS73,'シフト記号表（勤務時間帯）'!$D$6:$X$47,21,FALSE))</f>
        <v/>
      </c>
      <c r="AT74" s="201" t="str">
        <f>IF(AT73="","",VLOOKUP(AT73,'シフト記号表（勤務時間帯）'!$D$6:$X$47,21,FALSE))</f>
        <v/>
      </c>
      <c r="AU74" s="201" t="str">
        <f>IF(AU73="","",VLOOKUP(AU73,'シフト記号表（勤務時間帯）'!$D$6:$X$47,21,FALSE))</f>
        <v/>
      </c>
      <c r="AV74" s="202" t="str">
        <f>IF(AV73="","",VLOOKUP(AV73,'シフト記号表（勤務時間帯）'!$D$6:$X$47,21,FALSE))</f>
        <v/>
      </c>
      <c r="AW74" s="200" t="str">
        <f>IF(AW73="","",VLOOKUP(AW73,'シフト記号表（勤務時間帯）'!$D$6:$X$47,21,FALSE))</f>
        <v/>
      </c>
      <c r="AX74" s="201" t="str">
        <f>IF(AX73="","",VLOOKUP(AX73,'シフト記号表（勤務時間帯）'!$D$6:$X$47,21,FALSE))</f>
        <v/>
      </c>
      <c r="AY74" s="201" t="str">
        <f>IF(AY73="","",VLOOKUP(AY73,'シフト記号表（勤務時間帯）'!$D$6:$X$47,21,FALSE))</f>
        <v/>
      </c>
      <c r="AZ74" s="297">
        <f>IF($BC$3="４週",SUM(U74:AV74),IF($BC$3="暦月",SUM(U74:AY74),""))</f>
        <v>0</v>
      </c>
      <c r="BA74" s="298"/>
      <c r="BB74" s="299">
        <f>IF($BC$3="４週",AZ74/4,IF($BC$3="暦月",(AZ74/($BC$12/7)),""))</f>
        <v>0</v>
      </c>
      <c r="BC74" s="298"/>
      <c r="BD74" s="291"/>
      <c r="BE74" s="292"/>
      <c r="BF74" s="292"/>
      <c r="BG74" s="292"/>
      <c r="BH74" s="293"/>
    </row>
    <row r="75" spans="2:60" ht="20.25" customHeight="1" x14ac:dyDescent="0.4">
      <c r="B75" s="124"/>
      <c r="C75" s="282"/>
      <c r="D75" s="283"/>
      <c r="E75" s="284"/>
      <c r="F75" s="169"/>
      <c r="G75" s="165">
        <f>C73</f>
        <v>0</v>
      </c>
      <c r="H75" s="246"/>
      <c r="I75" s="263"/>
      <c r="J75" s="264"/>
      <c r="K75" s="264"/>
      <c r="L75" s="265"/>
      <c r="M75" s="253"/>
      <c r="N75" s="254"/>
      <c r="O75" s="255"/>
      <c r="P75" s="196" t="s">
        <v>74</v>
      </c>
      <c r="Q75" s="26"/>
      <c r="R75" s="26"/>
      <c r="S75" s="18"/>
      <c r="T75" s="57"/>
      <c r="U75" s="203" t="str">
        <f>IF(U73="","",VLOOKUP(U73,'シフト記号表（勤務時間帯）'!$D$6:$Z$47,23,FALSE))</f>
        <v/>
      </c>
      <c r="V75" s="204" t="str">
        <f>IF(V73="","",VLOOKUP(V73,'シフト記号表（勤務時間帯）'!$D$6:$Z$47,23,FALSE))</f>
        <v/>
      </c>
      <c r="W75" s="204" t="str">
        <f>IF(W73="","",VLOOKUP(W73,'シフト記号表（勤務時間帯）'!$D$6:$Z$47,23,FALSE))</f>
        <v/>
      </c>
      <c r="X75" s="204" t="str">
        <f>IF(X73="","",VLOOKUP(X73,'シフト記号表（勤務時間帯）'!$D$6:$Z$47,23,FALSE))</f>
        <v/>
      </c>
      <c r="Y75" s="204" t="str">
        <f>IF(Y73="","",VLOOKUP(Y73,'シフト記号表（勤務時間帯）'!$D$6:$Z$47,23,FALSE))</f>
        <v/>
      </c>
      <c r="Z75" s="204" t="str">
        <f>IF(Z73="","",VLOOKUP(Z73,'シフト記号表（勤務時間帯）'!$D$6:$Z$47,23,FALSE))</f>
        <v/>
      </c>
      <c r="AA75" s="205" t="str">
        <f>IF(AA73="","",VLOOKUP(AA73,'シフト記号表（勤務時間帯）'!$D$6:$Z$47,23,FALSE))</f>
        <v/>
      </c>
      <c r="AB75" s="203" t="str">
        <f>IF(AB73="","",VLOOKUP(AB73,'シフト記号表（勤務時間帯）'!$D$6:$Z$47,23,FALSE))</f>
        <v/>
      </c>
      <c r="AC75" s="204" t="str">
        <f>IF(AC73="","",VLOOKUP(AC73,'シフト記号表（勤務時間帯）'!$D$6:$Z$47,23,FALSE))</f>
        <v/>
      </c>
      <c r="AD75" s="204" t="str">
        <f>IF(AD73="","",VLOOKUP(AD73,'シフト記号表（勤務時間帯）'!$D$6:$Z$47,23,FALSE))</f>
        <v/>
      </c>
      <c r="AE75" s="204" t="str">
        <f>IF(AE73="","",VLOOKUP(AE73,'シフト記号表（勤務時間帯）'!$D$6:$Z$47,23,FALSE))</f>
        <v/>
      </c>
      <c r="AF75" s="204" t="str">
        <f>IF(AF73="","",VLOOKUP(AF73,'シフト記号表（勤務時間帯）'!$D$6:$Z$47,23,FALSE))</f>
        <v/>
      </c>
      <c r="AG75" s="204" t="str">
        <f>IF(AG73="","",VLOOKUP(AG73,'シフト記号表（勤務時間帯）'!$D$6:$Z$47,23,FALSE))</f>
        <v/>
      </c>
      <c r="AH75" s="205" t="str">
        <f>IF(AH73="","",VLOOKUP(AH73,'シフト記号表（勤務時間帯）'!$D$6:$Z$47,23,FALSE))</f>
        <v/>
      </c>
      <c r="AI75" s="203" t="str">
        <f>IF(AI73="","",VLOOKUP(AI73,'シフト記号表（勤務時間帯）'!$D$6:$Z$47,23,FALSE))</f>
        <v/>
      </c>
      <c r="AJ75" s="204" t="str">
        <f>IF(AJ73="","",VLOOKUP(AJ73,'シフト記号表（勤務時間帯）'!$D$6:$Z$47,23,FALSE))</f>
        <v/>
      </c>
      <c r="AK75" s="204" t="str">
        <f>IF(AK73="","",VLOOKUP(AK73,'シフト記号表（勤務時間帯）'!$D$6:$Z$47,23,FALSE))</f>
        <v/>
      </c>
      <c r="AL75" s="204" t="str">
        <f>IF(AL73="","",VLOOKUP(AL73,'シフト記号表（勤務時間帯）'!$D$6:$Z$47,23,FALSE))</f>
        <v/>
      </c>
      <c r="AM75" s="204" t="str">
        <f>IF(AM73="","",VLOOKUP(AM73,'シフト記号表（勤務時間帯）'!$D$6:$Z$47,23,FALSE))</f>
        <v/>
      </c>
      <c r="AN75" s="204" t="str">
        <f>IF(AN73="","",VLOOKUP(AN73,'シフト記号表（勤務時間帯）'!$D$6:$Z$47,23,FALSE))</f>
        <v/>
      </c>
      <c r="AO75" s="205" t="str">
        <f>IF(AO73="","",VLOOKUP(AO73,'シフト記号表（勤務時間帯）'!$D$6:$Z$47,23,FALSE))</f>
        <v/>
      </c>
      <c r="AP75" s="203" t="str">
        <f>IF(AP73="","",VLOOKUP(AP73,'シフト記号表（勤務時間帯）'!$D$6:$Z$47,23,FALSE))</f>
        <v/>
      </c>
      <c r="AQ75" s="204" t="str">
        <f>IF(AQ73="","",VLOOKUP(AQ73,'シフト記号表（勤務時間帯）'!$D$6:$Z$47,23,FALSE))</f>
        <v/>
      </c>
      <c r="AR75" s="204" t="str">
        <f>IF(AR73="","",VLOOKUP(AR73,'シフト記号表（勤務時間帯）'!$D$6:$Z$47,23,FALSE))</f>
        <v/>
      </c>
      <c r="AS75" s="204" t="str">
        <f>IF(AS73="","",VLOOKUP(AS73,'シフト記号表（勤務時間帯）'!$D$6:$Z$47,23,FALSE))</f>
        <v/>
      </c>
      <c r="AT75" s="204" t="str">
        <f>IF(AT73="","",VLOOKUP(AT73,'シフト記号表（勤務時間帯）'!$D$6:$Z$47,23,FALSE))</f>
        <v/>
      </c>
      <c r="AU75" s="204" t="str">
        <f>IF(AU73="","",VLOOKUP(AU73,'シフト記号表（勤務時間帯）'!$D$6:$Z$47,23,FALSE))</f>
        <v/>
      </c>
      <c r="AV75" s="205" t="str">
        <f>IF(AV73="","",VLOOKUP(AV73,'シフト記号表（勤務時間帯）'!$D$6:$Z$47,23,FALSE))</f>
        <v/>
      </c>
      <c r="AW75" s="203" t="str">
        <f>IF(AW73="","",VLOOKUP(AW73,'シフト記号表（勤務時間帯）'!$D$6:$Z$47,23,FALSE))</f>
        <v/>
      </c>
      <c r="AX75" s="204" t="str">
        <f>IF(AX73="","",VLOOKUP(AX73,'シフト記号表（勤務時間帯）'!$D$6:$Z$47,23,FALSE))</f>
        <v/>
      </c>
      <c r="AY75" s="204" t="str">
        <f>IF(AY73="","",VLOOKUP(AY73,'シフト記号表（勤務時間帯）'!$D$6:$Z$47,23,FALSE))</f>
        <v/>
      </c>
      <c r="AZ75" s="300">
        <f>IF($BC$3="４週",SUM(U75:AV75),IF($BC$3="暦月",SUM(U75:AY75),""))</f>
        <v>0</v>
      </c>
      <c r="BA75" s="301"/>
      <c r="BB75" s="302">
        <f>IF($BC$3="４週",AZ75/4,IF($BC$3="暦月",(AZ75/($BC$12/7)),""))</f>
        <v>0</v>
      </c>
      <c r="BC75" s="301"/>
      <c r="BD75" s="294"/>
      <c r="BE75" s="295"/>
      <c r="BF75" s="295"/>
      <c r="BG75" s="295"/>
      <c r="BH75" s="296"/>
    </row>
    <row r="76" spans="2:60" ht="20.25" customHeight="1" x14ac:dyDescent="0.4">
      <c r="B76" s="125"/>
      <c r="C76" s="276"/>
      <c r="D76" s="277"/>
      <c r="E76" s="278"/>
      <c r="F76" s="167"/>
      <c r="G76" s="163"/>
      <c r="H76" s="337"/>
      <c r="I76" s="257"/>
      <c r="J76" s="258"/>
      <c r="K76" s="258"/>
      <c r="L76" s="259"/>
      <c r="M76" s="247"/>
      <c r="N76" s="248"/>
      <c r="O76" s="249"/>
      <c r="P76" s="44" t="s">
        <v>18</v>
      </c>
      <c r="Q76" s="45"/>
      <c r="R76" s="45"/>
      <c r="S76" s="46"/>
      <c r="T76" s="60"/>
      <c r="U76" s="206"/>
      <c r="V76" s="207"/>
      <c r="W76" s="207"/>
      <c r="X76" s="207"/>
      <c r="Y76" s="207"/>
      <c r="Z76" s="207"/>
      <c r="AA76" s="208"/>
      <c r="AB76" s="206"/>
      <c r="AC76" s="207"/>
      <c r="AD76" s="207"/>
      <c r="AE76" s="207"/>
      <c r="AF76" s="207"/>
      <c r="AG76" s="207"/>
      <c r="AH76" s="208"/>
      <c r="AI76" s="206"/>
      <c r="AJ76" s="207"/>
      <c r="AK76" s="207"/>
      <c r="AL76" s="207"/>
      <c r="AM76" s="207"/>
      <c r="AN76" s="207"/>
      <c r="AO76" s="208"/>
      <c r="AP76" s="206"/>
      <c r="AQ76" s="207"/>
      <c r="AR76" s="207"/>
      <c r="AS76" s="207"/>
      <c r="AT76" s="207"/>
      <c r="AU76" s="207"/>
      <c r="AV76" s="208"/>
      <c r="AW76" s="206"/>
      <c r="AX76" s="207"/>
      <c r="AY76" s="207"/>
      <c r="AZ76" s="256"/>
      <c r="BA76" s="243"/>
      <c r="BB76" s="242"/>
      <c r="BC76" s="243"/>
      <c r="BD76" s="288"/>
      <c r="BE76" s="289"/>
      <c r="BF76" s="289"/>
      <c r="BG76" s="289"/>
      <c r="BH76" s="290"/>
    </row>
    <row r="77" spans="2:60" ht="20.25" customHeight="1" x14ac:dyDescent="0.4">
      <c r="B77" s="123">
        <f>B74+1</f>
        <v>18</v>
      </c>
      <c r="C77" s="279"/>
      <c r="D77" s="280"/>
      <c r="E77" s="281"/>
      <c r="F77" s="168">
        <f>C76</f>
        <v>0</v>
      </c>
      <c r="G77" s="164"/>
      <c r="H77" s="245"/>
      <c r="I77" s="260"/>
      <c r="J77" s="261"/>
      <c r="K77" s="261"/>
      <c r="L77" s="262"/>
      <c r="M77" s="250"/>
      <c r="N77" s="251"/>
      <c r="O77" s="252"/>
      <c r="P77" s="23" t="s">
        <v>73</v>
      </c>
      <c r="Q77" s="24"/>
      <c r="R77" s="24"/>
      <c r="S77" s="19"/>
      <c r="T77" s="53"/>
      <c r="U77" s="200" t="str">
        <f>IF(U76="","",VLOOKUP(U76,'シフト記号表（勤務時間帯）'!$D$6:$X$47,21,FALSE))</f>
        <v/>
      </c>
      <c r="V77" s="201" t="str">
        <f>IF(V76="","",VLOOKUP(V76,'シフト記号表（勤務時間帯）'!$D$6:$X$47,21,FALSE))</f>
        <v/>
      </c>
      <c r="W77" s="201" t="str">
        <f>IF(W76="","",VLOOKUP(W76,'シフト記号表（勤務時間帯）'!$D$6:$X$47,21,FALSE))</f>
        <v/>
      </c>
      <c r="X77" s="201" t="str">
        <f>IF(X76="","",VLOOKUP(X76,'シフト記号表（勤務時間帯）'!$D$6:$X$47,21,FALSE))</f>
        <v/>
      </c>
      <c r="Y77" s="201" t="str">
        <f>IF(Y76="","",VLOOKUP(Y76,'シフト記号表（勤務時間帯）'!$D$6:$X$47,21,FALSE))</f>
        <v/>
      </c>
      <c r="Z77" s="201" t="str">
        <f>IF(Z76="","",VLOOKUP(Z76,'シフト記号表（勤務時間帯）'!$D$6:$X$47,21,FALSE))</f>
        <v/>
      </c>
      <c r="AA77" s="202" t="str">
        <f>IF(AA76="","",VLOOKUP(AA76,'シフト記号表（勤務時間帯）'!$D$6:$X$47,21,FALSE))</f>
        <v/>
      </c>
      <c r="AB77" s="200" t="str">
        <f>IF(AB76="","",VLOOKUP(AB76,'シフト記号表（勤務時間帯）'!$D$6:$X$47,21,FALSE))</f>
        <v/>
      </c>
      <c r="AC77" s="201" t="str">
        <f>IF(AC76="","",VLOOKUP(AC76,'シフト記号表（勤務時間帯）'!$D$6:$X$47,21,FALSE))</f>
        <v/>
      </c>
      <c r="AD77" s="201" t="str">
        <f>IF(AD76="","",VLOOKUP(AD76,'シフト記号表（勤務時間帯）'!$D$6:$X$47,21,FALSE))</f>
        <v/>
      </c>
      <c r="AE77" s="201" t="str">
        <f>IF(AE76="","",VLOOKUP(AE76,'シフト記号表（勤務時間帯）'!$D$6:$X$47,21,FALSE))</f>
        <v/>
      </c>
      <c r="AF77" s="201" t="str">
        <f>IF(AF76="","",VLOOKUP(AF76,'シフト記号表（勤務時間帯）'!$D$6:$X$47,21,FALSE))</f>
        <v/>
      </c>
      <c r="AG77" s="201" t="str">
        <f>IF(AG76="","",VLOOKUP(AG76,'シフト記号表（勤務時間帯）'!$D$6:$X$47,21,FALSE))</f>
        <v/>
      </c>
      <c r="AH77" s="202" t="str">
        <f>IF(AH76="","",VLOOKUP(AH76,'シフト記号表（勤務時間帯）'!$D$6:$X$47,21,FALSE))</f>
        <v/>
      </c>
      <c r="AI77" s="200" t="str">
        <f>IF(AI76="","",VLOOKUP(AI76,'シフト記号表（勤務時間帯）'!$D$6:$X$47,21,FALSE))</f>
        <v/>
      </c>
      <c r="AJ77" s="201" t="str">
        <f>IF(AJ76="","",VLOOKUP(AJ76,'シフト記号表（勤務時間帯）'!$D$6:$X$47,21,FALSE))</f>
        <v/>
      </c>
      <c r="AK77" s="201" t="str">
        <f>IF(AK76="","",VLOOKUP(AK76,'シフト記号表（勤務時間帯）'!$D$6:$X$47,21,FALSE))</f>
        <v/>
      </c>
      <c r="AL77" s="201" t="str">
        <f>IF(AL76="","",VLOOKUP(AL76,'シフト記号表（勤務時間帯）'!$D$6:$X$47,21,FALSE))</f>
        <v/>
      </c>
      <c r="AM77" s="201" t="str">
        <f>IF(AM76="","",VLOOKUP(AM76,'シフト記号表（勤務時間帯）'!$D$6:$X$47,21,FALSE))</f>
        <v/>
      </c>
      <c r="AN77" s="201" t="str">
        <f>IF(AN76="","",VLOOKUP(AN76,'シフト記号表（勤務時間帯）'!$D$6:$X$47,21,FALSE))</f>
        <v/>
      </c>
      <c r="AO77" s="202" t="str">
        <f>IF(AO76="","",VLOOKUP(AO76,'シフト記号表（勤務時間帯）'!$D$6:$X$47,21,FALSE))</f>
        <v/>
      </c>
      <c r="AP77" s="200" t="str">
        <f>IF(AP76="","",VLOOKUP(AP76,'シフト記号表（勤務時間帯）'!$D$6:$X$47,21,FALSE))</f>
        <v/>
      </c>
      <c r="AQ77" s="201" t="str">
        <f>IF(AQ76="","",VLOOKUP(AQ76,'シフト記号表（勤務時間帯）'!$D$6:$X$47,21,FALSE))</f>
        <v/>
      </c>
      <c r="AR77" s="201" t="str">
        <f>IF(AR76="","",VLOOKUP(AR76,'シフト記号表（勤務時間帯）'!$D$6:$X$47,21,FALSE))</f>
        <v/>
      </c>
      <c r="AS77" s="201" t="str">
        <f>IF(AS76="","",VLOOKUP(AS76,'シフト記号表（勤務時間帯）'!$D$6:$X$47,21,FALSE))</f>
        <v/>
      </c>
      <c r="AT77" s="201" t="str">
        <f>IF(AT76="","",VLOOKUP(AT76,'シフト記号表（勤務時間帯）'!$D$6:$X$47,21,FALSE))</f>
        <v/>
      </c>
      <c r="AU77" s="201" t="str">
        <f>IF(AU76="","",VLOOKUP(AU76,'シフト記号表（勤務時間帯）'!$D$6:$X$47,21,FALSE))</f>
        <v/>
      </c>
      <c r="AV77" s="202" t="str">
        <f>IF(AV76="","",VLOOKUP(AV76,'シフト記号表（勤務時間帯）'!$D$6:$X$47,21,FALSE))</f>
        <v/>
      </c>
      <c r="AW77" s="200" t="str">
        <f>IF(AW76="","",VLOOKUP(AW76,'シフト記号表（勤務時間帯）'!$D$6:$X$47,21,FALSE))</f>
        <v/>
      </c>
      <c r="AX77" s="201" t="str">
        <f>IF(AX76="","",VLOOKUP(AX76,'シフト記号表（勤務時間帯）'!$D$6:$X$47,21,FALSE))</f>
        <v/>
      </c>
      <c r="AY77" s="201" t="str">
        <f>IF(AY76="","",VLOOKUP(AY76,'シフト記号表（勤務時間帯）'!$D$6:$X$47,21,FALSE))</f>
        <v/>
      </c>
      <c r="AZ77" s="297">
        <f>IF($BC$3="４週",SUM(U77:AV77),IF($BC$3="暦月",SUM(U77:AY77),""))</f>
        <v>0</v>
      </c>
      <c r="BA77" s="298"/>
      <c r="BB77" s="299">
        <f>IF($BC$3="４週",AZ77/4,IF($BC$3="暦月",(AZ77/($BC$12/7)),""))</f>
        <v>0</v>
      </c>
      <c r="BC77" s="298"/>
      <c r="BD77" s="291"/>
      <c r="BE77" s="292"/>
      <c r="BF77" s="292"/>
      <c r="BG77" s="292"/>
      <c r="BH77" s="293"/>
    </row>
    <row r="78" spans="2:60" ht="20.25" customHeight="1" x14ac:dyDescent="0.4">
      <c r="B78" s="124"/>
      <c r="C78" s="282"/>
      <c r="D78" s="283"/>
      <c r="E78" s="284"/>
      <c r="F78" s="169"/>
      <c r="G78" s="165">
        <f>C76</f>
        <v>0</v>
      </c>
      <c r="H78" s="246"/>
      <c r="I78" s="263"/>
      <c r="J78" s="264"/>
      <c r="K78" s="264"/>
      <c r="L78" s="265"/>
      <c r="M78" s="253"/>
      <c r="N78" s="254"/>
      <c r="O78" s="255"/>
      <c r="P78" s="196" t="s">
        <v>74</v>
      </c>
      <c r="Q78" s="26"/>
      <c r="R78" s="26"/>
      <c r="S78" s="18"/>
      <c r="T78" s="57"/>
      <c r="U78" s="203" t="str">
        <f>IF(U76="","",VLOOKUP(U76,'シフト記号表（勤務時間帯）'!$D$6:$Z$47,23,FALSE))</f>
        <v/>
      </c>
      <c r="V78" s="204" t="str">
        <f>IF(V76="","",VLOOKUP(V76,'シフト記号表（勤務時間帯）'!$D$6:$Z$47,23,FALSE))</f>
        <v/>
      </c>
      <c r="W78" s="204" t="str">
        <f>IF(W76="","",VLOOKUP(W76,'シフト記号表（勤務時間帯）'!$D$6:$Z$47,23,FALSE))</f>
        <v/>
      </c>
      <c r="X78" s="204" t="str">
        <f>IF(X76="","",VLOOKUP(X76,'シフト記号表（勤務時間帯）'!$D$6:$Z$47,23,FALSE))</f>
        <v/>
      </c>
      <c r="Y78" s="204" t="str">
        <f>IF(Y76="","",VLOOKUP(Y76,'シフト記号表（勤務時間帯）'!$D$6:$Z$47,23,FALSE))</f>
        <v/>
      </c>
      <c r="Z78" s="204" t="str">
        <f>IF(Z76="","",VLOOKUP(Z76,'シフト記号表（勤務時間帯）'!$D$6:$Z$47,23,FALSE))</f>
        <v/>
      </c>
      <c r="AA78" s="205" t="str">
        <f>IF(AA76="","",VLOOKUP(AA76,'シフト記号表（勤務時間帯）'!$D$6:$Z$47,23,FALSE))</f>
        <v/>
      </c>
      <c r="AB78" s="203" t="str">
        <f>IF(AB76="","",VLOOKUP(AB76,'シフト記号表（勤務時間帯）'!$D$6:$Z$47,23,FALSE))</f>
        <v/>
      </c>
      <c r="AC78" s="204" t="str">
        <f>IF(AC76="","",VLOOKUP(AC76,'シフト記号表（勤務時間帯）'!$D$6:$Z$47,23,FALSE))</f>
        <v/>
      </c>
      <c r="AD78" s="204" t="str">
        <f>IF(AD76="","",VLOOKUP(AD76,'シフト記号表（勤務時間帯）'!$D$6:$Z$47,23,FALSE))</f>
        <v/>
      </c>
      <c r="AE78" s="204" t="str">
        <f>IF(AE76="","",VLOOKUP(AE76,'シフト記号表（勤務時間帯）'!$D$6:$Z$47,23,FALSE))</f>
        <v/>
      </c>
      <c r="AF78" s="204" t="str">
        <f>IF(AF76="","",VLOOKUP(AF76,'シフト記号表（勤務時間帯）'!$D$6:$Z$47,23,FALSE))</f>
        <v/>
      </c>
      <c r="AG78" s="204" t="str">
        <f>IF(AG76="","",VLOOKUP(AG76,'シフト記号表（勤務時間帯）'!$D$6:$Z$47,23,FALSE))</f>
        <v/>
      </c>
      <c r="AH78" s="205" t="str">
        <f>IF(AH76="","",VLOOKUP(AH76,'シフト記号表（勤務時間帯）'!$D$6:$Z$47,23,FALSE))</f>
        <v/>
      </c>
      <c r="AI78" s="203" t="str">
        <f>IF(AI76="","",VLOOKUP(AI76,'シフト記号表（勤務時間帯）'!$D$6:$Z$47,23,FALSE))</f>
        <v/>
      </c>
      <c r="AJ78" s="204" t="str">
        <f>IF(AJ76="","",VLOOKUP(AJ76,'シフト記号表（勤務時間帯）'!$D$6:$Z$47,23,FALSE))</f>
        <v/>
      </c>
      <c r="AK78" s="204" t="str">
        <f>IF(AK76="","",VLOOKUP(AK76,'シフト記号表（勤務時間帯）'!$D$6:$Z$47,23,FALSE))</f>
        <v/>
      </c>
      <c r="AL78" s="204" t="str">
        <f>IF(AL76="","",VLOOKUP(AL76,'シフト記号表（勤務時間帯）'!$D$6:$Z$47,23,FALSE))</f>
        <v/>
      </c>
      <c r="AM78" s="204" t="str">
        <f>IF(AM76="","",VLOOKUP(AM76,'シフト記号表（勤務時間帯）'!$D$6:$Z$47,23,FALSE))</f>
        <v/>
      </c>
      <c r="AN78" s="204" t="str">
        <f>IF(AN76="","",VLOOKUP(AN76,'シフト記号表（勤務時間帯）'!$D$6:$Z$47,23,FALSE))</f>
        <v/>
      </c>
      <c r="AO78" s="205" t="str">
        <f>IF(AO76="","",VLOOKUP(AO76,'シフト記号表（勤務時間帯）'!$D$6:$Z$47,23,FALSE))</f>
        <v/>
      </c>
      <c r="AP78" s="203" t="str">
        <f>IF(AP76="","",VLOOKUP(AP76,'シフト記号表（勤務時間帯）'!$D$6:$Z$47,23,FALSE))</f>
        <v/>
      </c>
      <c r="AQ78" s="204" t="str">
        <f>IF(AQ76="","",VLOOKUP(AQ76,'シフト記号表（勤務時間帯）'!$D$6:$Z$47,23,FALSE))</f>
        <v/>
      </c>
      <c r="AR78" s="204" t="str">
        <f>IF(AR76="","",VLOOKUP(AR76,'シフト記号表（勤務時間帯）'!$D$6:$Z$47,23,FALSE))</f>
        <v/>
      </c>
      <c r="AS78" s="204" t="str">
        <f>IF(AS76="","",VLOOKUP(AS76,'シフト記号表（勤務時間帯）'!$D$6:$Z$47,23,FALSE))</f>
        <v/>
      </c>
      <c r="AT78" s="204" t="str">
        <f>IF(AT76="","",VLOOKUP(AT76,'シフト記号表（勤務時間帯）'!$D$6:$Z$47,23,FALSE))</f>
        <v/>
      </c>
      <c r="AU78" s="204" t="str">
        <f>IF(AU76="","",VLOOKUP(AU76,'シフト記号表（勤務時間帯）'!$D$6:$Z$47,23,FALSE))</f>
        <v/>
      </c>
      <c r="AV78" s="205" t="str">
        <f>IF(AV76="","",VLOOKUP(AV76,'シフト記号表（勤務時間帯）'!$D$6:$Z$47,23,FALSE))</f>
        <v/>
      </c>
      <c r="AW78" s="203" t="str">
        <f>IF(AW76="","",VLOOKUP(AW76,'シフト記号表（勤務時間帯）'!$D$6:$Z$47,23,FALSE))</f>
        <v/>
      </c>
      <c r="AX78" s="204" t="str">
        <f>IF(AX76="","",VLOOKUP(AX76,'シフト記号表（勤務時間帯）'!$D$6:$Z$47,23,FALSE))</f>
        <v/>
      </c>
      <c r="AY78" s="204" t="str">
        <f>IF(AY76="","",VLOOKUP(AY76,'シフト記号表（勤務時間帯）'!$D$6:$Z$47,23,FALSE))</f>
        <v/>
      </c>
      <c r="AZ78" s="300">
        <f>IF($BC$3="４週",SUM(U78:AV78),IF($BC$3="暦月",SUM(U78:AY78),""))</f>
        <v>0</v>
      </c>
      <c r="BA78" s="301"/>
      <c r="BB78" s="302">
        <f>IF($BC$3="４週",AZ78/4,IF($BC$3="暦月",(AZ78/($BC$12/7)),""))</f>
        <v>0</v>
      </c>
      <c r="BC78" s="301"/>
      <c r="BD78" s="294"/>
      <c r="BE78" s="295"/>
      <c r="BF78" s="295"/>
      <c r="BG78" s="295"/>
      <c r="BH78" s="296"/>
    </row>
    <row r="79" spans="2:60" ht="20.25" customHeight="1" x14ac:dyDescent="0.4">
      <c r="B79" s="125"/>
      <c r="C79" s="276"/>
      <c r="D79" s="277"/>
      <c r="E79" s="278"/>
      <c r="F79" s="167"/>
      <c r="G79" s="163"/>
      <c r="H79" s="337"/>
      <c r="I79" s="257"/>
      <c r="J79" s="258"/>
      <c r="K79" s="258"/>
      <c r="L79" s="259"/>
      <c r="M79" s="247"/>
      <c r="N79" s="248"/>
      <c r="O79" s="249"/>
      <c r="P79" s="44" t="s">
        <v>18</v>
      </c>
      <c r="Q79" s="45"/>
      <c r="R79" s="45"/>
      <c r="S79" s="46"/>
      <c r="T79" s="60"/>
      <c r="U79" s="206"/>
      <c r="V79" s="207"/>
      <c r="W79" s="207"/>
      <c r="X79" s="207"/>
      <c r="Y79" s="207"/>
      <c r="Z79" s="207"/>
      <c r="AA79" s="208"/>
      <c r="AB79" s="206"/>
      <c r="AC79" s="207"/>
      <c r="AD79" s="207"/>
      <c r="AE79" s="207"/>
      <c r="AF79" s="207"/>
      <c r="AG79" s="207"/>
      <c r="AH79" s="208"/>
      <c r="AI79" s="206"/>
      <c r="AJ79" s="207"/>
      <c r="AK79" s="207"/>
      <c r="AL79" s="207"/>
      <c r="AM79" s="207"/>
      <c r="AN79" s="207"/>
      <c r="AO79" s="208"/>
      <c r="AP79" s="206"/>
      <c r="AQ79" s="207"/>
      <c r="AR79" s="207"/>
      <c r="AS79" s="207"/>
      <c r="AT79" s="207"/>
      <c r="AU79" s="207"/>
      <c r="AV79" s="208"/>
      <c r="AW79" s="206"/>
      <c r="AX79" s="207"/>
      <c r="AY79" s="207"/>
      <c r="AZ79" s="256"/>
      <c r="BA79" s="243"/>
      <c r="BB79" s="242"/>
      <c r="BC79" s="243"/>
      <c r="BD79" s="288"/>
      <c r="BE79" s="289"/>
      <c r="BF79" s="289"/>
      <c r="BG79" s="289"/>
      <c r="BH79" s="290"/>
    </row>
    <row r="80" spans="2:60" ht="20.25" customHeight="1" x14ac:dyDescent="0.4">
      <c r="B80" s="123">
        <f>B77+1</f>
        <v>19</v>
      </c>
      <c r="C80" s="279"/>
      <c r="D80" s="280"/>
      <c r="E80" s="281"/>
      <c r="F80" s="168">
        <f>C79</f>
        <v>0</v>
      </c>
      <c r="G80" s="164"/>
      <c r="H80" s="245"/>
      <c r="I80" s="260"/>
      <c r="J80" s="261"/>
      <c r="K80" s="261"/>
      <c r="L80" s="262"/>
      <c r="M80" s="250"/>
      <c r="N80" s="251"/>
      <c r="O80" s="252"/>
      <c r="P80" s="23" t="s">
        <v>73</v>
      </c>
      <c r="Q80" s="24"/>
      <c r="R80" s="24"/>
      <c r="S80" s="19"/>
      <c r="T80" s="53"/>
      <c r="U80" s="200" t="str">
        <f>IF(U79="","",VLOOKUP(U79,'シフト記号表（勤務時間帯）'!$D$6:$X$47,21,FALSE))</f>
        <v/>
      </c>
      <c r="V80" s="201" t="str">
        <f>IF(V79="","",VLOOKUP(V79,'シフト記号表（勤務時間帯）'!$D$6:$X$47,21,FALSE))</f>
        <v/>
      </c>
      <c r="W80" s="201" t="str">
        <f>IF(W79="","",VLOOKUP(W79,'シフト記号表（勤務時間帯）'!$D$6:$X$47,21,FALSE))</f>
        <v/>
      </c>
      <c r="X80" s="201" t="str">
        <f>IF(X79="","",VLOOKUP(X79,'シフト記号表（勤務時間帯）'!$D$6:$X$47,21,FALSE))</f>
        <v/>
      </c>
      <c r="Y80" s="201" t="str">
        <f>IF(Y79="","",VLOOKUP(Y79,'シフト記号表（勤務時間帯）'!$D$6:$X$47,21,FALSE))</f>
        <v/>
      </c>
      <c r="Z80" s="201" t="str">
        <f>IF(Z79="","",VLOOKUP(Z79,'シフト記号表（勤務時間帯）'!$D$6:$X$47,21,FALSE))</f>
        <v/>
      </c>
      <c r="AA80" s="202" t="str">
        <f>IF(AA79="","",VLOOKUP(AA79,'シフト記号表（勤務時間帯）'!$D$6:$X$47,21,FALSE))</f>
        <v/>
      </c>
      <c r="AB80" s="200" t="str">
        <f>IF(AB79="","",VLOOKUP(AB79,'シフト記号表（勤務時間帯）'!$D$6:$X$47,21,FALSE))</f>
        <v/>
      </c>
      <c r="AC80" s="201" t="str">
        <f>IF(AC79="","",VLOOKUP(AC79,'シフト記号表（勤務時間帯）'!$D$6:$X$47,21,FALSE))</f>
        <v/>
      </c>
      <c r="AD80" s="201" t="str">
        <f>IF(AD79="","",VLOOKUP(AD79,'シフト記号表（勤務時間帯）'!$D$6:$X$47,21,FALSE))</f>
        <v/>
      </c>
      <c r="AE80" s="201" t="str">
        <f>IF(AE79="","",VLOOKUP(AE79,'シフト記号表（勤務時間帯）'!$D$6:$X$47,21,FALSE))</f>
        <v/>
      </c>
      <c r="AF80" s="201" t="str">
        <f>IF(AF79="","",VLOOKUP(AF79,'シフト記号表（勤務時間帯）'!$D$6:$X$47,21,FALSE))</f>
        <v/>
      </c>
      <c r="AG80" s="201" t="str">
        <f>IF(AG79="","",VLOOKUP(AG79,'シフト記号表（勤務時間帯）'!$D$6:$X$47,21,FALSE))</f>
        <v/>
      </c>
      <c r="AH80" s="202" t="str">
        <f>IF(AH79="","",VLOOKUP(AH79,'シフト記号表（勤務時間帯）'!$D$6:$X$47,21,FALSE))</f>
        <v/>
      </c>
      <c r="AI80" s="200" t="str">
        <f>IF(AI79="","",VLOOKUP(AI79,'シフト記号表（勤務時間帯）'!$D$6:$X$47,21,FALSE))</f>
        <v/>
      </c>
      <c r="AJ80" s="201" t="str">
        <f>IF(AJ79="","",VLOOKUP(AJ79,'シフト記号表（勤務時間帯）'!$D$6:$X$47,21,FALSE))</f>
        <v/>
      </c>
      <c r="AK80" s="201" t="str">
        <f>IF(AK79="","",VLOOKUP(AK79,'シフト記号表（勤務時間帯）'!$D$6:$X$47,21,FALSE))</f>
        <v/>
      </c>
      <c r="AL80" s="201" t="str">
        <f>IF(AL79="","",VLOOKUP(AL79,'シフト記号表（勤務時間帯）'!$D$6:$X$47,21,FALSE))</f>
        <v/>
      </c>
      <c r="AM80" s="201" t="str">
        <f>IF(AM79="","",VLOOKUP(AM79,'シフト記号表（勤務時間帯）'!$D$6:$X$47,21,FALSE))</f>
        <v/>
      </c>
      <c r="AN80" s="201" t="str">
        <f>IF(AN79="","",VLOOKUP(AN79,'シフト記号表（勤務時間帯）'!$D$6:$X$47,21,FALSE))</f>
        <v/>
      </c>
      <c r="AO80" s="202" t="str">
        <f>IF(AO79="","",VLOOKUP(AO79,'シフト記号表（勤務時間帯）'!$D$6:$X$47,21,FALSE))</f>
        <v/>
      </c>
      <c r="AP80" s="200" t="str">
        <f>IF(AP79="","",VLOOKUP(AP79,'シフト記号表（勤務時間帯）'!$D$6:$X$47,21,FALSE))</f>
        <v/>
      </c>
      <c r="AQ80" s="201" t="str">
        <f>IF(AQ79="","",VLOOKUP(AQ79,'シフト記号表（勤務時間帯）'!$D$6:$X$47,21,FALSE))</f>
        <v/>
      </c>
      <c r="AR80" s="201" t="str">
        <f>IF(AR79="","",VLOOKUP(AR79,'シフト記号表（勤務時間帯）'!$D$6:$X$47,21,FALSE))</f>
        <v/>
      </c>
      <c r="AS80" s="201" t="str">
        <f>IF(AS79="","",VLOOKUP(AS79,'シフト記号表（勤務時間帯）'!$D$6:$X$47,21,FALSE))</f>
        <v/>
      </c>
      <c r="AT80" s="201" t="str">
        <f>IF(AT79="","",VLOOKUP(AT79,'シフト記号表（勤務時間帯）'!$D$6:$X$47,21,FALSE))</f>
        <v/>
      </c>
      <c r="AU80" s="201" t="str">
        <f>IF(AU79="","",VLOOKUP(AU79,'シフト記号表（勤務時間帯）'!$D$6:$X$47,21,FALSE))</f>
        <v/>
      </c>
      <c r="AV80" s="202" t="str">
        <f>IF(AV79="","",VLOOKUP(AV79,'シフト記号表（勤務時間帯）'!$D$6:$X$47,21,FALSE))</f>
        <v/>
      </c>
      <c r="AW80" s="200" t="str">
        <f>IF(AW79="","",VLOOKUP(AW79,'シフト記号表（勤務時間帯）'!$D$6:$X$47,21,FALSE))</f>
        <v/>
      </c>
      <c r="AX80" s="201" t="str">
        <f>IF(AX79="","",VLOOKUP(AX79,'シフト記号表（勤務時間帯）'!$D$6:$X$47,21,FALSE))</f>
        <v/>
      </c>
      <c r="AY80" s="201" t="str">
        <f>IF(AY79="","",VLOOKUP(AY79,'シフト記号表（勤務時間帯）'!$D$6:$X$47,21,FALSE))</f>
        <v/>
      </c>
      <c r="AZ80" s="297">
        <f>IF($BC$3="４週",SUM(U80:AV80),IF($BC$3="暦月",SUM(U80:AY80),""))</f>
        <v>0</v>
      </c>
      <c r="BA80" s="298"/>
      <c r="BB80" s="299">
        <f>IF($BC$3="４週",AZ80/4,IF($BC$3="暦月",(AZ80/($BC$12/7)),""))</f>
        <v>0</v>
      </c>
      <c r="BC80" s="298"/>
      <c r="BD80" s="291"/>
      <c r="BE80" s="292"/>
      <c r="BF80" s="292"/>
      <c r="BG80" s="292"/>
      <c r="BH80" s="293"/>
    </row>
    <row r="81" spans="2:60" ht="20.25" customHeight="1" x14ac:dyDescent="0.4">
      <c r="B81" s="124"/>
      <c r="C81" s="282"/>
      <c r="D81" s="283"/>
      <c r="E81" s="284"/>
      <c r="F81" s="169"/>
      <c r="G81" s="165">
        <f>C79</f>
        <v>0</v>
      </c>
      <c r="H81" s="246"/>
      <c r="I81" s="263"/>
      <c r="J81" s="264"/>
      <c r="K81" s="264"/>
      <c r="L81" s="265"/>
      <c r="M81" s="253"/>
      <c r="N81" s="254"/>
      <c r="O81" s="255"/>
      <c r="P81" s="196" t="s">
        <v>74</v>
      </c>
      <c r="Q81" s="26"/>
      <c r="R81" s="26"/>
      <c r="S81" s="18"/>
      <c r="T81" s="57"/>
      <c r="U81" s="203" t="str">
        <f>IF(U79="","",VLOOKUP(U79,'シフト記号表（勤務時間帯）'!$D$6:$Z$47,23,FALSE))</f>
        <v/>
      </c>
      <c r="V81" s="204" t="str">
        <f>IF(V79="","",VLOOKUP(V79,'シフト記号表（勤務時間帯）'!$D$6:$Z$47,23,FALSE))</f>
        <v/>
      </c>
      <c r="W81" s="204" t="str">
        <f>IF(W79="","",VLOOKUP(W79,'シフト記号表（勤務時間帯）'!$D$6:$Z$47,23,FALSE))</f>
        <v/>
      </c>
      <c r="X81" s="204" t="str">
        <f>IF(X79="","",VLOOKUP(X79,'シフト記号表（勤務時間帯）'!$D$6:$Z$47,23,FALSE))</f>
        <v/>
      </c>
      <c r="Y81" s="204" t="str">
        <f>IF(Y79="","",VLOOKUP(Y79,'シフト記号表（勤務時間帯）'!$D$6:$Z$47,23,FALSE))</f>
        <v/>
      </c>
      <c r="Z81" s="204" t="str">
        <f>IF(Z79="","",VLOOKUP(Z79,'シフト記号表（勤務時間帯）'!$D$6:$Z$47,23,FALSE))</f>
        <v/>
      </c>
      <c r="AA81" s="205" t="str">
        <f>IF(AA79="","",VLOOKUP(AA79,'シフト記号表（勤務時間帯）'!$D$6:$Z$47,23,FALSE))</f>
        <v/>
      </c>
      <c r="AB81" s="203" t="str">
        <f>IF(AB79="","",VLOOKUP(AB79,'シフト記号表（勤務時間帯）'!$D$6:$Z$47,23,FALSE))</f>
        <v/>
      </c>
      <c r="AC81" s="204" t="str">
        <f>IF(AC79="","",VLOOKUP(AC79,'シフト記号表（勤務時間帯）'!$D$6:$Z$47,23,FALSE))</f>
        <v/>
      </c>
      <c r="AD81" s="204" t="str">
        <f>IF(AD79="","",VLOOKUP(AD79,'シフト記号表（勤務時間帯）'!$D$6:$Z$47,23,FALSE))</f>
        <v/>
      </c>
      <c r="AE81" s="204" t="str">
        <f>IF(AE79="","",VLOOKUP(AE79,'シフト記号表（勤務時間帯）'!$D$6:$Z$47,23,FALSE))</f>
        <v/>
      </c>
      <c r="AF81" s="204" t="str">
        <f>IF(AF79="","",VLOOKUP(AF79,'シフト記号表（勤務時間帯）'!$D$6:$Z$47,23,FALSE))</f>
        <v/>
      </c>
      <c r="AG81" s="204" t="str">
        <f>IF(AG79="","",VLOOKUP(AG79,'シフト記号表（勤務時間帯）'!$D$6:$Z$47,23,FALSE))</f>
        <v/>
      </c>
      <c r="AH81" s="205" t="str">
        <f>IF(AH79="","",VLOOKUP(AH79,'シフト記号表（勤務時間帯）'!$D$6:$Z$47,23,FALSE))</f>
        <v/>
      </c>
      <c r="AI81" s="203" t="str">
        <f>IF(AI79="","",VLOOKUP(AI79,'シフト記号表（勤務時間帯）'!$D$6:$Z$47,23,FALSE))</f>
        <v/>
      </c>
      <c r="AJ81" s="204" t="str">
        <f>IF(AJ79="","",VLOOKUP(AJ79,'シフト記号表（勤務時間帯）'!$D$6:$Z$47,23,FALSE))</f>
        <v/>
      </c>
      <c r="AK81" s="204" t="str">
        <f>IF(AK79="","",VLOOKUP(AK79,'シフト記号表（勤務時間帯）'!$D$6:$Z$47,23,FALSE))</f>
        <v/>
      </c>
      <c r="AL81" s="204" t="str">
        <f>IF(AL79="","",VLOOKUP(AL79,'シフト記号表（勤務時間帯）'!$D$6:$Z$47,23,FALSE))</f>
        <v/>
      </c>
      <c r="AM81" s="204" t="str">
        <f>IF(AM79="","",VLOOKUP(AM79,'シフト記号表（勤務時間帯）'!$D$6:$Z$47,23,FALSE))</f>
        <v/>
      </c>
      <c r="AN81" s="204" t="str">
        <f>IF(AN79="","",VLOOKUP(AN79,'シフト記号表（勤務時間帯）'!$D$6:$Z$47,23,FALSE))</f>
        <v/>
      </c>
      <c r="AO81" s="205" t="str">
        <f>IF(AO79="","",VLOOKUP(AO79,'シフト記号表（勤務時間帯）'!$D$6:$Z$47,23,FALSE))</f>
        <v/>
      </c>
      <c r="AP81" s="203" t="str">
        <f>IF(AP79="","",VLOOKUP(AP79,'シフト記号表（勤務時間帯）'!$D$6:$Z$47,23,FALSE))</f>
        <v/>
      </c>
      <c r="AQ81" s="204" t="str">
        <f>IF(AQ79="","",VLOOKUP(AQ79,'シフト記号表（勤務時間帯）'!$D$6:$Z$47,23,FALSE))</f>
        <v/>
      </c>
      <c r="AR81" s="204" t="str">
        <f>IF(AR79="","",VLOOKUP(AR79,'シフト記号表（勤務時間帯）'!$D$6:$Z$47,23,FALSE))</f>
        <v/>
      </c>
      <c r="AS81" s="204" t="str">
        <f>IF(AS79="","",VLOOKUP(AS79,'シフト記号表（勤務時間帯）'!$D$6:$Z$47,23,FALSE))</f>
        <v/>
      </c>
      <c r="AT81" s="204" t="str">
        <f>IF(AT79="","",VLOOKUP(AT79,'シフト記号表（勤務時間帯）'!$D$6:$Z$47,23,FALSE))</f>
        <v/>
      </c>
      <c r="AU81" s="204" t="str">
        <f>IF(AU79="","",VLOOKUP(AU79,'シフト記号表（勤務時間帯）'!$D$6:$Z$47,23,FALSE))</f>
        <v/>
      </c>
      <c r="AV81" s="205" t="str">
        <f>IF(AV79="","",VLOOKUP(AV79,'シフト記号表（勤務時間帯）'!$D$6:$Z$47,23,FALSE))</f>
        <v/>
      </c>
      <c r="AW81" s="203" t="str">
        <f>IF(AW79="","",VLOOKUP(AW79,'シフト記号表（勤務時間帯）'!$D$6:$Z$47,23,FALSE))</f>
        <v/>
      </c>
      <c r="AX81" s="204" t="str">
        <f>IF(AX79="","",VLOOKUP(AX79,'シフト記号表（勤務時間帯）'!$D$6:$Z$47,23,FALSE))</f>
        <v/>
      </c>
      <c r="AY81" s="204" t="str">
        <f>IF(AY79="","",VLOOKUP(AY79,'シフト記号表（勤務時間帯）'!$D$6:$Z$47,23,FALSE))</f>
        <v/>
      </c>
      <c r="AZ81" s="300">
        <f>IF($BC$3="４週",SUM(U81:AV81),IF($BC$3="暦月",SUM(U81:AY81),""))</f>
        <v>0</v>
      </c>
      <c r="BA81" s="301"/>
      <c r="BB81" s="302">
        <f>IF($BC$3="４週",AZ81/4,IF($BC$3="暦月",(AZ81/($BC$12/7)),""))</f>
        <v>0</v>
      </c>
      <c r="BC81" s="301"/>
      <c r="BD81" s="294"/>
      <c r="BE81" s="295"/>
      <c r="BF81" s="295"/>
      <c r="BG81" s="295"/>
      <c r="BH81" s="296"/>
    </row>
    <row r="82" spans="2:60" ht="20.25" customHeight="1" x14ac:dyDescent="0.4">
      <c r="B82" s="125"/>
      <c r="C82" s="276"/>
      <c r="D82" s="277"/>
      <c r="E82" s="278"/>
      <c r="F82" s="167"/>
      <c r="G82" s="163"/>
      <c r="H82" s="337"/>
      <c r="I82" s="257"/>
      <c r="J82" s="258"/>
      <c r="K82" s="258"/>
      <c r="L82" s="259"/>
      <c r="M82" s="247"/>
      <c r="N82" s="248"/>
      <c r="O82" s="249"/>
      <c r="P82" s="44" t="s">
        <v>18</v>
      </c>
      <c r="Q82" s="45"/>
      <c r="R82" s="45"/>
      <c r="S82" s="46"/>
      <c r="T82" s="60"/>
      <c r="U82" s="206"/>
      <c r="V82" s="207"/>
      <c r="W82" s="207"/>
      <c r="X82" s="207"/>
      <c r="Y82" s="207"/>
      <c r="Z82" s="207"/>
      <c r="AA82" s="208"/>
      <c r="AB82" s="206"/>
      <c r="AC82" s="207"/>
      <c r="AD82" s="207"/>
      <c r="AE82" s="207"/>
      <c r="AF82" s="207"/>
      <c r="AG82" s="207"/>
      <c r="AH82" s="208"/>
      <c r="AI82" s="206"/>
      <c r="AJ82" s="207"/>
      <c r="AK82" s="207"/>
      <c r="AL82" s="207"/>
      <c r="AM82" s="207"/>
      <c r="AN82" s="207"/>
      <c r="AO82" s="208"/>
      <c r="AP82" s="206"/>
      <c r="AQ82" s="207"/>
      <c r="AR82" s="207"/>
      <c r="AS82" s="207"/>
      <c r="AT82" s="207"/>
      <c r="AU82" s="207"/>
      <c r="AV82" s="208"/>
      <c r="AW82" s="206"/>
      <c r="AX82" s="207"/>
      <c r="AY82" s="207"/>
      <c r="AZ82" s="256"/>
      <c r="BA82" s="243"/>
      <c r="BB82" s="242"/>
      <c r="BC82" s="243"/>
      <c r="BD82" s="288"/>
      <c r="BE82" s="289"/>
      <c r="BF82" s="289"/>
      <c r="BG82" s="289"/>
      <c r="BH82" s="290"/>
    </row>
    <row r="83" spans="2:60" ht="20.25" customHeight="1" x14ac:dyDescent="0.4">
      <c r="B83" s="123">
        <f>B80+1</f>
        <v>20</v>
      </c>
      <c r="C83" s="279"/>
      <c r="D83" s="280"/>
      <c r="E83" s="281"/>
      <c r="F83" s="168">
        <f>C82</f>
        <v>0</v>
      </c>
      <c r="G83" s="164"/>
      <c r="H83" s="245"/>
      <c r="I83" s="260"/>
      <c r="J83" s="261"/>
      <c r="K83" s="261"/>
      <c r="L83" s="262"/>
      <c r="M83" s="250"/>
      <c r="N83" s="251"/>
      <c r="O83" s="252"/>
      <c r="P83" s="23" t="s">
        <v>73</v>
      </c>
      <c r="Q83" s="24"/>
      <c r="R83" s="24"/>
      <c r="S83" s="19"/>
      <c r="T83" s="53"/>
      <c r="U83" s="200" t="str">
        <f>IF(U82="","",VLOOKUP(U82,'シフト記号表（勤務時間帯）'!$D$6:$X$47,21,FALSE))</f>
        <v/>
      </c>
      <c r="V83" s="201" t="str">
        <f>IF(V82="","",VLOOKUP(V82,'シフト記号表（勤務時間帯）'!$D$6:$X$47,21,FALSE))</f>
        <v/>
      </c>
      <c r="W83" s="201" t="str">
        <f>IF(W82="","",VLOOKUP(W82,'シフト記号表（勤務時間帯）'!$D$6:$X$47,21,FALSE))</f>
        <v/>
      </c>
      <c r="X83" s="201" t="str">
        <f>IF(X82="","",VLOOKUP(X82,'シフト記号表（勤務時間帯）'!$D$6:$X$47,21,FALSE))</f>
        <v/>
      </c>
      <c r="Y83" s="201" t="str">
        <f>IF(Y82="","",VLOOKUP(Y82,'シフト記号表（勤務時間帯）'!$D$6:$X$47,21,FALSE))</f>
        <v/>
      </c>
      <c r="Z83" s="201" t="str">
        <f>IF(Z82="","",VLOOKUP(Z82,'シフト記号表（勤務時間帯）'!$D$6:$X$47,21,FALSE))</f>
        <v/>
      </c>
      <c r="AA83" s="202" t="str">
        <f>IF(AA82="","",VLOOKUP(AA82,'シフト記号表（勤務時間帯）'!$D$6:$X$47,21,FALSE))</f>
        <v/>
      </c>
      <c r="AB83" s="200" t="str">
        <f>IF(AB82="","",VLOOKUP(AB82,'シフト記号表（勤務時間帯）'!$D$6:$X$47,21,FALSE))</f>
        <v/>
      </c>
      <c r="AC83" s="201" t="str">
        <f>IF(AC82="","",VLOOKUP(AC82,'シフト記号表（勤務時間帯）'!$D$6:$X$47,21,FALSE))</f>
        <v/>
      </c>
      <c r="AD83" s="201" t="str">
        <f>IF(AD82="","",VLOOKUP(AD82,'シフト記号表（勤務時間帯）'!$D$6:$X$47,21,FALSE))</f>
        <v/>
      </c>
      <c r="AE83" s="201" t="str">
        <f>IF(AE82="","",VLOOKUP(AE82,'シフト記号表（勤務時間帯）'!$D$6:$X$47,21,FALSE))</f>
        <v/>
      </c>
      <c r="AF83" s="201" t="str">
        <f>IF(AF82="","",VLOOKUP(AF82,'シフト記号表（勤務時間帯）'!$D$6:$X$47,21,FALSE))</f>
        <v/>
      </c>
      <c r="AG83" s="201" t="str">
        <f>IF(AG82="","",VLOOKUP(AG82,'シフト記号表（勤務時間帯）'!$D$6:$X$47,21,FALSE))</f>
        <v/>
      </c>
      <c r="AH83" s="202" t="str">
        <f>IF(AH82="","",VLOOKUP(AH82,'シフト記号表（勤務時間帯）'!$D$6:$X$47,21,FALSE))</f>
        <v/>
      </c>
      <c r="AI83" s="200" t="str">
        <f>IF(AI82="","",VLOOKUP(AI82,'シフト記号表（勤務時間帯）'!$D$6:$X$47,21,FALSE))</f>
        <v/>
      </c>
      <c r="AJ83" s="201" t="str">
        <f>IF(AJ82="","",VLOOKUP(AJ82,'シフト記号表（勤務時間帯）'!$D$6:$X$47,21,FALSE))</f>
        <v/>
      </c>
      <c r="AK83" s="201" t="str">
        <f>IF(AK82="","",VLOOKUP(AK82,'シフト記号表（勤務時間帯）'!$D$6:$X$47,21,FALSE))</f>
        <v/>
      </c>
      <c r="AL83" s="201" t="str">
        <f>IF(AL82="","",VLOOKUP(AL82,'シフト記号表（勤務時間帯）'!$D$6:$X$47,21,FALSE))</f>
        <v/>
      </c>
      <c r="AM83" s="201" t="str">
        <f>IF(AM82="","",VLOOKUP(AM82,'シフト記号表（勤務時間帯）'!$D$6:$X$47,21,FALSE))</f>
        <v/>
      </c>
      <c r="AN83" s="201" t="str">
        <f>IF(AN82="","",VLOOKUP(AN82,'シフト記号表（勤務時間帯）'!$D$6:$X$47,21,FALSE))</f>
        <v/>
      </c>
      <c r="AO83" s="202" t="str">
        <f>IF(AO82="","",VLOOKUP(AO82,'シフト記号表（勤務時間帯）'!$D$6:$X$47,21,FALSE))</f>
        <v/>
      </c>
      <c r="AP83" s="200" t="str">
        <f>IF(AP82="","",VLOOKUP(AP82,'シフト記号表（勤務時間帯）'!$D$6:$X$47,21,FALSE))</f>
        <v/>
      </c>
      <c r="AQ83" s="201" t="str">
        <f>IF(AQ82="","",VLOOKUP(AQ82,'シフト記号表（勤務時間帯）'!$D$6:$X$47,21,FALSE))</f>
        <v/>
      </c>
      <c r="AR83" s="201" t="str">
        <f>IF(AR82="","",VLOOKUP(AR82,'シフト記号表（勤務時間帯）'!$D$6:$X$47,21,FALSE))</f>
        <v/>
      </c>
      <c r="AS83" s="201" t="str">
        <f>IF(AS82="","",VLOOKUP(AS82,'シフト記号表（勤務時間帯）'!$D$6:$X$47,21,FALSE))</f>
        <v/>
      </c>
      <c r="AT83" s="201" t="str">
        <f>IF(AT82="","",VLOOKUP(AT82,'シフト記号表（勤務時間帯）'!$D$6:$X$47,21,FALSE))</f>
        <v/>
      </c>
      <c r="AU83" s="201" t="str">
        <f>IF(AU82="","",VLOOKUP(AU82,'シフト記号表（勤務時間帯）'!$D$6:$X$47,21,FALSE))</f>
        <v/>
      </c>
      <c r="AV83" s="202" t="str">
        <f>IF(AV82="","",VLOOKUP(AV82,'シフト記号表（勤務時間帯）'!$D$6:$X$47,21,FALSE))</f>
        <v/>
      </c>
      <c r="AW83" s="200" t="str">
        <f>IF(AW82="","",VLOOKUP(AW82,'シフト記号表（勤務時間帯）'!$D$6:$X$47,21,FALSE))</f>
        <v/>
      </c>
      <c r="AX83" s="201" t="str">
        <f>IF(AX82="","",VLOOKUP(AX82,'シフト記号表（勤務時間帯）'!$D$6:$X$47,21,FALSE))</f>
        <v/>
      </c>
      <c r="AY83" s="201" t="str">
        <f>IF(AY82="","",VLOOKUP(AY82,'シフト記号表（勤務時間帯）'!$D$6:$X$47,21,FALSE))</f>
        <v/>
      </c>
      <c r="AZ83" s="297">
        <f>IF($BC$3="４週",SUM(U83:AV83),IF($BC$3="暦月",SUM(U83:AY83),""))</f>
        <v>0</v>
      </c>
      <c r="BA83" s="298"/>
      <c r="BB83" s="299">
        <f>IF($BC$3="４週",AZ83/4,IF($BC$3="暦月",(AZ83/($BC$12/7)),""))</f>
        <v>0</v>
      </c>
      <c r="BC83" s="298"/>
      <c r="BD83" s="291"/>
      <c r="BE83" s="292"/>
      <c r="BF83" s="292"/>
      <c r="BG83" s="292"/>
      <c r="BH83" s="293"/>
    </row>
    <row r="84" spans="2:60" ht="20.25" customHeight="1" x14ac:dyDescent="0.4">
      <c r="B84" s="124"/>
      <c r="C84" s="282"/>
      <c r="D84" s="283"/>
      <c r="E84" s="284"/>
      <c r="F84" s="169"/>
      <c r="G84" s="165">
        <f>C82</f>
        <v>0</v>
      </c>
      <c r="H84" s="246"/>
      <c r="I84" s="263"/>
      <c r="J84" s="264"/>
      <c r="K84" s="264"/>
      <c r="L84" s="265"/>
      <c r="M84" s="253"/>
      <c r="N84" s="254"/>
      <c r="O84" s="255"/>
      <c r="P84" s="196" t="s">
        <v>74</v>
      </c>
      <c r="Q84" s="26"/>
      <c r="R84" s="26"/>
      <c r="S84" s="18"/>
      <c r="T84" s="57"/>
      <c r="U84" s="203" t="str">
        <f>IF(U82="","",VLOOKUP(U82,'シフト記号表（勤務時間帯）'!$D$6:$Z$47,23,FALSE))</f>
        <v/>
      </c>
      <c r="V84" s="204" t="str">
        <f>IF(V82="","",VLOOKUP(V82,'シフト記号表（勤務時間帯）'!$D$6:$Z$47,23,FALSE))</f>
        <v/>
      </c>
      <c r="W84" s="204" t="str">
        <f>IF(W82="","",VLOOKUP(W82,'シフト記号表（勤務時間帯）'!$D$6:$Z$47,23,FALSE))</f>
        <v/>
      </c>
      <c r="X84" s="204" t="str">
        <f>IF(X82="","",VLOOKUP(X82,'シフト記号表（勤務時間帯）'!$D$6:$Z$47,23,FALSE))</f>
        <v/>
      </c>
      <c r="Y84" s="204" t="str">
        <f>IF(Y82="","",VLOOKUP(Y82,'シフト記号表（勤務時間帯）'!$D$6:$Z$47,23,FALSE))</f>
        <v/>
      </c>
      <c r="Z84" s="204" t="str">
        <f>IF(Z82="","",VLOOKUP(Z82,'シフト記号表（勤務時間帯）'!$D$6:$Z$47,23,FALSE))</f>
        <v/>
      </c>
      <c r="AA84" s="205" t="str">
        <f>IF(AA82="","",VLOOKUP(AA82,'シフト記号表（勤務時間帯）'!$D$6:$Z$47,23,FALSE))</f>
        <v/>
      </c>
      <c r="AB84" s="203" t="str">
        <f>IF(AB82="","",VLOOKUP(AB82,'シフト記号表（勤務時間帯）'!$D$6:$Z$47,23,FALSE))</f>
        <v/>
      </c>
      <c r="AC84" s="204" t="str">
        <f>IF(AC82="","",VLOOKUP(AC82,'シフト記号表（勤務時間帯）'!$D$6:$Z$47,23,FALSE))</f>
        <v/>
      </c>
      <c r="AD84" s="204" t="str">
        <f>IF(AD82="","",VLOOKUP(AD82,'シフト記号表（勤務時間帯）'!$D$6:$Z$47,23,FALSE))</f>
        <v/>
      </c>
      <c r="AE84" s="204" t="str">
        <f>IF(AE82="","",VLOOKUP(AE82,'シフト記号表（勤務時間帯）'!$D$6:$Z$47,23,FALSE))</f>
        <v/>
      </c>
      <c r="AF84" s="204" t="str">
        <f>IF(AF82="","",VLOOKUP(AF82,'シフト記号表（勤務時間帯）'!$D$6:$Z$47,23,FALSE))</f>
        <v/>
      </c>
      <c r="AG84" s="204" t="str">
        <f>IF(AG82="","",VLOOKUP(AG82,'シフト記号表（勤務時間帯）'!$D$6:$Z$47,23,FALSE))</f>
        <v/>
      </c>
      <c r="AH84" s="205" t="str">
        <f>IF(AH82="","",VLOOKUP(AH82,'シフト記号表（勤務時間帯）'!$D$6:$Z$47,23,FALSE))</f>
        <v/>
      </c>
      <c r="AI84" s="203" t="str">
        <f>IF(AI82="","",VLOOKUP(AI82,'シフト記号表（勤務時間帯）'!$D$6:$Z$47,23,FALSE))</f>
        <v/>
      </c>
      <c r="AJ84" s="204" t="str">
        <f>IF(AJ82="","",VLOOKUP(AJ82,'シフト記号表（勤務時間帯）'!$D$6:$Z$47,23,FALSE))</f>
        <v/>
      </c>
      <c r="AK84" s="204" t="str">
        <f>IF(AK82="","",VLOOKUP(AK82,'シフト記号表（勤務時間帯）'!$D$6:$Z$47,23,FALSE))</f>
        <v/>
      </c>
      <c r="AL84" s="204" t="str">
        <f>IF(AL82="","",VLOOKUP(AL82,'シフト記号表（勤務時間帯）'!$D$6:$Z$47,23,FALSE))</f>
        <v/>
      </c>
      <c r="AM84" s="204" t="str">
        <f>IF(AM82="","",VLOOKUP(AM82,'シフト記号表（勤務時間帯）'!$D$6:$Z$47,23,FALSE))</f>
        <v/>
      </c>
      <c r="AN84" s="204" t="str">
        <f>IF(AN82="","",VLOOKUP(AN82,'シフト記号表（勤務時間帯）'!$D$6:$Z$47,23,FALSE))</f>
        <v/>
      </c>
      <c r="AO84" s="205" t="str">
        <f>IF(AO82="","",VLOOKUP(AO82,'シフト記号表（勤務時間帯）'!$D$6:$Z$47,23,FALSE))</f>
        <v/>
      </c>
      <c r="AP84" s="203" t="str">
        <f>IF(AP82="","",VLOOKUP(AP82,'シフト記号表（勤務時間帯）'!$D$6:$Z$47,23,FALSE))</f>
        <v/>
      </c>
      <c r="AQ84" s="204" t="str">
        <f>IF(AQ82="","",VLOOKUP(AQ82,'シフト記号表（勤務時間帯）'!$D$6:$Z$47,23,FALSE))</f>
        <v/>
      </c>
      <c r="AR84" s="204" t="str">
        <f>IF(AR82="","",VLOOKUP(AR82,'シフト記号表（勤務時間帯）'!$D$6:$Z$47,23,FALSE))</f>
        <v/>
      </c>
      <c r="AS84" s="204" t="str">
        <f>IF(AS82="","",VLOOKUP(AS82,'シフト記号表（勤務時間帯）'!$D$6:$Z$47,23,FALSE))</f>
        <v/>
      </c>
      <c r="AT84" s="204" t="str">
        <f>IF(AT82="","",VLOOKUP(AT82,'シフト記号表（勤務時間帯）'!$D$6:$Z$47,23,FALSE))</f>
        <v/>
      </c>
      <c r="AU84" s="204" t="str">
        <f>IF(AU82="","",VLOOKUP(AU82,'シフト記号表（勤務時間帯）'!$D$6:$Z$47,23,FALSE))</f>
        <v/>
      </c>
      <c r="AV84" s="205" t="str">
        <f>IF(AV82="","",VLOOKUP(AV82,'シフト記号表（勤務時間帯）'!$D$6:$Z$47,23,FALSE))</f>
        <v/>
      </c>
      <c r="AW84" s="203" t="str">
        <f>IF(AW82="","",VLOOKUP(AW82,'シフト記号表（勤務時間帯）'!$D$6:$Z$47,23,FALSE))</f>
        <v/>
      </c>
      <c r="AX84" s="204" t="str">
        <f>IF(AX82="","",VLOOKUP(AX82,'シフト記号表（勤務時間帯）'!$D$6:$Z$47,23,FALSE))</f>
        <v/>
      </c>
      <c r="AY84" s="204" t="str">
        <f>IF(AY82="","",VLOOKUP(AY82,'シフト記号表（勤務時間帯）'!$D$6:$Z$47,23,FALSE))</f>
        <v/>
      </c>
      <c r="AZ84" s="300">
        <f>IF($BC$3="４週",SUM(U84:AV84),IF($BC$3="暦月",SUM(U84:AY84),""))</f>
        <v>0</v>
      </c>
      <c r="BA84" s="301"/>
      <c r="BB84" s="302">
        <f>IF($BC$3="４週",AZ84/4,IF($BC$3="暦月",(AZ84/($BC$12/7)),""))</f>
        <v>0</v>
      </c>
      <c r="BC84" s="301"/>
      <c r="BD84" s="294"/>
      <c r="BE84" s="295"/>
      <c r="BF84" s="295"/>
      <c r="BG84" s="295"/>
      <c r="BH84" s="296"/>
    </row>
    <row r="85" spans="2:60" ht="20.25" customHeight="1" x14ac:dyDescent="0.4">
      <c r="B85" s="125"/>
      <c r="C85" s="276"/>
      <c r="D85" s="277"/>
      <c r="E85" s="278"/>
      <c r="F85" s="167"/>
      <c r="G85" s="163"/>
      <c r="H85" s="337"/>
      <c r="I85" s="257"/>
      <c r="J85" s="258"/>
      <c r="K85" s="258"/>
      <c r="L85" s="259"/>
      <c r="M85" s="247"/>
      <c r="N85" s="248"/>
      <c r="O85" s="249"/>
      <c r="P85" s="44" t="s">
        <v>18</v>
      </c>
      <c r="Q85" s="45"/>
      <c r="R85" s="45"/>
      <c r="S85" s="46"/>
      <c r="T85" s="60"/>
      <c r="U85" s="206"/>
      <c r="V85" s="207"/>
      <c r="W85" s="207"/>
      <c r="X85" s="207"/>
      <c r="Y85" s="207"/>
      <c r="Z85" s="207"/>
      <c r="AA85" s="208"/>
      <c r="AB85" s="206"/>
      <c r="AC85" s="207"/>
      <c r="AD85" s="207"/>
      <c r="AE85" s="207"/>
      <c r="AF85" s="207"/>
      <c r="AG85" s="207"/>
      <c r="AH85" s="208"/>
      <c r="AI85" s="206"/>
      <c r="AJ85" s="207"/>
      <c r="AK85" s="207"/>
      <c r="AL85" s="207"/>
      <c r="AM85" s="207"/>
      <c r="AN85" s="207"/>
      <c r="AO85" s="208"/>
      <c r="AP85" s="206"/>
      <c r="AQ85" s="207"/>
      <c r="AR85" s="207"/>
      <c r="AS85" s="207"/>
      <c r="AT85" s="207"/>
      <c r="AU85" s="207"/>
      <c r="AV85" s="208"/>
      <c r="AW85" s="206"/>
      <c r="AX85" s="207"/>
      <c r="AY85" s="207"/>
      <c r="AZ85" s="256"/>
      <c r="BA85" s="243"/>
      <c r="BB85" s="242"/>
      <c r="BC85" s="243"/>
      <c r="BD85" s="288"/>
      <c r="BE85" s="289"/>
      <c r="BF85" s="289"/>
      <c r="BG85" s="289"/>
      <c r="BH85" s="290"/>
    </row>
    <row r="86" spans="2:60" ht="20.25" customHeight="1" x14ac:dyDescent="0.4">
      <c r="B86" s="123">
        <f>B83+1</f>
        <v>21</v>
      </c>
      <c r="C86" s="279"/>
      <c r="D86" s="280"/>
      <c r="E86" s="281"/>
      <c r="F86" s="168">
        <f>C85</f>
        <v>0</v>
      </c>
      <c r="G86" s="164"/>
      <c r="H86" s="245"/>
      <c r="I86" s="260"/>
      <c r="J86" s="261"/>
      <c r="K86" s="261"/>
      <c r="L86" s="262"/>
      <c r="M86" s="250"/>
      <c r="N86" s="251"/>
      <c r="O86" s="252"/>
      <c r="P86" s="23" t="s">
        <v>73</v>
      </c>
      <c r="Q86" s="24"/>
      <c r="R86" s="24"/>
      <c r="S86" s="19"/>
      <c r="T86" s="53"/>
      <c r="U86" s="200" t="str">
        <f>IF(U85="","",VLOOKUP(U85,'シフト記号表（勤務時間帯）'!$D$6:$X$47,21,FALSE))</f>
        <v/>
      </c>
      <c r="V86" s="201" t="str">
        <f>IF(V85="","",VLOOKUP(V85,'シフト記号表（勤務時間帯）'!$D$6:$X$47,21,FALSE))</f>
        <v/>
      </c>
      <c r="W86" s="201" t="str">
        <f>IF(W85="","",VLOOKUP(W85,'シフト記号表（勤務時間帯）'!$D$6:$X$47,21,FALSE))</f>
        <v/>
      </c>
      <c r="X86" s="201" t="str">
        <f>IF(X85="","",VLOOKUP(X85,'シフト記号表（勤務時間帯）'!$D$6:$X$47,21,FALSE))</f>
        <v/>
      </c>
      <c r="Y86" s="201" t="str">
        <f>IF(Y85="","",VLOOKUP(Y85,'シフト記号表（勤務時間帯）'!$D$6:$X$47,21,FALSE))</f>
        <v/>
      </c>
      <c r="Z86" s="201" t="str">
        <f>IF(Z85="","",VLOOKUP(Z85,'シフト記号表（勤務時間帯）'!$D$6:$X$47,21,FALSE))</f>
        <v/>
      </c>
      <c r="AA86" s="202" t="str">
        <f>IF(AA85="","",VLOOKUP(AA85,'シフト記号表（勤務時間帯）'!$D$6:$X$47,21,FALSE))</f>
        <v/>
      </c>
      <c r="AB86" s="200" t="str">
        <f>IF(AB85="","",VLOOKUP(AB85,'シフト記号表（勤務時間帯）'!$D$6:$X$47,21,FALSE))</f>
        <v/>
      </c>
      <c r="AC86" s="201" t="str">
        <f>IF(AC85="","",VLOOKUP(AC85,'シフト記号表（勤務時間帯）'!$D$6:$X$47,21,FALSE))</f>
        <v/>
      </c>
      <c r="AD86" s="201" t="str">
        <f>IF(AD85="","",VLOOKUP(AD85,'シフト記号表（勤務時間帯）'!$D$6:$X$47,21,FALSE))</f>
        <v/>
      </c>
      <c r="AE86" s="201" t="str">
        <f>IF(AE85="","",VLOOKUP(AE85,'シフト記号表（勤務時間帯）'!$D$6:$X$47,21,FALSE))</f>
        <v/>
      </c>
      <c r="AF86" s="201" t="str">
        <f>IF(AF85="","",VLOOKUP(AF85,'シフト記号表（勤務時間帯）'!$D$6:$X$47,21,FALSE))</f>
        <v/>
      </c>
      <c r="AG86" s="201" t="str">
        <f>IF(AG85="","",VLOOKUP(AG85,'シフト記号表（勤務時間帯）'!$D$6:$X$47,21,FALSE))</f>
        <v/>
      </c>
      <c r="AH86" s="202" t="str">
        <f>IF(AH85="","",VLOOKUP(AH85,'シフト記号表（勤務時間帯）'!$D$6:$X$47,21,FALSE))</f>
        <v/>
      </c>
      <c r="AI86" s="200" t="str">
        <f>IF(AI85="","",VLOOKUP(AI85,'シフト記号表（勤務時間帯）'!$D$6:$X$47,21,FALSE))</f>
        <v/>
      </c>
      <c r="AJ86" s="201" t="str">
        <f>IF(AJ85="","",VLOOKUP(AJ85,'シフト記号表（勤務時間帯）'!$D$6:$X$47,21,FALSE))</f>
        <v/>
      </c>
      <c r="AK86" s="201" t="str">
        <f>IF(AK85="","",VLOOKUP(AK85,'シフト記号表（勤務時間帯）'!$D$6:$X$47,21,FALSE))</f>
        <v/>
      </c>
      <c r="AL86" s="201" t="str">
        <f>IF(AL85="","",VLOOKUP(AL85,'シフト記号表（勤務時間帯）'!$D$6:$X$47,21,FALSE))</f>
        <v/>
      </c>
      <c r="AM86" s="201" t="str">
        <f>IF(AM85="","",VLOOKUP(AM85,'シフト記号表（勤務時間帯）'!$D$6:$X$47,21,FALSE))</f>
        <v/>
      </c>
      <c r="AN86" s="201" t="str">
        <f>IF(AN85="","",VLOOKUP(AN85,'シフト記号表（勤務時間帯）'!$D$6:$X$47,21,FALSE))</f>
        <v/>
      </c>
      <c r="AO86" s="202" t="str">
        <f>IF(AO85="","",VLOOKUP(AO85,'シフト記号表（勤務時間帯）'!$D$6:$X$47,21,FALSE))</f>
        <v/>
      </c>
      <c r="AP86" s="200" t="str">
        <f>IF(AP85="","",VLOOKUP(AP85,'シフト記号表（勤務時間帯）'!$D$6:$X$47,21,FALSE))</f>
        <v/>
      </c>
      <c r="AQ86" s="201" t="str">
        <f>IF(AQ85="","",VLOOKUP(AQ85,'シフト記号表（勤務時間帯）'!$D$6:$X$47,21,FALSE))</f>
        <v/>
      </c>
      <c r="AR86" s="201" t="str">
        <f>IF(AR85="","",VLOOKUP(AR85,'シフト記号表（勤務時間帯）'!$D$6:$X$47,21,FALSE))</f>
        <v/>
      </c>
      <c r="AS86" s="201" t="str">
        <f>IF(AS85="","",VLOOKUP(AS85,'シフト記号表（勤務時間帯）'!$D$6:$X$47,21,FALSE))</f>
        <v/>
      </c>
      <c r="AT86" s="201" t="str">
        <f>IF(AT85="","",VLOOKUP(AT85,'シフト記号表（勤務時間帯）'!$D$6:$X$47,21,FALSE))</f>
        <v/>
      </c>
      <c r="AU86" s="201" t="str">
        <f>IF(AU85="","",VLOOKUP(AU85,'シフト記号表（勤務時間帯）'!$D$6:$X$47,21,FALSE))</f>
        <v/>
      </c>
      <c r="AV86" s="202" t="str">
        <f>IF(AV85="","",VLOOKUP(AV85,'シフト記号表（勤務時間帯）'!$D$6:$X$47,21,FALSE))</f>
        <v/>
      </c>
      <c r="AW86" s="200" t="str">
        <f>IF(AW85="","",VLOOKUP(AW85,'シフト記号表（勤務時間帯）'!$D$6:$X$47,21,FALSE))</f>
        <v/>
      </c>
      <c r="AX86" s="201" t="str">
        <f>IF(AX85="","",VLOOKUP(AX85,'シフト記号表（勤務時間帯）'!$D$6:$X$47,21,FALSE))</f>
        <v/>
      </c>
      <c r="AY86" s="201" t="str">
        <f>IF(AY85="","",VLOOKUP(AY85,'シフト記号表（勤務時間帯）'!$D$6:$X$47,21,FALSE))</f>
        <v/>
      </c>
      <c r="AZ86" s="297">
        <f>IF($BC$3="４週",SUM(U86:AV86),IF($BC$3="暦月",SUM(U86:AY86),""))</f>
        <v>0</v>
      </c>
      <c r="BA86" s="298"/>
      <c r="BB86" s="299">
        <f>IF($BC$3="４週",AZ86/4,IF($BC$3="暦月",(AZ86/($BC$12/7)),""))</f>
        <v>0</v>
      </c>
      <c r="BC86" s="298"/>
      <c r="BD86" s="291"/>
      <c r="BE86" s="292"/>
      <c r="BF86" s="292"/>
      <c r="BG86" s="292"/>
      <c r="BH86" s="293"/>
    </row>
    <row r="87" spans="2:60" ht="20.25" customHeight="1" x14ac:dyDescent="0.4">
      <c r="B87" s="124"/>
      <c r="C87" s="282"/>
      <c r="D87" s="283"/>
      <c r="E87" s="284"/>
      <c r="F87" s="169"/>
      <c r="G87" s="165">
        <f>C85</f>
        <v>0</v>
      </c>
      <c r="H87" s="246"/>
      <c r="I87" s="263"/>
      <c r="J87" s="264"/>
      <c r="K87" s="264"/>
      <c r="L87" s="265"/>
      <c r="M87" s="253"/>
      <c r="N87" s="254"/>
      <c r="O87" s="255"/>
      <c r="P87" s="196" t="s">
        <v>74</v>
      </c>
      <c r="Q87" s="26"/>
      <c r="R87" s="26"/>
      <c r="S87" s="18"/>
      <c r="T87" s="57"/>
      <c r="U87" s="203" t="str">
        <f>IF(U85="","",VLOOKUP(U85,'シフト記号表（勤務時間帯）'!$D$6:$Z$47,23,FALSE))</f>
        <v/>
      </c>
      <c r="V87" s="204" t="str">
        <f>IF(V85="","",VLOOKUP(V85,'シフト記号表（勤務時間帯）'!$D$6:$Z$47,23,FALSE))</f>
        <v/>
      </c>
      <c r="W87" s="204" t="str">
        <f>IF(W85="","",VLOOKUP(W85,'シフト記号表（勤務時間帯）'!$D$6:$Z$47,23,FALSE))</f>
        <v/>
      </c>
      <c r="X87" s="204" t="str">
        <f>IF(X85="","",VLOOKUP(X85,'シフト記号表（勤務時間帯）'!$D$6:$Z$47,23,FALSE))</f>
        <v/>
      </c>
      <c r="Y87" s="204" t="str">
        <f>IF(Y85="","",VLOOKUP(Y85,'シフト記号表（勤務時間帯）'!$D$6:$Z$47,23,FALSE))</f>
        <v/>
      </c>
      <c r="Z87" s="204" t="str">
        <f>IF(Z85="","",VLOOKUP(Z85,'シフト記号表（勤務時間帯）'!$D$6:$Z$47,23,FALSE))</f>
        <v/>
      </c>
      <c r="AA87" s="205" t="str">
        <f>IF(AA85="","",VLOOKUP(AA85,'シフト記号表（勤務時間帯）'!$D$6:$Z$47,23,FALSE))</f>
        <v/>
      </c>
      <c r="AB87" s="203" t="str">
        <f>IF(AB85="","",VLOOKUP(AB85,'シフト記号表（勤務時間帯）'!$D$6:$Z$47,23,FALSE))</f>
        <v/>
      </c>
      <c r="AC87" s="204" t="str">
        <f>IF(AC85="","",VLOOKUP(AC85,'シフト記号表（勤務時間帯）'!$D$6:$Z$47,23,FALSE))</f>
        <v/>
      </c>
      <c r="AD87" s="204" t="str">
        <f>IF(AD85="","",VLOOKUP(AD85,'シフト記号表（勤務時間帯）'!$D$6:$Z$47,23,FALSE))</f>
        <v/>
      </c>
      <c r="AE87" s="204" t="str">
        <f>IF(AE85="","",VLOOKUP(AE85,'シフト記号表（勤務時間帯）'!$D$6:$Z$47,23,FALSE))</f>
        <v/>
      </c>
      <c r="AF87" s="204" t="str">
        <f>IF(AF85="","",VLOOKUP(AF85,'シフト記号表（勤務時間帯）'!$D$6:$Z$47,23,FALSE))</f>
        <v/>
      </c>
      <c r="AG87" s="204" t="str">
        <f>IF(AG85="","",VLOOKUP(AG85,'シフト記号表（勤務時間帯）'!$D$6:$Z$47,23,FALSE))</f>
        <v/>
      </c>
      <c r="AH87" s="205" t="str">
        <f>IF(AH85="","",VLOOKUP(AH85,'シフト記号表（勤務時間帯）'!$D$6:$Z$47,23,FALSE))</f>
        <v/>
      </c>
      <c r="AI87" s="203" t="str">
        <f>IF(AI85="","",VLOOKUP(AI85,'シフト記号表（勤務時間帯）'!$D$6:$Z$47,23,FALSE))</f>
        <v/>
      </c>
      <c r="AJ87" s="204" t="str">
        <f>IF(AJ85="","",VLOOKUP(AJ85,'シフト記号表（勤務時間帯）'!$D$6:$Z$47,23,FALSE))</f>
        <v/>
      </c>
      <c r="AK87" s="204" t="str">
        <f>IF(AK85="","",VLOOKUP(AK85,'シフト記号表（勤務時間帯）'!$D$6:$Z$47,23,FALSE))</f>
        <v/>
      </c>
      <c r="AL87" s="204" t="str">
        <f>IF(AL85="","",VLOOKUP(AL85,'シフト記号表（勤務時間帯）'!$D$6:$Z$47,23,FALSE))</f>
        <v/>
      </c>
      <c r="AM87" s="204" t="str">
        <f>IF(AM85="","",VLOOKUP(AM85,'シフト記号表（勤務時間帯）'!$D$6:$Z$47,23,FALSE))</f>
        <v/>
      </c>
      <c r="AN87" s="204" t="str">
        <f>IF(AN85="","",VLOOKUP(AN85,'シフト記号表（勤務時間帯）'!$D$6:$Z$47,23,FALSE))</f>
        <v/>
      </c>
      <c r="AO87" s="205" t="str">
        <f>IF(AO85="","",VLOOKUP(AO85,'シフト記号表（勤務時間帯）'!$D$6:$Z$47,23,FALSE))</f>
        <v/>
      </c>
      <c r="AP87" s="203" t="str">
        <f>IF(AP85="","",VLOOKUP(AP85,'シフト記号表（勤務時間帯）'!$D$6:$Z$47,23,FALSE))</f>
        <v/>
      </c>
      <c r="AQ87" s="204" t="str">
        <f>IF(AQ85="","",VLOOKUP(AQ85,'シフト記号表（勤務時間帯）'!$D$6:$Z$47,23,FALSE))</f>
        <v/>
      </c>
      <c r="AR87" s="204" t="str">
        <f>IF(AR85="","",VLOOKUP(AR85,'シフト記号表（勤務時間帯）'!$D$6:$Z$47,23,FALSE))</f>
        <v/>
      </c>
      <c r="AS87" s="204" t="str">
        <f>IF(AS85="","",VLOOKUP(AS85,'シフト記号表（勤務時間帯）'!$D$6:$Z$47,23,FALSE))</f>
        <v/>
      </c>
      <c r="AT87" s="204" t="str">
        <f>IF(AT85="","",VLOOKUP(AT85,'シフト記号表（勤務時間帯）'!$D$6:$Z$47,23,FALSE))</f>
        <v/>
      </c>
      <c r="AU87" s="204" t="str">
        <f>IF(AU85="","",VLOOKUP(AU85,'シフト記号表（勤務時間帯）'!$D$6:$Z$47,23,FALSE))</f>
        <v/>
      </c>
      <c r="AV87" s="205" t="str">
        <f>IF(AV85="","",VLOOKUP(AV85,'シフト記号表（勤務時間帯）'!$D$6:$Z$47,23,FALSE))</f>
        <v/>
      </c>
      <c r="AW87" s="203" t="str">
        <f>IF(AW85="","",VLOOKUP(AW85,'シフト記号表（勤務時間帯）'!$D$6:$Z$47,23,FALSE))</f>
        <v/>
      </c>
      <c r="AX87" s="204" t="str">
        <f>IF(AX85="","",VLOOKUP(AX85,'シフト記号表（勤務時間帯）'!$D$6:$Z$47,23,FALSE))</f>
        <v/>
      </c>
      <c r="AY87" s="204" t="str">
        <f>IF(AY85="","",VLOOKUP(AY85,'シフト記号表（勤務時間帯）'!$D$6:$Z$47,23,FALSE))</f>
        <v/>
      </c>
      <c r="AZ87" s="300">
        <f>IF($BC$3="４週",SUM(U87:AV87),IF($BC$3="暦月",SUM(U87:AY87),""))</f>
        <v>0</v>
      </c>
      <c r="BA87" s="301"/>
      <c r="BB87" s="302">
        <f>IF($BC$3="４週",AZ87/4,IF($BC$3="暦月",(AZ87/($BC$12/7)),""))</f>
        <v>0</v>
      </c>
      <c r="BC87" s="301"/>
      <c r="BD87" s="294"/>
      <c r="BE87" s="295"/>
      <c r="BF87" s="295"/>
      <c r="BG87" s="295"/>
      <c r="BH87" s="296"/>
    </row>
    <row r="88" spans="2:60" ht="20.25" customHeight="1" x14ac:dyDescent="0.4">
      <c r="B88" s="125"/>
      <c r="C88" s="276"/>
      <c r="D88" s="277"/>
      <c r="E88" s="278"/>
      <c r="F88" s="167"/>
      <c r="G88" s="163"/>
      <c r="H88" s="337"/>
      <c r="I88" s="257"/>
      <c r="J88" s="258"/>
      <c r="K88" s="258"/>
      <c r="L88" s="259"/>
      <c r="M88" s="247"/>
      <c r="N88" s="248"/>
      <c r="O88" s="249"/>
      <c r="P88" s="44" t="s">
        <v>18</v>
      </c>
      <c r="Q88" s="45"/>
      <c r="R88" s="45"/>
      <c r="S88" s="46"/>
      <c r="T88" s="60"/>
      <c r="U88" s="206"/>
      <c r="V88" s="207"/>
      <c r="W88" s="207"/>
      <c r="X88" s="207"/>
      <c r="Y88" s="207"/>
      <c r="Z88" s="207"/>
      <c r="AA88" s="208"/>
      <c r="AB88" s="206"/>
      <c r="AC88" s="207"/>
      <c r="AD88" s="207"/>
      <c r="AE88" s="207"/>
      <c r="AF88" s="207"/>
      <c r="AG88" s="207"/>
      <c r="AH88" s="208"/>
      <c r="AI88" s="206"/>
      <c r="AJ88" s="207"/>
      <c r="AK88" s="207"/>
      <c r="AL88" s="207"/>
      <c r="AM88" s="207"/>
      <c r="AN88" s="207"/>
      <c r="AO88" s="208"/>
      <c r="AP88" s="206"/>
      <c r="AQ88" s="207"/>
      <c r="AR88" s="207"/>
      <c r="AS88" s="207"/>
      <c r="AT88" s="207"/>
      <c r="AU88" s="207"/>
      <c r="AV88" s="208"/>
      <c r="AW88" s="206"/>
      <c r="AX88" s="207"/>
      <c r="AY88" s="207"/>
      <c r="AZ88" s="256"/>
      <c r="BA88" s="243"/>
      <c r="BB88" s="242"/>
      <c r="BC88" s="243"/>
      <c r="BD88" s="288"/>
      <c r="BE88" s="289"/>
      <c r="BF88" s="289"/>
      <c r="BG88" s="289"/>
      <c r="BH88" s="290"/>
    </row>
    <row r="89" spans="2:60" ht="20.25" customHeight="1" x14ac:dyDescent="0.4">
      <c r="B89" s="123">
        <f>B86+1</f>
        <v>22</v>
      </c>
      <c r="C89" s="279"/>
      <c r="D89" s="280"/>
      <c r="E89" s="281"/>
      <c r="F89" s="168">
        <f>C88</f>
        <v>0</v>
      </c>
      <c r="G89" s="164"/>
      <c r="H89" s="245"/>
      <c r="I89" s="260"/>
      <c r="J89" s="261"/>
      <c r="K89" s="261"/>
      <c r="L89" s="262"/>
      <c r="M89" s="250"/>
      <c r="N89" s="251"/>
      <c r="O89" s="252"/>
      <c r="P89" s="23" t="s">
        <v>73</v>
      </c>
      <c r="Q89" s="24"/>
      <c r="R89" s="24"/>
      <c r="S89" s="19"/>
      <c r="T89" s="53"/>
      <c r="U89" s="200" t="str">
        <f>IF(U88="","",VLOOKUP(U88,'シフト記号表（勤務時間帯）'!$D$6:$X$47,21,FALSE))</f>
        <v/>
      </c>
      <c r="V89" s="201" t="str">
        <f>IF(V88="","",VLOOKUP(V88,'シフト記号表（勤務時間帯）'!$D$6:$X$47,21,FALSE))</f>
        <v/>
      </c>
      <c r="W89" s="201" t="str">
        <f>IF(W88="","",VLOOKUP(W88,'シフト記号表（勤務時間帯）'!$D$6:$X$47,21,FALSE))</f>
        <v/>
      </c>
      <c r="X89" s="201" t="str">
        <f>IF(X88="","",VLOOKUP(X88,'シフト記号表（勤務時間帯）'!$D$6:$X$47,21,FALSE))</f>
        <v/>
      </c>
      <c r="Y89" s="201" t="str">
        <f>IF(Y88="","",VLOOKUP(Y88,'シフト記号表（勤務時間帯）'!$D$6:$X$47,21,FALSE))</f>
        <v/>
      </c>
      <c r="Z89" s="201" t="str">
        <f>IF(Z88="","",VLOOKUP(Z88,'シフト記号表（勤務時間帯）'!$D$6:$X$47,21,FALSE))</f>
        <v/>
      </c>
      <c r="AA89" s="202" t="str">
        <f>IF(AA88="","",VLOOKUP(AA88,'シフト記号表（勤務時間帯）'!$D$6:$X$47,21,FALSE))</f>
        <v/>
      </c>
      <c r="AB89" s="200" t="str">
        <f>IF(AB88="","",VLOOKUP(AB88,'シフト記号表（勤務時間帯）'!$D$6:$X$47,21,FALSE))</f>
        <v/>
      </c>
      <c r="AC89" s="201" t="str">
        <f>IF(AC88="","",VLOOKUP(AC88,'シフト記号表（勤務時間帯）'!$D$6:$X$47,21,FALSE))</f>
        <v/>
      </c>
      <c r="AD89" s="201" t="str">
        <f>IF(AD88="","",VLOOKUP(AD88,'シフト記号表（勤務時間帯）'!$D$6:$X$47,21,FALSE))</f>
        <v/>
      </c>
      <c r="AE89" s="201" t="str">
        <f>IF(AE88="","",VLOOKUP(AE88,'シフト記号表（勤務時間帯）'!$D$6:$X$47,21,FALSE))</f>
        <v/>
      </c>
      <c r="AF89" s="201" t="str">
        <f>IF(AF88="","",VLOOKUP(AF88,'シフト記号表（勤務時間帯）'!$D$6:$X$47,21,FALSE))</f>
        <v/>
      </c>
      <c r="AG89" s="201" t="str">
        <f>IF(AG88="","",VLOOKUP(AG88,'シフト記号表（勤務時間帯）'!$D$6:$X$47,21,FALSE))</f>
        <v/>
      </c>
      <c r="AH89" s="202" t="str">
        <f>IF(AH88="","",VLOOKUP(AH88,'シフト記号表（勤務時間帯）'!$D$6:$X$47,21,FALSE))</f>
        <v/>
      </c>
      <c r="AI89" s="200" t="str">
        <f>IF(AI88="","",VLOOKUP(AI88,'シフト記号表（勤務時間帯）'!$D$6:$X$47,21,FALSE))</f>
        <v/>
      </c>
      <c r="AJ89" s="201" t="str">
        <f>IF(AJ88="","",VLOOKUP(AJ88,'シフト記号表（勤務時間帯）'!$D$6:$X$47,21,FALSE))</f>
        <v/>
      </c>
      <c r="AK89" s="201" t="str">
        <f>IF(AK88="","",VLOOKUP(AK88,'シフト記号表（勤務時間帯）'!$D$6:$X$47,21,FALSE))</f>
        <v/>
      </c>
      <c r="AL89" s="201" t="str">
        <f>IF(AL88="","",VLOOKUP(AL88,'シフト記号表（勤務時間帯）'!$D$6:$X$47,21,FALSE))</f>
        <v/>
      </c>
      <c r="AM89" s="201" t="str">
        <f>IF(AM88="","",VLOOKUP(AM88,'シフト記号表（勤務時間帯）'!$D$6:$X$47,21,FALSE))</f>
        <v/>
      </c>
      <c r="AN89" s="201" t="str">
        <f>IF(AN88="","",VLOOKUP(AN88,'シフト記号表（勤務時間帯）'!$D$6:$X$47,21,FALSE))</f>
        <v/>
      </c>
      <c r="AO89" s="202" t="str">
        <f>IF(AO88="","",VLOOKUP(AO88,'シフト記号表（勤務時間帯）'!$D$6:$X$47,21,FALSE))</f>
        <v/>
      </c>
      <c r="AP89" s="200" t="str">
        <f>IF(AP88="","",VLOOKUP(AP88,'シフト記号表（勤務時間帯）'!$D$6:$X$47,21,FALSE))</f>
        <v/>
      </c>
      <c r="AQ89" s="201" t="str">
        <f>IF(AQ88="","",VLOOKUP(AQ88,'シフト記号表（勤務時間帯）'!$D$6:$X$47,21,FALSE))</f>
        <v/>
      </c>
      <c r="AR89" s="201" t="str">
        <f>IF(AR88="","",VLOOKUP(AR88,'シフト記号表（勤務時間帯）'!$D$6:$X$47,21,FALSE))</f>
        <v/>
      </c>
      <c r="AS89" s="201" t="str">
        <f>IF(AS88="","",VLOOKUP(AS88,'シフト記号表（勤務時間帯）'!$D$6:$X$47,21,FALSE))</f>
        <v/>
      </c>
      <c r="AT89" s="201" t="str">
        <f>IF(AT88="","",VLOOKUP(AT88,'シフト記号表（勤務時間帯）'!$D$6:$X$47,21,FALSE))</f>
        <v/>
      </c>
      <c r="AU89" s="201" t="str">
        <f>IF(AU88="","",VLOOKUP(AU88,'シフト記号表（勤務時間帯）'!$D$6:$X$47,21,FALSE))</f>
        <v/>
      </c>
      <c r="AV89" s="202" t="str">
        <f>IF(AV88="","",VLOOKUP(AV88,'シフト記号表（勤務時間帯）'!$D$6:$X$47,21,FALSE))</f>
        <v/>
      </c>
      <c r="AW89" s="200" t="str">
        <f>IF(AW88="","",VLOOKUP(AW88,'シフト記号表（勤務時間帯）'!$D$6:$X$47,21,FALSE))</f>
        <v/>
      </c>
      <c r="AX89" s="201" t="str">
        <f>IF(AX88="","",VLOOKUP(AX88,'シフト記号表（勤務時間帯）'!$D$6:$X$47,21,FALSE))</f>
        <v/>
      </c>
      <c r="AY89" s="201" t="str">
        <f>IF(AY88="","",VLOOKUP(AY88,'シフト記号表（勤務時間帯）'!$D$6:$X$47,21,FALSE))</f>
        <v/>
      </c>
      <c r="AZ89" s="297">
        <f>IF($BC$3="４週",SUM(U89:AV89),IF($BC$3="暦月",SUM(U89:AY89),""))</f>
        <v>0</v>
      </c>
      <c r="BA89" s="298"/>
      <c r="BB89" s="299">
        <f>IF($BC$3="４週",AZ89/4,IF($BC$3="暦月",(AZ89/($BC$12/7)),""))</f>
        <v>0</v>
      </c>
      <c r="BC89" s="298"/>
      <c r="BD89" s="291"/>
      <c r="BE89" s="292"/>
      <c r="BF89" s="292"/>
      <c r="BG89" s="292"/>
      <c r="BH89" s="293"/>
    </row>
    <row r="90" spans="2:60" ht="20.25" customHeight="1" x14ac:dyDescent="0.4">
      <c r="B90" s="124"/>
      <c r="C90" s="282"/>
      <c r="D90" s="283"/>
      <c r="E90" s="284"/>
      <c r="F90" s="169"/>
      <c r="G90" s="165">
        <f>C88</f>
        <v>0</v>
      </c>
      <c r="H90" s="246"/>
      <c r="I90" s="263"/>
      <c r="J90" s="264"/>
      <c r="K90" s="264"/>
      <c r="L90" s="265"/>
      <c r="M90" s="253"/>
      <c r="N90" s="254"/>
      <c r="O90" s="255"/>
      <c r="P90" s="196" t="s">
        <v>74</v>
      </c>
      <c r="Q90" s="26"/>
      <c r="R90" s="26"/>
      <c r="S90" s="18"/>
      <c r="T90" s="57"/>
      <c r="U90" s="203" t="str">
        <f>IF(U88="","",VLOOKUP(U88,'シフト記号表（勤務時間帯）'!$D$6:$Z$47,23,FALSE))</f>
        <v/>
      </c>
      <c r="V90" s="204" t="str">
        <f>IF(V88="","",VLOOKUP(V88,'シフト記号表（勤務時間帯）'!$D$6:$Z$47,23,FALSE))</f>
        <v/>
      </c>
      <c r="W90" s="204" t="str">
        <f>IF(W88="","",VLOOKUP(W88,'シフト記号表（勤務時間帯）'!$D$6:$Z$47,23,FALSE))</f>
        <v/>
      </c>
      <c r="X90" s="204" t="str">
        <f>IF(X88="","",VLOOKUP(X88,'シフト記号表（勤務時間帯）'!$D$6:$Z$47,23,FALSE))</f>
        <v/>
      </c>
      <c r="Y90" s="204" t="str">
        <f>IF(Y88="","",VLOOKUP(Y88,'シフト記号表（勤務時間帯）'!$D$6:$Z$47,23,FALSE))</f>
        <v/>
      </c>
      <c r="Z90" s="204" t="str">
        <f>IF(Z88="","",VLOOKUP(Z88,'シフト記号表（勤務時間帯）'!$D$6:$Z$47,23,FALSE))</f>
        <v/>
      </c>
      <c r="AA90" s="205" t="str">
        <f>IF(AA88="","",VLOOKUP(AA88,'シフト記号表（勤務時間帯）'!$D$6:$Z$47,23,FALSE))</f>
        <v/>
      </c>
      <c r="AB90" s="203" t="str">
        <f>IF(AB88="","",VLOOKUP(AB88,'シフト記号表（勤務時間帯）'!$D$6:$Z$47,23,FALSE))</f>
        <v/>
      </c>
      <c r="AC90" s="204" t="str">
        <f>IF(AC88="","",VLOOKUP(AC88,'シフト記号表（勤務時間帯）'!$D$6:$Z$47,23,FALSE))</f>
        <v/>
      </c>
      <c r="AD90" s="204" t="str">
        <f>IF(AD88="","",VLOOKUP(AD88,'シフト記号表（勤務時間帯）'!$D$6:$Z$47,23,FALSE))</f>
        <v/>
      </c>
      <c r="AE90" s="204" t="str">
        <f>IF(AE88="","",VLOOKUP(AE88,'シフト記号表（勤務時間帯）'!$D$6:$Z$47,23,FALSE))</f>
        <v/>
      </c>
      <c r="AF90" s="204" t="str">
        <f>IF(AF88="","",VLOOKUP(AF88,'シフト記号表（勤務時間帯）'!$D$6:$Z$47,23,FALSE))</f>
        <v/>
      </c>
      <c r="AG90" s="204" t="str">
        <f>IF(AG88="","",VLOOKUP(AG88,'シフト記号表（勤務時間帯）'!$D$6:$Z$47,23,FALSE))</f>
        <v/>
      </c>
      <c r="AH90" s="205" t="str">
        <f>IF(AH88="","",VLOOKUP(AH88,'シフト記号表（勤務時間帯）'!$D$6:$Z$47,23,FALSE))</f>
        <v/>
      </c>
      <c r="AI90" s="203" t="str">
        <f>IF(AI88="","",VLOOKUP(AI88,'シフト記号表（勤務時間帯）'!$D$6:$Z$47,23,FALSE))</f>
        <v/>
      </c>
      <c r="AJ90" s="204" t="str">
        <f>IF(AJ88="","",VLOOKUP(AJ88,'シフト記号表（勤務時間帯）'!$D$6:$Z$47,23,FALSE))</f>
        <v/>
      </c>
      <c r="AK90" s="204" t="str">
        <f>IF(AK88="","",VLOOKUP(AK88,'シフト記号表（勤務時間帯）'!$D$6:$Z$47,23,FALSE))</f>
        <v/>
      </c>
      <c r="AL90" s="204" t="str">
        <f>IF(AL88="","",VLOOKUP(AL88,'シフト記号表（勤務時間帯）'!$D$6:$Z$47,23,FALSE))</f>
        <v/>
      </c>
      <c r="AM90" s="204" t="str">
        <f>IF(AM88="","",VLOOKUP(AM88,'シフト記号表（勤務時間帯）'!$D$6:$Z$47,23,FALSE))</f>
        <v/>
      </c>
      <c r="AN90" s="204" t="str">
        <f>IF(AN88="","",VLOOKUP(AN88,'シフト記号表（勤務時間帯）'!$D$6:$Z$47,23,FALSE))</f>
        <v/>
      </c>
      <c r="AO90" s="205" t="str">
        <f>IF(AO88="","",VLOOKUP(AO88,'シフト記号表（勤務時間帯）'!$D$6:$Z$47,23,FALSE))</f>
        <v/>
      </c>
      <c r="AP90" s="203" t="str">
        <f>IF(AP88="","",VLOOKUP(AP88,'シフト記号表（勤務時間帯）'!$D$6:$Z$47,23,FALSE))</f>
        <v/>
      </c>
      <c r="AQ90" s="204" t="str">
        <f>IF(AQ88="","",VLOOKUP(AQ88,'シフト記号表（勤務時間帯）'!$D$6:$Z$47,23,FALSE))</f>
        <v/>
      </c>
      <c r="AR90" s="204" t="str">
        <f>IF(AR88="","",VLOOKUP(AR88,'シフト記号表（勤務時間帯）'!$D$6:$Z$47,23,FALSE))</f>
        <v/>
      </c>
      <c r="AS90" s="204" t="str">
        <f>IF(AS88="","",VLOOKUP(AS88,'シフト記号表（勤務時間帯）'!$D$6:$Z$47,23,FALSE))</f>
        <v/>
      </c>
      <c r="AT90" s="204" t="str">
        <f>IF(AT88="","",VLOOKUP(AT88,'シフト記号表（勤務時間帯）'!$D$6:$Z$47,23,FALSE))</f>
        <v/>
      </c>
      <c r="AU90" s="204" t="str">
        <f>IF(AU88="","",VLOOKUP(AU88,'シフト記号表（勤務時間帯）'!$D$6:$Z$47,23,FALSE))</f>
        <v/>
      </c>
      <c r="AV90" s="205" t="str">
        <f>IF(AV88="","",VLOOKUP(AV88,'シフト記号表（勤務時間帯）'!$D$6:$Z$47,23,FALSE))</f>
        <v/>
      </c>
      <c r="AW90" s="203" t="str">
        <f>IF(AW88="","",VLOOKUP(AW88,'シフト記号表（勤務時間帯）'!$D$6:$Z$47,23,FALSE))</f>
        <v/>
      </c>
      <c r="AX90" s="204" t="str">
        <f>IF(AX88="","",VLOOKUP(AX88,'シフト記号表（勤務時間帯）'!$D$6:$Z$47,23,FALSE))</f>
        <v/>
      </c>
      <c r="AY90" s="204" t="str">
        <f>IF(AY88="","",VLOOKUP(AY88,'シフト記号表（勤務時間帯）'!$D$6:$Z$47,23,FALSE))</f>
        <v/>
      </c>
      <c r="AZ90" s="300">
        <f>IF($BC$3="４週",SUM(U90:AV90),IF($BC$3="暦月",SUM(U90:AY90),""))</f>
        <v>0</v>
      </c>
      <c r="BA90" s="301"/>
      <c r="BB90" s="302">
        <f>IF($BC$3="４週",AZ90/4,IF($BC$3="暦月",(AZ90/($BC$12/7)),""))</f>
        <v>0</v>
      </c>
      <c r="BC90" s="301"/>
      <c r="BD90" s="294"/>
      <c r="BE90" s="295"/>
      <c r="BF90" s="295"/>
      <c r="BG90" s="295"/>
      <c r="BH90" s="296"/>
    </row>
    <row r="91" spans="2:60" ht="20.25" customHeight="1" x14ac:dyDescent="0.4">
      <c r="B91" s="125"/>
      <c r="C91" s="276"/>
      <c r="D91" s="277"/>
      <c r="E91" s="278"/>
      <c r="F91" s="167"/>
      <c r="G91" s="163"/>
      <c r="H91" s="337"/>
      <c r="I91" s="257"/>
      <c r="J91" s="258"/>
      <c r="K91" s="258"/>
      <c r="L91" s="259"/>
      <c r="M91" s="247"/>
      <c r="N91" s="248"/>
      <c r="O91" s="249"/>
      <c r="P91" s="44" t="s">
        <v>18</v>
      </c>
      <c r="Q91" s="45"/>
      <c r="R91" s="45"/>
      <c r="S91" s="46"/>
      <c r="T91" s="60"/>
      <c r="U91" s="206"/>
      <c r="V91" s="207"/>
      <c r="W91" s="207"/>
      <c r="X91" s="207"/>
      <c r="Y91" s="207"/>
      <c r="Z91" s="207"/>
      <c r="AA91" s="208"/>
      <c r="AB91" s="206"/>
      <c r="AC91" s="207"/>
      <c r="AD91" s="207"/>
      <c r="AE91" s="207"/>
      <c r="AF91" s="207"/>
      <c r="AG91" s="207"/>
      <c r="AH91" s="208"/>
      <c r="AI91" s="206"/>
      <c r="AJ91" s="207"/>
      <c r="AK91" s="207"/>
      <c r="AL91" s="207"/>
      <c r="AM91" s="207"/>
      <c r="AN91" s="207"/>
      <c r="AO91" s="208"/>
      <c r="AP91" s="206"/>
      <c r="AQ91" s="207"/>
      <c r="AR91" s="207"/>
      <c r="AS91" s="207"/>
      <c r="AT91" s="207"/>
      <c r="AU91" s="207"/>
      <c r="AV91" s="208"/>
      <c r="AW91" s="206"/>
      <c r="AX91" s="207"/>
      <c r="AY91" s="207"/>
      <c r="AZ91" s="256"/>
      <c r="BA91" s="243"/>
      <c r="BB91" s="242"/>
      <c r="BC91" s="243"/>
      <c r="BD91" s="288"/>
      <c r="BE91" s="289"/>
      <c r="BF91" s="289"/>
      <c r="BG91" s="289"/>
      <c r="BH91" s="290"/>
    </row>
    <row r="92" spans="2:60" ht="20.25" customHeight="1" x14ac:dyDescent="0.4">
      <c r="B92" s="123">
        <f>B89+1</f>
        <v>23</v>
      </c>
      <c r="C92" s="279"/>
      <c r="D92" s="280"/>
      <c r="E92" s="281"/>
      <c r="F92" s="168">
        <f>C91</f>
        <v>0</v>
      </c>
      <c r="G92" s="164"/>
      <c r="H92" s="245"/>
      <c r="I92" s="260"/>
      <c r="J92" s="261"/>
      <c r="K92" s="261"/>
      <c r="L92" s="262"/>
      <c r="M92" s="250"/>
      <c r="N92" s="251"/>
      <c r="O92" s="252"/>
      <c r="P92" s="23" t="s">
        <v>73</v>
      </c>
      <c r="Q92" s="24"/>
      <c r="R92" s="24"/>
      <c r="S92" s="19"/>
      <c r="T92" s="53"/>
      <c r="U92" s="200" t="str">
        <f>IF(U91="","",VLOOKUP(U91,'シフト記号表（勤務時間帯）'!$D$6:$X$47,21,FALSE))</f>
        <v/>
      </c>
      <c r="V92" s="201" t="str">
        <f>IF(V91="","",VLOOKUP(V91,'シフト記号表（勤務時間帯）'!$D$6:$X$47,21,FALSE))</f>
        <v/>
      </c>
      <c r="W92" s="201" t="str">
        <f>IF(W91="","",VLOOKUP(W91,'シフト記号表（勤務時間帯）'!$D$6:$X$47,21,FALSE))</f>
        <v/>
      </c>
      <c r="X92" s="201" t="str">
        <f>IF(X91="","",VLOOKUP(X91,'シフト記号表（勤務時間帯）'!$D$6:$X$47,21,FALSE))</f>
        <v/>
      </c>
      <c r="Y92" s="201" t="str">
        <f>IF(Y91="","",VLOOKUP(Y91,'シフト記号表（勤務時間帯）'!$D$6:$X$47,21,FALSE))</f>
        <v/>
      </c>
      <c r="Z92" s="201" t="str">
        <f>IF(Z91="","",VLOOKUP(Z91,'シフト記号表（勤務時間帯）'!$D$6:$X$47,21,FALSE))</f>
        <v/>
      </c>
      <c r="AA92" s="202" t="str">
        <f>IF(AA91="","",VLOOKUP(AA91,'シフト記号表（勤務時間帯）'!$D$6:$X$47,21,FALSE))</f>
        <v/>
      </c>
      <c r="AB92" s="200" t="str">
        <f>IF(AB91="","",VLOOKUP(AB91,'シフト記号表（勤務時間帯）'!$D$6:$X$47,21,FALSE))</f>
        <v/>
      </c>
      <c r="AC92" s="201" t="str">
        <f>IF(AC91="","",VLOOKUP(AC91,'シフト記号表（勤務時間帯）'!$D$6:$X$47,21,FALSE))</f>
        <v/>
      </c>
      <c r="AD92" s="201" t="str">
        <f>IF(AD91="","",VLOOKUP(AD91,'シフト記号表（勤務時間帯）'!$D$6:$X$47,21,FALSE))</f>
        <v/>
      </c>
      <c r="AE92" s="201" t="str">
        <f>IF(AE91="","",VLOOKUP(AE91,'シフト記号表（勤務時間帯）'!$D$6:$X$47,21,FALSE))</f>
        <v/>
      </c>
      <c r="AF92" s="201" t="str">
        <f>IF(AF91="","",VLOOKUP(AF91,'シフト記号表（勤務時間帯）'!$D$6:$X$47,21,FALSE))</f>
        <v/>
      </c>
      <c r="AG92" s="201" t="str">
        <f>IF(AG91="","",VLOOKUP(AG91,'シフト記号表（勤務時間帯）'!$D$6:$X$47,21,FALSE))</f>
        <v/>
      </c>
      <c r="AH92" s="202" t="str">
        <f>IF(AH91="","",VLOOKUP(AH91,'シフト記号表（勤務時間帯）'!$D$6:$X$47,21,FALSE))</f>
        <v/>
      </c>
      <c r="AI92" s="200" t="str">
        <f>IF(AI91="","",VLOOKUP(AI91,'シフト記号表（勤務時間帯）'!$D$6:$X$47,21,FALSE))</f>
        <v/>
      </c>
      <c r="AJ92" s="201" t="str">
        <f>IF(AJ91="","",VLOOKUP(AJ91,'シフト記号表（勤務時間帯）'!$D$6:$X$47,21,FALSE))</f>
        <v/>
      </c>
      <c r="AK92" s="201" t="str">
        <f>IF(AK91="","",VLOOKUP(AK91,'シフト記号表（勤務時間帯）'!$D$6:$X$47,21,FALSE))</f>
        <v/>
      </c>
      <c r="AL92" s="201" t="str">
        <f>IF(AL91="","",VLOOKUP(AL91,'シフト記号表（勤務時間帯）'!$D$6:$X$47,21,FALSE))</f>
        <v/>
      </c>
      <c r="AM92" s="201" t="str">
        <f>IF(AM91="","",VLOOKUP(AM91,'シフト記号表（勤務時間帯）'!$D$6:$X$47,21,FALSE))</f>
        <v/>
      </c>
      <c r="AN92" s="201" t="str">
        <f>IF(AN91="","",VLOOKUP(AN91,'シフト記号表（勤務時間帯）'!$D$6:$X$47,21,FALSE))</f>
        <v/>
      </c>
      <c r="AO92" s="202" t="str">
        <f>IF(AO91="","",VLOOKUP(AO91,'シフト記号表（勤務時間帯）'!$D$6:$X$47,21,FALSE))</f>
        <v/>
      </c>
      <c r="AP92" s="200" t="str">
        <f>IF(AP91="","",VLOOKUP(AP91,'シフト記号表（勤務時間帯）'!$D$6:$X$47,21,FALSE))</f>
        <v/>
      </c>
      <c r="AQ92" s="201" t="str">
        <f>IF(AQ91="","",VLOOKUP(AQ91,'シフト記号表（勤務時間帯）'!$D$6:$X$47,21,FALSE))</f>
        <v/>
      </c>
      <c r="AR92" s="201" t="str">
        <f>IF(AR91="","",VLOOKUP(AR91,'シフト記号表（勤務時間帯）'!$D$6:$X$47,21,FALSE))</f>
        <v/>
      </c>
      <c r="AS92" s="201" t="str">
        <f>IF(AS91="","",VLOOKUP(AS91,'シフト記号表（勤務時間帯）'!$D$6:$X$47,21,FALSE))</f>
        <v/>
      </c>
      <c r="AT92" s="201" t="str">
        <f>IF(AT91="","",VLOOKUP(AT91,'シフト記号表（勤務時間帯）'!$D$6:$X$47,21,FALSE))</f>
        <v/>
      </c>
      <c r="AU92" s="201" t="str">
        <f>IF(AU91="","",VLOOKUP(AU91,'シフト記号表（勤務時間帯）'!$D$6:$X$47,21,FALSE))</f>
        <v/>
      </c>
      <c r="AV92" s="202" t="str">
        <f>IF(AV91="","",VLOOKUP(AV91,'シフト記号表（勤務時間帯）'!$D$6:$X$47,21,FALSE))</f>
        <v/>
      </c>
      <c r="AW92" s="200" t="str">
        <f>IF(AW91="","",VLOOKUP(AW91,'シフト記号表（勤務時間帯）'!$D$6:$X$47,21,FALSE))</f>
        <v/>
      </c>
      <c r="AX92" s="201" t="str">
        <f>IF(AX91="","",VLOOKUP(AX91,'シフト記号表（勤務時間帯）'!$D$6:$X$47,21,FALSE))</f>
        <v/>
      </c>
      <c r="AY92" s="201" t="str">
        <f>IF(AY91="","",VLOOKUP(AY91,'シフト記号表（勤務時間帯）'!$D$6:$X$47,21,FALSE))</f>
        <v/>
      </c>
      <c r="AZ92" s="297">
        <f>IF($BC$3="４週",SUM(U92:AV92),IF($BC$3="暦月",SUM(U92:AY92),""))</f>
        <v>0</v>
      </c>
      <c r="BA92" s="298"/>
      <c r="BB92" s="299">
        <f>IF($BC$3="４週",AZ92/4,IF($BC$3="暦月",(AZ92/($BC$12/7)),""))</f>
        <v>0</v>
      </c>
      <c r="BC92" s="298"/>
      <c r="BD92" s="291"/>
      <c r="BE92" s="292"/>
      <c r="BF92" s="292"/>
      <c r="BG92" s="292"/>
      <c r="BH92" s="293"/>
    </row>
    <row r="93" spans="2:60" ht="20.25" customHeight="1" x14ac:dyDescent="0.4">
      <c r="B93" s="124"/>
      <c r="C93" s="282"/>
      <c r="D93" s="283"/>
      <c r="E93" s="284"/>
      <c r="F93" s="169"/>
      <c r="G93" s="165">
        <f>C91</f>
        <v>0</v>
      </c>
      <c r="H93" s="246"/>
      <c r="I93" s="263"/>
      <c r="J93" s="264"/>
      <c r="K93" s="264"/>
      <c r="L93" s="265"/>
      <c r="M93" s="253"/>
      <c r="N93" s="254"/>
      <c r="O93" s="255"/>
      <c r="P93" s="196" t="s">
        <v>74</v>
      </c>
      <c r="Q93" s="26"/>
      <c r="R93" s="26"/>
      <c r="S93" s="18"/>
      <c r="T93" s="57"/>
      <c r="U93" s="203" t="str">
        <f>IF(U91="","",VLOOKUP(U91,'シフト記号表（勤務時間帯）'!$D$6:$Z$47,23,FALSE))</f>
        <v/>
      </c>
      <c r="V93" s="204" t="str">
        <f>IF(V91="","",VLOOKUP(V91,'シフト記号表（勤務時間帯）'!$D$6:$Z$47,23,FALSE))</f>
        <v/>
      </c>
      <c r="W93" s="204" t="str">
        <f>IF(W91="","",VLOOKUP(W91,'シフト記号表（勤務時間帯）'!$D$6:$Z$47,23,FALSE))</f>
        <v/>
      </c>
      <c r="X93" s="204" t="str">
        <f>IF(X91="","",VLOOKUP(X91,'シフト記号表（勤務時間帯）'!$D$6:$Z$47,23,FALSE))</f>
        <v/>
      </c>
      <c r="Y93" s="204" t="str">
        <f>IF(Y91="","",VLOOKUP(Y91,'シフト記号表（勤務時間帯）'!$D$6:$Z$47,23,FALSE))</f>
        <v/>
      </c>
      <c r="Z93" s="204" t="str">
        <f>IF(Z91="","",VLOOKUP(Z91,'シフト記号表（勤務時間帯）'!$D$6:$Z$47,23,FALSE))</f>
        <v/>
      </c>
      <c r="AA93" s="205" t="str">
        <f>IF(AA91="","",VLOOKUP(AA91,'シフト記号表（勤務時間帯）'!$D$6:$Z$47,23,FALSE))</f>
        <v/>
      </c>
      <c r="AB93" s="203" t="str">
        <f>IF(AB91="","",VLOOKUP(AB91,'シフト記号表（勤務時間帯）'!$D$6:$Z$47,23,FALSE))</f>
        <v/>
      </c>
      <c r="AC93" s="204" t="str">
        <f>IF(AC91="","",VLOOKUP(AC91,'シフト記号表（勤務時間帯）'!$D$6:$Z$47,23,FALSE))</f>
        <v/>
      </c>
      <c r="AD93" s="204" t="str">
        <f>IF(AD91="","",VLOOKUP(AD91,'シフト記号表（勤務時間帯）'!$D$6:$Z$47,23,FALSE))</f>
        <v/>
      </c>
      <c r="AE93" s="204" t="str">
        <f>IF(AE91="","",VLOOKUP(AE91,'シフト記号表（勤務時間帯）'!$D$6:$Z$47,23,FALSE))</f>
        <v/>
      </c>
      <c r="AF93" s="204" t="str">
        <f>IF(AF91="","",VLOOKUP(AF91,'シフト記号表（勤務時間帯）'!$D$6:$Z$47,23,FALSE))</f>
        <v/>
      </c>
      <c r="AG93" s="204" t="str">
        <f>IF(AG91="","",VLOOKUP(AG91,'シフト記号表（勤務時間帯）'!$D$6:$Z$47,23,FALSE))</f>
        <v/>
      </c>
      <c r="AH93" s="205" t="str">
        <f>IF(AH91="","",VLOOKUP(AH91,'シフト記号表（勤務時間帯）'!$D$6:$Z$47,23,FALSE))</f>
        <v/>
      </c>
      <c r="AI93" s="203" t="str">
        <f>IF(AI91="","",VLOOKUP(AI91,'シフト記号表（勤務時間帯）'!$D$6:$Z$47,23,FALSE))</f>
        <v/>
      </c>
      <c r="AJ93" s="204" t="str">
        <f>IF(AJ91="","",VLOOKUP(AJ91,'シフト記号表（勤務時間帯）'!$D$6:$Z$47,23,FALSE))</f>
        <v/>
      </c>
      <c r="AK93" s="204" t="str">
        <f>IF(AK91="","",VLOOKUP(AK91,'シフト記号表（勤務時間帯）'!$D$6:$Z$47,23,FALSE))</f>
        <v/>
      </c>
      <c r="AL93" s="204" t="str">
        <f>IF(AL91="","",VLOOKUP(AL91,'シフト記号表（勤務時間帯）'!$D$6:$Z$47,23,FALSE))</f>
        <v/>
      </c>
      <c r="AM93" s="204" t="str">
        <f>IF(AM91="","",VLOOKUP(AM91,'シフト記号表（勤務時間帯）'!$D$6:$Z$47,23,FALSE))</f>
        <v/>
      </c>
      <c r="AN93" s="204" t="str">
        <f>IF(AN91="","",VLOOKUP(AN91,'シフト記号表（勤務時間帯）'!$D$6:$Z$47,23,FALSE))</f>
        <v/>
      </c>
      <c r="AO93" s="205" t="str">
        <f>IF(AO91="","",VLOOKUP(AO91,'シフト記号表（勤務時間帯）'!$D$6:$Z$47,23,FALSE))</f>
        <v/>
      </c>
      <c r="AP93" s="203" t="str">
        <f>IF(AP91="","",VLOOKUP(AP91,'シフト記号表（勤務時間帯）'!$D$6:$Z$47,23,FALSE))</f>
        <v/>
      </c>
      <c r="AQ93" s="204" t="str">
        <f>IF(AQ91="","",VLOOKUP(AQ91,'シフト記号表（勤務時間帯）'!$D$6:$Z$47,23,FALSE))</f>
        <v/>
      </c>
      <c r="AR93" s="204" t="str">
        <f>IF(AR91="","",VLOOKUP(AR91,'シフト記号表（勤務時間帯）'!$D$6:$Z$47,23,FALSE))</f>
        <v/>
      </c>
      <c r="AS93" s="204" t="str">
        <f>IF(AS91="","",VLOOKUP(AS91,'シフト記号表（勤務時間帯）'!$D$6:$Z$47,23,FALSE))</f>
        <v/>
      </c>
      <c r="AT93" s="204" t="str">
        <f>IF(AT91="","",VLOOKUP(AT91,'シフト記号表（勤務時間帯）'!$D$6:$Z$47,23,FALSE))</f>
        <v/>
      </c>
      <c r="AU93" s="204" t="str">
        <f>IF(AU91="","",VLOOKUP(AU91,'シフト記号表（勤務時間帯）'!$D$6:$Z$47,23,FALSE))</f>
        <v/>
      </c>
      <c r="AV93" s="205" t="str">
        <f>IF(AV91="","",VLOOKUP(AV91,'シフト記号表（勤務時間帯）'!$D$6:$Z$47,23,FALSE))</f>
        <v/>
      </c>
      <c r="AW93" s="203" t="str">
        <f>IF(AW91="","",VLOOKUP(AW91,'シフト記号表（勤務時間帯）'!$D$6:$Z$47,23,FALSE))</f>
        <v/>
      </c>
      <c r="AX93" s="204" t="str">
        <f>IF(AX91="","",VLOOKUP(AX91,'シフト記号表（勤務時間帯）'!$D$6:$Z$47,23,FALSE))</f>
        <v/>
      </c>
      <c r="AY93" s="204" t="str">
        <f>IF(AY91="","",VLOOKUP(AY91,'シフト記号表（勤務時間帯）'!$D$6:$Z$47,23,FALSE))</f>
        <v/>
      </c>
      <c r="AZ93" s="300">
        <f>IF($BC$3="４週",SUM(U93:AV93),IF($BC$3="暦月",SUM(U93:AY93),""))</f>
        <v>0</v>
      </c>
      <c r="BA93" s="301"/>
      <c r="BB93" s="302">
        <f>IF($BC$3="４週",AZ93/4,IF($BC$3="暦月",(AZ93/($BC$12/7)),""))</f>
        <v>0</v>
      </c>
      <c r="BC93" s="301"/>
      <c r="BD93" s="294"/>
      <c r="BE93" s="295"/>
      <c r="BF93" s="295"/>
      <c r="BG93" s="295"/>
      <c r="BH93" s="296"/>
    </row>
    <row r="94" spans="2:60" ht="20.25" customHeight="1" x14ac:dyDescent="0.4">
      <c r="B94" s="125"/>
      <c r="C94" s="276"/>
      <c r="D94" s="277"/>
      <c r="E94" s="278"/>
      <c r="F94" s="167"/>
      <c r="G94" s="163"/>
      <c r="H94" s="337"/>
      <c r="I94" s="257"/>
      <c r="J94" s="258"/>
      <c r="K94" s="258"/>
      <c r="L94" s="259"/>
      <c r="M94" s="247"/>
      <c r="N94" s="248"/>
      <c r="O94" s="249"/>
      <c r="P94" s="44" t="s">
        <v>18</v>
      </c>
      <c r="Q94" s="45"/>
      <c r="R94" s="45"/>
      <c r="S94" s="46"/>
      <c r="T94" s="60"/>
      <c r="U94" s="206"/>
      <c r="V94" s="207"/>
      <c r="W94" s="207"/>
      <c r="X94" s="207"/>
      <c r="Y94" s="207"/>
      <c r="Z94" s="207"/>
      <c r="AA94" s="208"/>
      <c r="AB94" s="206"/>
      <c r="AC94" s="207"/>
      <c r="AD94" s="207"/>
      <c r="AE94" s="207"/>
      <c r="AF94" s="207"/>
      <c r="AG94" s="207"/>
      <c r="AH94" s="208"/>
      <c r="AI94" s="206"/>
      <c r="AJ94" s="207"/>
      <c r="AK94" s="207"/>
      <c r="AL94" s="207"/>
      <c r="AM94" s="207"/>
      <c r="AN94" s="207"/>
      <c r="AO94" s="208"/>
      <c r="AP94" s="206"/>
      <c r="AQ94" s="207"/>
      <c r="AR94" s="207"/>
      <c r="AS94" s="207"/>
      <c r="AT94" s="207"/>
      <c r="AU94" s="207"/>
      <c r="AV94" s="208"/>
      <c r="AW94" s="206"/>
      <c r="AX94" s="207"/>
      <c r="AY94" s="207"/>
      <c r="AZ94" s="256"/>
      <c r="BA94" s="243"/>
      <c r="BB94" s="242"/>
      <c r="BC94" s="243"/>
      <c r="BD94" s="288"/>
      <c r="BE94" s="289"/>
      <c r="BF94" s="289"/>
      <c r="BG94" s="289"/>
      <c r="BH94" s="290"/>
    </row>
    <row r="95" spans="2:60" ht="20.25" customHeight="1" x14ac:dyDescent="0.4">
      <c r="B95" s="123">
        <f>B92+1</f>
        <v>24</v>
      </c>
      <c r="C95" s="279"/>
      <c r="D95" s="280"/>
      <c r="E95" s="281"/>
      <c r="F95" s="168">
        <f>C94</f>
        <v>0</v>
      </c>
      <c r="G95" s="164"/>
      <c r="H95" s="245"/>
      <c r="I95" s="260"/>
      <c r="J95" s="261"/>
      <c r="K95" s="261"/>
      <c r="L95" s="262"/>
      <c r="M95" s="250"/>
      <c r="N95" s="251"/>
      <c r="O95" s="252"/>
      <c r="P95" s="23" t="s">
        <v>73</v>
      </c>
      <c r="Q95" s="24"/>
      <c r="R95" s="24"/>
      <c r="S95" s="19"/>
      <c r="T95" s="53"/>
      <c r="U95" s="200" t="str">
        <f>IF(U94="","",VLOOKUP(U94,'シフト記号表（勤務時間帯）'!$D$6:$X$47,21,FALSE))</f>
        <v/>
      </c>
      <c r="V95" s="201" t="str">
        <f>IF(V94="","",VLOOKUP(V94,'シフト記号表（勤務時間帯）'!$D$6:$X$47,21,FALSE))</f>
        <v/>
      </c>
      <c r="W95" s="201" t="str">
        <f>IF(W94="","",VLOOKUP(W94,'シフト記号表（勤務時間帯）'!$D$6:$X$47,21,FALSE))</f>
        <v/>
      </c>
      <c r="X95" s="201" t="str">
        <f>IF(X94="","",VLOOKUP(X94,'シフト記号表（勤務時間帯）'!$D$6:$X$47,21,FALSE))</f>
        <v/>
      </c>
      <c r="Y95" s="201" t="str">
        <f>IF(Y94="","",VLOOKUP(Y94,'シフト記号表（勤務時間帯）'!$D$6:$X$47,21,FALSE))</f>
        <v/>
      </c>
      <c r="Z95" s="201" t="str">
        <f>IF(Z94="","",VLOOKUP(Z94,'シフト記号表（勤務時間帯）'!$D$6:$X$47,21,FALSE))</f>
        <v/>
      </c>
      <c r="AA95" s="202" t="str">
        <f>IF(AA94="","",VLOOKUP(AA94,'シフト記号表（勤務時間帯）'!$D$6:$X$47,21,FALSE))</f>
        <v/>
      </c>
      <c r="AB95" s="200" t="str">
        <f>IF(AB94="","",VLOOKUP(AB94,'シフト記号表（勤務時間帯）'!$D$6:$X$47,21,FALSE))</f>
        <v/>
      </c>
      <c r="AC95" s="201" t="str">
        <f>IF(AC94="","",VLOOKUP(AC94,'シフト記号表（勤務時間帯）'!$D$6:$X$47,21,FALSE))</f>
        <v/>
      </c>
      <c r="AD95" s="201" t="str">
        <f>IF(AD94="","",VLOOKUP(AD94,'シフト記号表（勤務時間帯）'!$D$6:$X$47,21,FALSE))</f>
        <v/>
      </c>
      <c r="AE95" s="201" t="str">
        <f>IF(AE94="","",VLOOKUP(AE94,'シフト記号表（勤務時間帯）'!$D$6:$X$47,21,FALSE))</f>
        <v/>
      </c>
      <c r="AF95" s="201" t="str">
        <f>IF(AF94="","",VLOOKUP(AF94,'シフト記号表（勤務時間帯）'!$D$6:$X$47,21,FALSE))</f>
        <v/>
      </c>
      <c r="AG95" s="201" t="str">
        <f>IF(AG94="","",VLOOKUP(AG94,'シフト記号表（勤務時間帯）'!$D$6:$X$47,21,FALSE))</f>
        <v/>
      </c>
      <c r="AH95" s="202" t="str">
        <f>IF(AH94="","",VLOOKUP(AH94,'シフト記号表（勤務時間帯）'!$D$6:$X$47,21,FALSE))</f>
        <v/>
      </c>
      <c r="AI95" s="200" t="str">
        <f>IF(AI94="","",VLOOKUP(AI94,'シフト記号表（勤務時間帯）'!$D$6:$X$47,21,FALSE))</f>
        <v/>
      </c>
      <c r="AJ95" s="201" t="str">
        <f>IF(AJ94="","",VLOOKUP(AJ94,'シフト記号表（勤務時間帯）'!$D$6:$X$47,21,FALSE))</f>
        <v/>
      </c>
      <c r="AK95" s="201" t="str">
        <f>IF(AK94="","",VLOOKUP(AK94,'シフト記号表（勤務時間帯）'!$D$6:$X$47,21,FALSE))</f>
        <v/>
      </c>
      <c r="AL95" s="201" t="str">
        <f>IF(AL94="","",VLOOKUP(AL94,'シフト記号表（勤務時間帯）'!$D$6:$X$47,21,FALSE))</f>
        <v/>
      </c>
      <c r="AM95" s="201" t="str">
        <f>IF(AM94="","",VLOOKUP(AM94,'シフト記号表（勤務時間帯）'!$D$6:$X$47,21,FALSE))</f>
        <v/>
      </c>
      <c r="AN95" s="201" t="str">
        <f>IF(AN94="","",VLOOKUP(AN94,'シフト記号表（勤務時間帯）'!$D$6:$X$47,21,FALSE))</f>
        <v/>
      </c>
      <c r="AO95" s="202" t="str">
        <f>IF(AO94="","",VLOOKUP(AO94,'シフト記号表（勤務時間帯）'!$D$6:$X$47,21,FALSE))</f>
        <v/>
      </c>
      <c r="AP95" s="200" t="str">
        <f>IF(AP94="","",VLOOKUP(AP94,'シフト記号表（勤務時間帯）'!$D$6:$X$47,21,FALSE))</f>
        <v/>
      </c>
      <c r="AQ95" s="201" t="str">
        <f>IF(AQ94="","",VLOOKUP(AQ94,'シフト記号表（勤務時間帯）'!$D$6:$X$47,21,FALSE))</f>
        <v/>
      </c>
      <c r="AR95" s="201" t="str">
        <f>IF(AR94="","",VLOOKUP(AR94,'シフト記号表（勤務時間帯）'!$D$6:$X$47,21,FALSE))</f>
        <v/>
      </c>
      <c r="AS95" s="201" t="str">
        <f>IF(AS94="","",VLOOKUP(AS94,'シフト記号表（勤務時間帯）'!$D$6:$X$47,21,FALSE))</f>
        <v/>
      </c>
      <c r="AT95" s="201" t="str">
        <f>IF(AT94="","",VLOOKUP(AT94,'シフト記号表（勤務時間帯）'!$D$6:$X$47,21,FALSE))</f>
        <v/>
      </c>
      <c r="AU95" s="201" t="str">
        <f>IF(AU94="","",VLOOKUP(AU94,'シフト記号表（勤務時間帯）'!$D$6:$X$47,21,FALSE))</f>
        <v/>
      </c>
      <c r="AV95" s="202" t="str">
        <f>IF(AV94="","",VLOOKUP(AV94,'シフト記号表（勤務時間帯）'!$D$6:$X$47,21,FALSE))</f>
        <v/>
      </c>
      <c r="AW95" s="200" t="str">
        <f>IF(AW94="","",VLOOKUP(AW94,'シフト記号表（勤務時間帯）'!$D$6:$X$47,21,FALSE))</f>
        <v/>
      </c>
      <c r="AX95" s="201" t="str">
        <f>IF(AX94="","",VLOOKUP(AX94,'シフト記号表（勤務時間帯）'!$D$6:$X$47,21,FALSE))</f>
        <v/>
      </c>
      <c r="AY95" s="201" t="str">
        <f>IF(AY94="","",VLOOKUP(AY94,'シフト記号表（勤務時間帯）'!$D$6:$X$47,21,FALSE))</f>
        <v/>
      </c>
      <c r="AZ95" s="297">
        <f>IF($BC$3="４週",SUM(U95:AV95),IF($BC$3="暦月",SUM(U95:AY95),""))</f>
        <v>0</v>
      </c>
      <c r="BA95" s="298"/>
      <c r="BB95" s="299">
        <f>IF($BC$3="４週",AZ95/4,IF($BC$3="暦月",(AZ95/($BC$12/7)),""))</f>
        <v>0</v>
      </c>
      <c r="BC95" s="298"/>
      <c r="BD95" s="291"/>
      <c r="BE95" s="292"/>
      <c r="BF95" s="292"/>
      <c r="BG95" s="292"/>
      <c r="BH95" s="293"/>
    </row>
    <row r="96" spans="2:60" ht="20.25" customHeight="1" x14ac:dyDescent="0.4">
      <c r="B96" s="124"/>
      <c r="C96" s="282"/>
      <c r="D96" s="283"/>
      <c r="E96" s="284"/>
      <c r="F96" s="169"/>
      <c r="G96" s="165">
        <f>C94</f>
        <v>0</v>
      </c>
      <c r="H96" s="246"/>
      <c r="I96" s="263"/>
      <c r="J96" s="264"/>
      <c r="K96" s="264"/>
      <c r="L96" s="265"/>
      <c r="M96" s="253"/>
      <c r="N96" s="254"/>
      <c r="O96" s="255"/>
      <c r="P96" s="196" t="s">
        <v>74</v>
      </c>
      <c r="Q96" s="26"/>
      <c r="R96" s="26"/>
      <c r="S96" s="18"/>
      <c r="T96" s="57"/>
      <c r="U96" s="203" t="str">
        <f>IF(U94="","",VLOOKUP(U94,'シフト記号表（勤務時間帯）'!$D$6:$Z$47,23,FALSE))</f>
        <v/>
      </c>
      <c r="V96" s="204" t="str">
        <f>IF(V94="","",VLOOKUP(V94,'シフト記号表（勤務時間帯）'!$D$6:$Z$47,23,FALSE))</f>
        <v/>
      </c>
      <c r="W96" s="204" t="str">
        <f>IF(W94="","",VLOOKUP(W94,'シフト記号表（勤務時間帯）'!$D$6:$Z$47,23,FALSE))</f>
        <v/>
      </c>
      <c r="X96" s="204" t="str">
        <f>IF(X94="","",VLOOKUP(X94,'シフト記号表（勤務時間帯）'!$D$6:$Z$47,23,FALSE))</f>
        <v/>
      </c>
      <c r="Y96" s="204" t="str">
        <f>IF(Y94="","",VLOOKUP(Y94,'シフト記号表（勤務時間帯）'!$D$6:$Z$47,23,FALSE))</f>
        <v/>
      </c>
      <c r="Z96" s="204" t="str">
        <f>IF(Z94="","",VLOOKUP(Z94,'シフト記号表（勤務時間帯）'!$D$6:$Z$47,23,FALSE))</f>
        <v/>
      </c>
      <c r="AA96" s="205" t="str">
        <f>IF(AA94="","",VLOOKUP(AA94,'シフト記号表（勤務時間帯）'!$D$6:$Z$47,23,FALSE))</f>
        <v/>
      </c>
      <c r="AB96" s="203" t="str">
        <f>IF(AB94="","",VLOOKUP(AB94,'シフト記号表（勤務時間帯）'!$D$6:$Z$47,23,FALSE))</f>
        <v/>
      </c>
      <c r="AC96" s="204" t="str">
        <f>IF(AC94="","",VLOOKUP(AC94,'シフト記号表（勤務時間帯）'!$D$6:$Z$47,23,FALSE))</f>
        <v/>
      </c>
      <c r="AD96" s="204" t="str">
        <f>IF(AD94="","",VLOOKUP(AD94,'シフト記号表（勤務時間帯）'!$D$6:$Z$47,23,FALSE))</f>
        <v/>
      </c>
      <c r="AE96" s="204" t="str">
        <f>IF(AE94="","",VLOOKUP(AE94,'シフト記号表（勤務時間帯）'!$D$6:$Z$47,23,FALSE))</f>
        <v/>
      </c>
      <c r="AF96" s="204" t="str">
        <f>IF(AF94="","",VLOOKUP(AF94,'シフト記号表（勤務時間帯）'!$D$6:$Z$47,23,FALSE))</f>
        <v/>
      </c>
      <c r="AG96" s="204" t="str">
        <f>IF(AG94="","",VLOOKUP(AG94,'シフト記号表（勤務時間帯）'!$D$6:$Z$47,23,FALSE))</f>
        <v/>
      </c>
      <c r="AH96" s="205" t="str">
        <f>IF(AH94="","",VLOOKUP(AH94,'シフト記号表（勤務時間帯）'!$D$6:$Z$47,23,FALSE))</f>
        <v/>
      </c>
      <c r="AI96" s="203" t="str">
        <f>IF(AI94="","",VLOOKUP(AI94,'シフト記号表（勤務時間帯）'!$D$6:$Z$47,23,FALSE))</f>
        <v/>
      </c>
      <c r="AJ96" s="204" t="str">
        <f>IF(AJ94="","",VLOOKUP(AJ94,'シフト記号表（勤務時間帯）'!$D$6:$Z$47,23,FALSE))</f>
        <v/>
      </c>
      <c r="AK96" s="204" t="str">
        <f>IF(AK94="","",VLOOKUP(AK94,'シフト記号表（勤務時間帯）'!$D$6:$Z$47,23,FALSE))</f>
        <v/>
      </c>
      <c r="AL96" s="204" t="str">
        <f>IF(AL94="","",VLOOKUP(AL94,'シフト記号表（勤務時間帯）'!$D$6:$Z$47,23,FALSE))</f>
        <v/>
      </c>
      <c r="AM96" s="204" t="str">
        <f>IF(AM94="","",VLOOKUP(AM94,'シフト記号表（勤務時間帯）'!$D$6:$Z$47,23,FALSE))</f>
        <v/>
      </c>
      <c r="AN96" s="204" t="str">
        <f>IF(AN94="","",VLOOKUP(AN94,'シフト記号表（勤務時間帯）'!$D$6:$Z$47,23,FALSE))</f>
        <v/>
      </c>
      <c r="AO96" s="205" t="str">
        <f>IF(AO94="","",VLOOKUP(AO94,'シフト記号表（勤務時間帯）'!$D$6:$Z$47,23,FALSE))</f>
        <v/>
      </c>
      <c r="AP96" s="203" t="str">
        <f>IF(AP94="","",VLOOKUP(AP94,'シフト記号表（勤務時間帯）'!$D$6:$Z$47,23,FALSE))</f>
        <v/>
      </c>
      <c r="AQ96" s="204" t="str">
        <f>IF(AQ94="","",VLOOKUP(AQ94,'シフト記号表（勤務時間帯）'!$D$6:$Z$47,23,FALSE))</f>
        <v/>
      </c>
      <c r="AR96" s="204" t="str">
        <f>IF(AR94="","",VLOOKUP(AR94,'シフト記号表（勤務時間帯）'!$D$6:$Z$47,23,FALSE))</f>
        <v/>
      </c>
      <c r="AS96" s="204" t="str">
        <f>IF(AS94="","",VLOOKUP(AS94,'シフト記号表（勤務時間帯）'!$D$6:$Z$47,23,FALSE))</f>
        <v/>
      </c>
      <c r="AT96" s="204" t="str">
        <f>IF(AT94="","",VLOOKUP(AT94,'シフト記号表（勤務時間帯）'!$D$6:$Z$47,23,FALSE))</f>
        <v/>
      </c>
      <c r="AU96" s="204" t="str">
        <f>IF(AU94="","",VLOOKUP(AU94,'シフト記号表（勤務時間帯）'!$D$6:$Z$47,23,FALSE))</f>
        <v/>
      </c>
      <c r="AV96" s="205" t="str">
        <f>IF(AV94="","",VLOOKUP(AV94,'シフト記号表（勤務時間帯）'!$D$6:$Z$47,23,FALSE))</f>
        <v/>
      </c>
      <c r="AW96" s="203" t="str">
        <f>IF(AW94="","",VLOOKUP(AW94,'シフト記号表（勤務時間帯）'!$D$6:$Z$47,23,FALSE))</f>
        <v/>
      </c>
      <c r="AX96" s="204" t="str">
        <f>IF(AX94="","",VLOOKUP(AX94,'シフト記号表（勤務時間帯）'!$D$6:$Z$47,23,FALSE))</f>
        <v/>
      </c>
      <c r="AY96" s="204" t="str">
        <f>IF(AY94="","",VLOOKUP(AY94,'シフト記号表（勤務時間帯）'!$D$6:$Z$47,23,FALSE))</f>
        <v/>
      </c>
      <c r="AZ96" s="300">
        <f>IF($BC$3="４週",SUM(U96:AV96),IF($BC$3="暦月",SUM(U96:AY96),""))</f>
        <v>0</v>
      </c>
      <c r="BA96" s="301"/>
      <c r="BB96" s="302">
        <f>IF($BC$3="４週",AZ96/4,IF($BC$3="暦月",(AZ96/($BC$12/7)),""))</f>
        <v>0</v>
      </c>
      <c r="BC96" s="301"/>
      <c r="BD96" s="294"/>
      <c r="BE96" s="295"/>
      <c r="BF96" s="295"/>
      <c r="BG96" s="295"/>
      <c r="BH96" s="296"/>
    </row>
    <row r="97" spans="2:60" ht="20.25" customHeight="1" x14ac:dyDescent="0.4">
      <c r="B97" s="125"/>
      <c r="C97" s="276"/>
      <c r="D97" s="277"/>
      <c r="E97" s="278"/>
      <c r="F97" s="167"/>
      <c r="G97" s="163"/>
      <c r="H97" s="337"/>
      <c r="I97" s="257"/>
      <c r="J97" s="258"/>
      <c r="K97" s="258"/>
      <c r="L97" s="259"/>
      <c r="M97" s="247"/>
      <c r="N97" s="248"/>
      <c r="O97" s="249"/>
      <c r="P97" s="44" t="s">
        <v>18</v>
      </c>
      <c r="Q97" s="45"/>
      <c r="R97" s="45"/>
      <c r="S97" s="46"/>
      <c r="T97" s="60"/>
      <c r="U97" s="206"/>
      <c r="V97" s="207"/>
      <c r="W97" s="207"/>
      <c r="X97" s="207"/>
      <c r="Y97" s="207"/>
      <c r="Z97" s="207"/>
      <c r="AA97" s="208"/>
      <c r="AB97" s="206"/>
      <c r="AC97" s="207"/>
      <c r="AD97" s="207"/>
      <c r="AE97" s="207"/>
      <c r="AF97" s="207"/>
      <c r="AG97" s="207"/>
      <c r="AH97" s="208"/>
      <c r="AI97" s="206"/>
      <c r="AJ97" s="207"/>
      <c r="AK97" s="207"/>
      <c r="AL97" s="207"/>
      <c r="AM97" s="207"/>
      <c r="AN97" s="207"/>
      <c r="AO97" s="208"/>
      <c r="AP97" s="206"/>
      <c r="AQ97" s="207"/>
      <c r="AR97" s="207"/>
      <c r="AS97" s="207"/>
      <c r="AT97" s="207"/>
      <c r="AU97" s="207"/>
      <c r="AV97" s="208"/>
      <c r="AW97" s="206"/>
      <c r="AX97" s="207"/>
      <c r="AY97" s="207"/>
      <c r="AZ97" s="256"/>
      <c r="BA97" s="243"/>
      <c r="BB97" s="242"/>
      <c r="BC97" s="243"/>
      <c r="BD97" s="288"/>
      <c r="BE97" s="289"/>
      <c r="BF97" s="289"/>
      <c r="BG97" s="289"/>
      <c r="BH97" s="290"/>
    </row>
    <row r="98" spans="2:60" ht="20.25" customHeight="1" x14ac:dyDescent="0.4">
      <c r="B98" s="123">
        <f>B95+1</f>
        <v>25</v>
      </c>
      <c r="C98" s="279"/>
      <c r="D98" s="280"/>
      <c r="E98" s="281"/>
      <c r="F98" s="168">
        <f>C97</f>
        <v>0</v>
      </c>
      <c r="G98" s="164"/>
      <c r="H98" s="245"/>
      <c r="I98" s="260"/>
      <c r="J98" s="261"/>
      <c r="K98" s="261"/>
      <c r="L98" s="262"/>
      <c r="M98" s="250"/>
      <c r="N98" s="251"/>
      <c r="O98" s="252"/>
      <c r="P98" s="23" t="s">
        <v>73</v>
      </c>
      <c r="Q98" s="24"/>
      <c r="R98" s="24"/>
      <c r="S98" s="19"/>
      <c r="T98" s="53"/>
      <c r="U98" s="200" t="str">
        <f>IF(U97="","",VLOOKUP(U97,'シフト記号表（勤務時間帯）'!$D$6:$X$47,21,FALSE))</f>
        <v/>
      </c>
      <c r="V98" s="201" t="str">
        <f>IF(V97="","",VLOOKUP(V97,'シフト記号表（勤務時間帯）'!$D$6:$X$47,21,FALSE))</f>
        <v/>
      </c>
      <c r="W98" s="201" t="str">
        <f>IF(W97="","",VLOOKUP(W97,'シフト記号表（勤務時間帯）'!$D$6:$X$47,21,FALSE))</f>
        <v/>
      </c>
      <c r="X98" s="201" t="str">
        <f>IF(X97="","",VLOOKUP(X97,'シフト記号表（勤務時間帯）'!$D$6:$X$47,21,FALSE))</f>
        <v/>
      </c>
      <c r="Y98" s="201" t="str">
        <f>IF(Y97="","",VLOOKUP(Y97,'シフト記号表（勤務時間帯）'!$D$6:$X$47,21,FALSE))</f>
        <v/>
      </c>
      <c r="Z98" s="201" t="str">
        <f>IF(Z97="","",VLOOKUP(Z97,'シフト記号表（勤務時間帯）'!$D$6:$X$47,21,FALSE))</f>
        <v/>
      </c>
      <c r="AA98" s="202" t="str">
        <f>IF(AA97="","",VLOOKUP(AA97,'シフト記号表（勤務時間帯）'!$D$6:$X$47,21,FALSE))</f>
        <v/>
      </c>
      <c r="AB98" s="200" t="str">
        <f>IF(AB97="","",VLOOKUP(AB97,'シフト記号表（勤務時間帯）'!$D$6:$X$47,21,FALSE))</f>
        <v/>
      </c>
      <c r="AC98" s="201" t="str">
        <f>IF(AC97="","",VLOOKUP(AC97,'シフト記号表（勤務時間帯）'!$D$6:$X$47,21,FALSE))</f>
        <v/>
      </c>
      <c r="AD98" s="201" t="str">
        <f>IF(AD97="","",VLOOKUP(AD97,'シフト記号表（勤務時間帯）'!$D$6:$X$47,21,FALSE))</f>
        <v/>
      </c>
      <c r="AE98" s="201" t="str">
        <f>IF(AE97="","",VLOOKUP(AE97,'シフト記号表（勤務時間帯）'!$D$6:$X$47,21,FALSE))</f>
        <v/>
      </c>
      <c r="AF98" s="201" t="str">
        <f>IF(AF97="","",VLOOKUP(AF97,'シフト記号表（勤務時間帯）'!$D$6:$X$47,21,FALSE))</f>
        <v/>
      </c>
      <c r="AG98" s="201" t="str">
        <f>IF(AG97="","",VLOOKUP(AG97,'シフト記号表（勤務時間帯）'!$D$6:$X$47,21,FALSE))</f>
        <v/>
      </c>
      <c r="AH98" s="202" t="str">
        <f>IF(AH97="","",VLOOKUP(AH97,'シフト記号表（勤務時間帯）'!$D$6:$X$47,21,FALSE))</f>
        <v/>
      </c>
      <c r="AI98" s="200" t="str">
        <f>IF(AI97="","",VLOOKUP(AI97,'シフト記号表（勤務時間帯）'!$D$6:$X$47,21,FALSE))</f>
        <v/>
      </c>
      <c r="AJ98" s="201" t="str">
        <f>IF(AJ97="","",VLOOKUP(AJ97,'シフト記号表（勤務時間帯）'!$D$6:$X$47,21,FALSE))</f>
        <v/>
      </c>
      <c r="AK98" s="201" t="str">
        <f>IF(AK97="","",VLOOKUP(AK97,'シフト記号表（勤務時間帯）'!$D$6:$X$47,21,FALSE))</f>
        <v/>
      </c>
      <c r="AL98" s="201" t="str">
        <f>IF(AL97="","",VLOOKUP(AL97,'シフト記号表（勤務時間帯）'!$D$6:$X$47,21,FALSE))</f>
        <v/>
      </c>
      <c r="AM98" s="201" t="str">
        <f>IF(AM97="","",VLOOKUP(AM97,'シフト記号表（勤務時間帯）'!$D$6:$X$47,21,FALSE))</f>
        <v/>
      </c>
      <c r="AN98" s="201" t="str">
        <f>IF(AN97="","",VLOOKUP(AN97,'シフト記号表（勤務時間帯）'!$D$6:$X$47,21,FALSE))</f>
        <v/>
      </c>
      <c r="AO98" s="202" t="str">
        <f>IF(AO97="","",VLOOKUP(AO97,'シフト記号表（勤務時間帯）'!$D$6:$X$47,21,FALSE))</f>
        <v/>
      </c>
      <c r="AP98" s="200" t="str">
        <f>IF(AP97="","",VLOOKUP(AP97,'シフト記号表（勤務時間帯）'!$D$6:$X$47,21,FALSE))</f>
        <v/>
      </c>
      <c r="AQ98" s="201" t="str">
        <f>IF(AQ97="","",VLOOKUP(AQ97,'シフト記号表（勤務時間帯）'!$D$6:$X$47,21,FALSE))</f>
        <v/>
      </c>
      <c r="AR98" s="201" t="str">
        <f>IF(AR97="","",VLOOKUP(AR97,'シフト記号表（勤務時間帯）'!$D$6:$X$47,21,FALSE))</f>
        <v/>
      </c>
      <c r="AS98" s="201" t="str">
        <f>IF(AS97="","",VLOOKUP(AS97,'シフト記号表（勤務時間帯）'!$D$6:$X$47,21,FALSE))</f>
        <v/>
      </c>
      <c r="AT98" s="201" t="str">
        <f>IF(AT97="","",VLOOKUP(AT97,'シフト記号表（勤務時間帯）'!$D$6:$X$47,21,FALSE))</f>
        <v/>
      </c>
      <c r="AU98" s="201" t="str">
        <f>IF(AU97="","",VLOOKUP(AU97,'シフト記号表（勤務時間帯）'!$D$6:$X$47,21,FALSE))</f>
        <v/>
      </c>
      <c r="AV98" s="202" t="str">
        <f>IF(AV97="","",VLOOKUP(AV97,'シフト記号表（勤務時間帯）'!$D$6:$X$47,21,FALSE))</f>
        <v/>
      </c>
      <c r="AW98" s="200" t="str">
        <f>IF(AW97="","",VLOOKUP(AW97,'シフト記号表（勤務時間帯）'!$D$6:$X$47,21,FALSE))</f>
        <v/>
      </c>
      <c r="AX98" s="201" t="str">
        <f>IF(AX97="","",VLOOKUP(AX97,'シフト記号表（勤務時間帯）'!$D$6:$X$47,21,FALSE))</f>
        <v/>
      </c>
      <c r="AY98" s="201" t="str">
        <f>IF(AY97="","",VLOOKUP(AY97,'シフト記号表（勤務時間帯）'!$D$6:$X$47,21,FALSE))</f>
        <v/>
      </c>
      <c r="AZ98" s="297">
        <f>IF($BC$3="４週",SUM(U98:AV98),IF($BC$3="暦月",SUM(U98:AY98),""))</f>
        <v>0</v>
      </c>
      <c r="BA98" s="298"/>
      <c r="BB98" s="299">
        <f>IF($BC$3="４週",AZ98/4,IF($BC$3="暦月",(AZ98/($BC$12/7)),""))</f>
        <v>0</v>
      </c>
      <c r="BC98" s="298"/>
      <c r="BD98" s="291"/>
      <c r="BE98" s="292"/>
      <c r="BF98" s="292"/>
      <c r="BG98" s="292"/>
      <c r="BH98" s="293"/>
    </row>
    <row r="99" spans="2:60" ht="20.25" customHeight="1" x14ac:dyDescent="0.4">
      <c r="B99" s="124"/>
      <c r="C99" s="282"/>
      <c r="D99" s="283"/>
      <c r="E99" s="284"/>
      <c r="F99" s="169"/>
      <c r="G99" s="165">
        <f>C97</f>
        <v>0</v>
      </c>
      <c r="H99" s="246"/>
      <c r="I99" s="263"/>
      <c r="J99" s="264"/>
      <c r="K99" s="264"/>
      <c r="L99" s="265"/>
      <c r="M99" s="253"/>
      <c r="N99" s="254"/>
      <c r="O99" s="255"/>
      <c r="P99" s="196" t="s">
        <v>74</v>
      </c>
      <c r="Q99" s="26"/>
      <c r="R99" s="26"/>
      <c r="S99" s="18"/>
      <c r="T99" s="57"/>
      <c r="U99" s="203" t="str">
        <f>IF(U97="","",VLOOKUP(U97,'シフト記号表（勤務時間帯）'!$D$6:$Z$47,23,FALSE))</f>
        <v/>
      </c>
      <c r="V99" s="204" t="str">
        <f>IF(V97="","",VLOOKUP(V97,'シフト記号表（勤務時間帯）'!$D$6:$Z$47,23,FALSE))</f>
        <v/>
      </c>
      <c r="W99" s="204" t="str">
        <f>IF(W97="","",VLOOKUP(W97,'シフト記号表（勤務時間帯）'!$D$6:$Z$47,23,FALSE))</f>
        <v/>
      </c>
      <c r="X99" s="204" t="str">
        <f>IF(X97="","",VLOOKUP(X97,'シフト記号表（勤務時間帯）'!$D$6:$Z$47,23,FALSE))</f>
        <v/>
      </c>
      <c r="Y99" s="204" t="str">
        <f>IF(Y97="","",VLOOKUP(Y97,'シフト記号表（勤務時間帯）'!$D$6:$Z$47,23,FALSE))</f>
        <v/>
      </c>
      <c r="Z99" s="204" t="str">
        <f>IF(Z97="","",VLOOKUP(Z97,'シフト記号表（勤務時間帯）'!$D$6:$Z$47,23,FALSE))</f>
        <v/>
      </c>
      <c r="AA99" s="205" t="str">
        <f>IF(AA97="","",VLOOKUP(AA97,'シフト記号表（勤務時間帯）'!$D$6:$Z$47,23,FALSE))</f>
        <v/>
      </c>
      <c r="AB99" s="203" t="str">
        <f>IF(AB97="","",VLOOKUP(AB97,'シフト記号表（勤務時間帯）'!$D$6:$Z$47,23,FALSE))</f>
        <v/>
      </c>
      <c r="AC99" s="204" t="str">
        <f>IF(AC97="","",VLOOKUP(AC97,'シフト記号表（勤務時間帯）'!$D$6:$Z$47,23,FALSE))</f>
        <v/>
      </c>
      <c r="AD99" s="204" t="str">
        <f>IF(AD97="","",VLOOKUP(AD97,'シフト記号表（勤務時間帯）'!$D$6:$Z$47,23,FALSE))</f>
        <v/>
      </c>
      <c r="AE99" s="204" t="str">
        <f>IF(AE97="","",VLOOKUP(AE97,'シフト記号表（勤務時間帯）'!$D$6:$Z$47,23,FALSE))</f>
        <v/>
      </c>
      <c r="AF99" s="204" t="str">
        <f>IF(AF97="","",VLOOKUP(AF97,'シフト記号表（勤務時間帯）'!$D$6:$Z$47,23,FALSE))</f>
        <v/>
      </c>
      <c r="AG99" s="204" t="str">
        <f>IF(AG97="","",VLOOKUP(AG97,'シフト記号表（勤務時間帯）'!$D$6:$Z$47,23,FALSE))</f>
        <v/>
      </c>
      <c r="AH99" s="205" t="str">
        <f>IF(AH97="","",VLOOKUP(AH97,'シフト記号表（勤務時間帯）'!$D$6:$Z$47,23,FALSE))</f>
        <v/>
      </c>
      <c r="AI99" s="203" t="str">
        <f>IF(AI97="","",VLOOKUP(AI97,'シフト記号表（勤務時間帯）'!$D$6:$Z$47,23,FALSE))</f>
        <v/>
      </c>
      <c r="AJ99" s="204" t="str">
        <f>IF(AJ97="","",VLOOKUP(AJ97,'シフト記号表（勤務時間帯）'!$D$6:$Z$47,23,FALSE))</f>
        <v/>
      </c>
      <c r="AK99" s="204" t="str">
        <f>IF(AK97="","",VLOOKUP(AK97,'シフト記号表（勤務時間帯）'!$D$6:$Z$47,23,FALSE))</f>
        <v/>
      </c>
      <c r="AL99" s="204" t="str">
        <f>IF(AL97="","",VLOOKUP(AL97,'シフト記号表（勤務時間帯）'!$D$6:$Z$47,23,FALSE))</f>
        <v/>
      </c>
      <c r="AM99" s="204" t="str">
        <f>IF(AM97="","",VLOOKUP(AM97,'シフト記号表（勤務時間帯）'!$D$6:$Z$47,23,FALSE))</f>
        <v/>
      </c>
      <c r="AN99" s="204" t="str">
        <f>IF(AN97="","",VLOOKUP(AN97,'シフト記号表（勤務時間帯）'!$D$6:$Z$47,23,FALSE))</f>
        <v/>
      </c>
      <c r="AO99" s="205" t="str">
        <f>IF(AO97="","",VLOOKUP(AO97,'シフト記号表（勤務時間帯）'!$D$6:$Z$47,23,FALSE))</f>
        <v/>
      </c>
      <c r="AP99" s="203" t="str">
        <f>IF(AP97="","",VLOOKUP(AP97,'シフト記号表（勤務時間帯）'!$D$6:$Z$47,23,FALSE))</f>
        <v/>
      </c>
      <c r="AQ99" s="204" t="str">
        <f>IF(AQ97="","",VLOOKUP(AQ97,'シフト記号表（勤務時間帯）'!$D$6:$Z$47,23,FALSE))</f>
        <v/>
      </c>
      <c r="AR99" s="204" t="str">
        <f>IF(AR97="","",VLOOKUP(AR97,'シフト記号表（勤務時間帯）'!$D$6:$Z$47,23,FALSE))</f>
        <v/>
      </c>
      <c r="AS99" s="204" t="str">
        <f>IF(AS97="","",VLOOKUP(AS97,'シフト記号表（勤務時間帯）'!$D$6:$Z$47,23,FALSE))</f>
        <v/>
      </c>
      <c r="AT99" s="204" t="str">
        <f>IF(AT97="","",VLOOKUP(AT97,'シフト記号表（勤務時間帯）'!$D$6:$Z$47,23,FALSE))</f>
        <v/>
      </c>
      <c r="AU99" s="204" t="str">
        <f>IF(AU97="","",VLOOKUP(AU97,'シフト記号表（勤務時間帯）'!$D$6:$Z$47,23,FALSE))</f>
        <v/>
      </c>
      <c r="AV99" s="205" t="str">
        <f>IF(AV97="","",VLOOKUP(AV97,'シフト記号表（勤務時間帯）'!$D$6:$Z$47,23,FALSE))</f>
        <v/>
      </c>
      <c r="AW99" s="203" t="str">
        <f>IF(AW97="","",VLOOKUP(AW97,'シフト記号表（勤務時間帯）'!$D$6:$Z$47,23,FALSE))</f>
        <v/>
      </c>
      <c r="AX99" s="204" t="str">
        <f>IF(AX97="","",VLOOKUP(AX97,'シフト記号表（勤務時間帯）'!$D$6:$Z$47,23,FALSE))</f>
        <v/>
      </c>
      <c r="AY99" s="204" t="str">
        <f>IF(AY97="","",VLOOKUP(AY97,'シフト記号表（勤務時間帯）'!$D$6:$Z$47,23,FALSE))</f>
        <v/>
      </c>
      <c r="AZ99" s="300">
        <f>IF($BC$3="４週",SUM(U99:AV99),IF($BC$3="暦月",SUM(U99:AY99),""))</f>
        <v>0</v>
      </c>
      <c r="BA99" s="301"/>
      <c r="BB99" s="302">
        <f>IF($BC$3="４週",AZ99/4,IF($BC$3="暦月",(AZ99/($BC$12/7)),""))</f>
        <v>0</v>
      </c>
      <c r="BC99" s="301"/>
      <c r="BD99" s="294"/>
      <c r="BE99" s="295"/>
      <c r="BF99" s="295"/>
      <c r="BG99" s="295"/>
      <c r="BH99" s="296"/>
    </row>
    <row r="100" spans="2:60" ht="20.25" customHeight="1" x14ac:dyDescent="0.4">
      <c r="B100" s="125"/>
      <c r="C100" s="276"/>
      <c r="D100" s="277"/>
      <c r="E100" s="278"/>
      <c r="F100" s="167"/>
      <c r="G100" s="163"/>
      <c r="H100" s="337"/>
      <c r="I100" s="257"/>
      <c r="J100" s="258"/>
      <c r="K100" s="258"/>
      <c r="L100" s="259"/>
      <c r="M100" s="247"/>
      <c r="N100" s="248"/>
      <c r="O100" s="249"/>
      <c r="P100" s="44" t="s">
        <v>18</v>
      </c>
      <c r="Q100" s="45"/>
      <c r="R100" s="45"/>
      <c r="S100" s="46"/>
      <c r="T100" s="60"/>
      <c r="U100" s="206"/>
      <c r="V100" s="207"/>
      <c r="W100" s="207"/>
      <c r="X100" s="207"/>
      <c r="Y100" s="207"/>
      <c r="Z100" s="207"/>
      <c r="AA100" s="208"/>
      <c r="AB100" s="206"/>
      <c r="AC100" s="207"/>
      <c r="AD100" s="207"/>
      <c r="AE100" s="207"/>
      <c r="AF100" s="207"/>
      <c r="AG100" s="207"/>
      <c r="AH100" s="208"/>
      <c r="AI100" s="206"/>
      <c r="AJ100" s="207"/>
      <c r="AK100" s="207"/>
      <c r="AL100" s="207"/>
      <c r="AM100" s="207"/>
      <c r="AN100" s="207"/>
      <c r="AO100" s="208"/>
      <c r="AP100" s="206"/>
      <c r="AQ100" s="207"/>
      <c r="AR100" s="207"/>
      <c r="AS100" s="207"/>
      <c r="AT100" s="207"/>
      <c r="AU100" s="207"/>
      <c r="AV100" s="208"/>
      <c r="AW100" s="206"/>
      <c r="AX100" s="207"/>
      <c r="AY100" s="207"/>
      <c r="AZ100" s="256"/>
      <c r="BA100" s="243"/>
      <c r="BB100" s="242"/>
      <c r="BC100" s="243"/>
      <c r="BD100" s="288"/>
      <c r="BE100" s="289"/>
      <c r="BF100" s="289"/>
      <c r="BG100" s="289"/>
      <c r="BH100" s="290"/>
    </row>
    <row r="101" spans="2:60" ht="20.25" customHeight="1" x14ac:dyDescent="0.4">
      <c r="B101" s="123">
        <f>B98+1</f>
        <v>26</v>
      </c>
      <c r="C101" s="279"/>
      <c r="D101" s="280"/>
      <c r="E101" s="281"/>
      <c r="F101" s="168">
        <f>C100</f>
        <v>0</v>
      </c>
      <c r="G101" s="164"/>
      <c r="H101" s="245"/>
      <c r="I101" s="260"/>
      <c r="J101" s="261"/>
      <c r="K101" s="261"/>
      <c r="L101" s="262"/>
      <c r="M101" s="250"/>
      <c r="N101" s="251"/>
      <c r="O101" s="252"/>
      <c r="P101" s="23" t="s">
        <v>73</v>
      </c>
      <c r="Q101" s="24"/>
      <c r="R101" s="24"/>
      <c r="S101" s="19"/>
      <c r="T101" s="53"/>
      <c r="U101" s="200" t="str">
        <f>IF(U100="","",VLOOKUP(U100,'シフト記号表（勤務時間帯）'!$D$6:$X$47,21,FALSE))</f>
        <v/>
      </c>
      <c r="V101" s="201" t="str">
        <f>IF(V100="","",VLOOKUP(V100,'シフト記号表（勤務時間帯）'!$D$6:$X$47,21,FALSE))</f>
        <v/>
      </c>
      <c r="W101" s="201" t="str">
        <f>IF(W100="","",VLOOKUP(W100,'シフト記号表（勤務時間帯）'!$D$6:$X$47,21,FALSE))</f>
        <v/>
      </c>
      <c r="X101" s="201" t="str">
        <f>IF(X100="","",VLOOKUP(X100,'シフト記号表（勤務時間帯）'!$D$6:$X$47,21,FALSE))</f>
        <v/>
      </c>
      <c r="Y101" s="201" t="str">
        <f>IF(Y100="","",VLOOKUP(Y100,'シフト記号表（勤務時間帯）'!$D$6:$X$47,21,FALSE))</f>
        <v/>
      </c>
      <c r="Z101" s="201" t="str">
        <f>IF(Z100="","",VLOOKUP(Z100,'シフト記号表（勤務時間帯）'!$D$6:$X$47,21,FALSE))</f>
        <v/>
      </c>
      <c r="AA101" s="202" t="str">
        <f>IF(AA100="","",VLOOKUP(AA100,'シフト記号表（勤務時間帯）'!$D$6:$X$47,21,FALSE))</f>
        <v/>
      </c>
      <c r="AB101" s="200" t="str">
        <f>IF(AB100="","",VLOOKUP(AB100,'シフト記号表（勤務時間帯）'!$D$6:$X$47,21,FALSE))</f>
        <v/>
      </c>
      <c r="AC101" s="201" t="str">
        <f>IF(AC100="","",VLOOKUP(AC100,'シフト記号表（勤務時間帯）'!$D$6:$X$47,21,FALSE))</f>
        <v/>
      </c>
      <c r="AD101" s="201" t="str">
        <f>IF(AD100="","",VLOOKUP(AD100,'シフト記号表（勤務時間帯）'!$D$6:$X$47,21,FALSE))</f>
        <v/>
      </c>
      <c r="AE101" s="201" t="str">
        <f>IF(AE100="","",VLOOKUP(AE100,'シフト記号表（勤務時間帯）'!$D$6:$X$47,21,FALSE))</f>
        <v/>
      </c>
      <c r="AF101" s="201" t="str">
        <f>IF(AF100="","",VLOOKUP(AF100,'シフト記号表（勤務時間帯）'!$D$6:$X$47,21,FALSE))</f>
        <v/>
      </c>
      <c r="AG101" s="201" t="str">
        <f>IF(AG100="","",VLOOKUP(AG100,'シフト記号表（勤務時間帯）'!$D$6:$X$47,21,FALSE))</f>
        <v/>
      </c>
      <c r="AH101" s="202" t="str">
        <f>IF(AH100="","",VLOOKUP(AH100,'シフト記号表（勤務時間帯）'!$D$6:$X$47,21,FALSE))</f>
        <v/>
      </c>
      <c r="AI101" s="200" t="str">
        <f>IF(AI100="","",VLOOKUP(AI100,'シフト記号表（勤務時間帯）'!$D$6:$X$47,21,FALSE))</f>
        <v/>
      </c>
      <c r="AJ101" s="201" t="str">
        <f>IF(AJ100="","",VLOOKUP(AJ100,'シフト記号表（勤務時間帯）'!$D$6:$X$47,21,FALSE))</f>
        <v/>
      </c>
      <c r="AK101" s="201" t="str">
        <f>IF(AK100="","",VLOOKUP(AK100,'シフト記号表（勤務時間帯）'!$D$6:$X$47,21,FALSE))</f>
        <v/>
      </c>
      <c r="AL101" s="201" t="str">
        <f>IF(AL100="","",VLOOKUP(AL100,'シフト記号表（勤務時間帯）'!$D$6:$X$47,21,FALSE))</f>
        <v/>
      </c>
      <c r="AM101" s="201" t="str">
        <f>IF(AM100="","",VLOOKUP(AM100,'シフト記号表（勤務時間帯）'!$D$6:$X$47,21,FALSE))</f>
        <v/>
      </c>
      <c r="AN101" s="201" t="str">
        <f>IF(AN100="","",VLOOKUP(AN100,'シフト記号表（勤務時間帯）'!$D$6:$X$47,21,FALSE))</f>
        <v/>
      </c>
      <c r="AO101" s="202" t="str">
        <f>IF(AO100="","",VLOOKUP(AO100,'シフト記号表（勤務時間帯）'!$D$6:$X$47,21,FALSE))</f>
        <v/>
      </c>
      <c r="AP101" s="200" t="str">
        <f>IF(AP100="","",VLOOKUP(AP100,'シフト記号表（勤務時間帯）'!$D$6:$X$47,21,FALSE))</f>
        <v/>
      </c>
      <c r="AQ101" s="201" t="str">
        <f>IF(AQ100="","",VLOOKUP(AQ100,'シフト記号表（勤務時間帯）'!$D$6:$X$47,21,FALSE))</f>
        <v/>
      </c>
      <c r="AR101" s="201" t="str">
        <f>IF(AR100="","",VLOOKUP(AR100,'シフト記号表（勤務時間帯）'!$D$6:$X$47,21,FALSE))</f>
        <v/>
      </c>
      <c r="AS101" s="201" t="str">
        <f>IF(AS100="","",VLOOKUP(AS100,'シフト記号表（勤務時間帯）'!$D$6:$X$47,21,FALSE))</f>
        <v/>
      </c>
      <c r="AT101" s="201" t="str">
        <f>IF(AT100="","",VLOOKUP(AT100,'シフト記号表（勤務時間帯）'!$D$6:$X$47,21,FALSE))</f>
        <v/>
      </c>
      <c r="AU101" s="201" t="str">
        <f>IF(AU100="","",VLOOKUP(AU100,'シフト記号表（勤務時間帯）'!$D$6:$X$47,21,FALSE))</f>
        <v/>
      </c>
      <c r="AV101" s="202" t="str">
        <f>IF(AV100="","",VLOOKUP(AV100,'シフト記号表（勤務時間帯）'!$D$6:$X$47,21,FALSE))</f>
        <v/>
      </c>
      <c r="AW101" s="200" t="str">
        <f>IF(AW100="","",VLOOKUP(AW100,'シフト記号表（勤務時間帯）'!$D$6:$X$47,21,FALSE))</f>
        <v/>
      </c>
      <c r="AX101" s="201" t="str">
        <f>IF(AX100="","",VLOOKUP(AX100,'シフト記号表（勤務時間帯）'!$D$6:$X$47,21,FALSE))</f>
        <v/>
      </c>
      <c r="AY101" s="201" t="str">
        <f>IF(AY100="","",VLOOKUP(AY100,'シフト記号表（勤務時間帯）'!$D$6:$X$47,21,FALSE))</f>
        <v/>
      </c>
      <c r="AZ101" s="297">
        <f>IF($BC$3="４週",SUM(U101:AV101),IF($BC$3="暦月",SUM(U101:AY101),""))</f>
        <v>0</v>
      </c>
      <c r="BA101" s="298"/>
      <c r="BB101" s="299">
        <f>IF($BC$3="４週",AZ101/4,IF($BC$3="暦月",(AZ101/($BC$12/7)),""))</f>
        <v>0</v>
      </c>
      <c r="BC101" s="298"/>
      <c r="BD101" s="291"/>
      <c r="BE101" s="292"/>
      <c r="BF101" s="292"/>
      <c r="BG101" s="292"/>
      <c r="BH101" s="293"/>
    </row>
    <row r="102" spans="2:60" ht="20.25" customHeight="1" x14ac:dyDescent="0.4">
      <c r="B102" s="124"/>
      <c r="C102" s="282"/>
      <c r="D102" s="283"/>
      <c r="E102" s="284"/>
      <c r="F102" s="169"/>
      <c r="G102" s="165">
        <f>C100</f>
        <v>0</v>
      </c>
      <c r="H102" s="246"/>
      <c r="I102" s="263"/>
      <c r="J102" s="264"/>
      <c r="K102" s="264"/>
      <c r="L102" s="265"/>
      <c r="M102" s="253"/>
      <c r="N102" s="254"/>
      <c r="O102" s="255"/>
      <c r="P102" s="196" t="s">
        <v>74</v>
      </c>
      <c r="Q102" s="26"/>
      <c r="R102" s="26"/>
      <c r="S102" s="18"/>
      <c r="T102" s="57"/>
      <c r="U102" s="203" t="str">
        <f>IF(U100="","",VLOOKUP(U100,'シフト記号表（勤務時間帯）'!$D$6:$Z$47,23,FALSE))</f>
        <v/>
      </c>
      <c r="V102" s="204" t="str">
        <f>IF(V100="","",VLOOKUP(V100,'シフト記号表（勤務時間帯）'!$D$6:$Z$47,23,FALSE))</f>
        <v/>
      </c>
      <c r="W102" s="204" t="str">
        <f>IF(W100="","",VLOOKUP(W100,'シフト記号表（勤務時間帯）'!$D$6:$Z$47,23,FALSE))</f>
        <v/>
      </c>
      <c r="X102" s="204" t="str">
        <f>IF(X100="","",VLOOKUP(X100,'シフト記号表（勤務時間帯）'!$D$6:$Z$47,23,FALSE))</f>
        <v/>
      </c>
      <c r="Y102" s="204" t="str">
        <f>IF(Y100="","",VLOOKUP(Y100,'シフト記号表（勤務時間帯）'!$D$6:$Z$47,23,FALSE))</f>
        <v/>
      </c>
      <c r="Z102" s="204" t="str">
        <f>IF(Z100="","",VLOOKUP(Z100,'シフト記号表（勤務時間帯）'!$D$6:$Z$47,23,FALSE))</f>
        <v/>
      </c>
      <c r="AA102" s="205" t="str">
        <f>IF(AA100="","",VLOOKUP(AA100,'シフト記号表（勤務時間帯）'!$D$6:$Z$47,23,FALSE))</f>
        <v/>
      </c>
      <c r="AB102" s="203" t="str">
        <f>IF(AB100="","",VLOOKUP(AB100,'シフト記号表（勤務時間帯）'!$D$6:$Z$47,23,FALSE))</f>
        <v/>
      </c>
      <c r="AC102" s="204" t="str">
        <f>IF(AC100="","",VLOOKUP(AC100,'シフト記号表（勤務時間帯）'!$D$6:$Z$47,23,FALSE))</f>
        <v/>
      </c>
      <c r="AD102" s="204" t="str">
        <f>IF(AD100="","",VLOOKUP(AD100,'シフト記号表（勤務時間帯）'!$D$6:$Z$47,23,FALSE))</f>
        <v/>
      </c>
      <c r="AE102" s="204" t="str">
        <f>IF(AE100="","",VLOOKUP(AE100,'シフト記号表（勤務時間帯）'!$D$6:$Z$47,23,FALSE))</f>
        <v/>
      </c>
      <c r="AF102" s="204" t="str">
        <f>IF(AF100="","",VLOOKUP(AF100,'シフト記号表（勤務時間帯）'!$D$6:$Z$47,23,FALSE))</f>
        <v/>
      </c>
      <c r="AG102" s="204" t="str">
        <f>IF(AG100="","",VLOOKUP(AG100,'シフト記号表（勤務時間帯）'!$D$6:$Z$47,23,FALSE))</f>
        <v/>
      </c>
      <c r="AH102" s="205" t="str">
        <f>IF(AH100="","",VLOOKUP(AH100,'シフト記号表（勤務時間帯）'!$D$6:$Z$47,23,FALSE))</f>
        <v/>
      </c>
      <c r="AI102" s="203" t="str">
        <f>IF(AI100="","",VLOOKUP(AI100,'シフト記号表（勤務時間帯）'!$D$6:$Z$47,23,FALSE))</f>
        <v/>
      </c>
      <c r="AJ102" s="204" t="str">
        <f>IF(AJ100="","",VLOOKUP(AJ100,'シフト記号表（勤務時間帯）'!$D$6:$Z$47,23,FALSE))</f>
        <v/>
      </c>
      <c r="AK102" s="204" t="str">
        <f>IF(AK100="","",VLOOKUP(AK100,'シフト記号表（勤務時間帯）'!$D$6:$Z$47,23,FALSE))</f>
        <v/>
      </c>
      <c r="AL102" s="204" t="str">
        <f>IF(AL100="","",VLOOKUP(AL100,'シフト記号表（勤務時間帯）'!$D$6:$Z$47,23,FALSE))</f>
        <v/>
      </c>
      <c r="AM102" s="204" t="str">
        <f>IF(AM100="","",VLOOKUP(AM100,'シフト記号表（勤務時間帯）'!$D$6:$Z$47,23,FALSE))</f>
        <v/>
      </c>
      <c r="AN102" s="204" t="str">
        <f>IF(AN100="","",VLOOKUP(AN100,'シフト記号表（勤務時間帯）'!$D$6:$Z$47,23,FALSE))</f>
        <v/>
      </c>
      <c r="AO102" s="205" t="str">
        <f>IF(AO100="","",VLOOKUP(AO100,'シフト記号表（勤務時間帯）'!$D$6:$Z$47,23,FALSE))</f>
        <v/>
      </c>
      <c r="AP102" s="203" t="str">
        <f>IF(AP100="","",VLOOKUP(AP100,'シフト記号表（勤務時間帯）'!$D$6:$Z$47,23,FALSE))</f>
        <v/>
      </c>
      <c r="AQ102" s="204" t="str">
        <f>IF(AQ100="","",VLOOKUP(AQ100,'シフト記号表（勤務時間帯）'!$D$6:$Z$47,23,FALSE))</f>
        <v/>
      </c>
      <c r="AR102" s="204" t="str">
        <f>IF(AR100="","",VLOOKUP(AR100,'シフト記号表（勤務時間帯）'!$D$6:$Z$47,23,FALSE))</f>
        <v/>
      </c>
      <c r="AS102" s="204" t="str">
        <f>IF(AS100="","",VLOOKUP(AS100,'シフト記号表（勤務時間帯）'!$D$6:$Z$47,23,FALSE))</f>
        <v/>
      </c>
      <c r="AT102" s="204" t="str">
        <f>IF(AT100="","",VLOOKUP(AT100,'シフト記号表（勤務時間帯）'!$D$6:$Z$47,23,FALSE))</f>
        <v/>
      </c>
      <c r="AU102" s="204" t="str">
        <f>IF(AU100="","",VLOOKUP(AU100,'シフト記号表（勤務時間帯）'!$D$6:$Z$47,23,FALSE))</f>
        <v/>
      </c>
      <c r="AV102" s="205" t="str">
        <f>IF(AV100="","",VLOOKUP(AV100,'シフト記号表（勤務時間帯）'!$D$6:$Z$47,23,FALSE))</f>
        <v/>
      </c>
      <c r="AW102" s="203" t="str">
        <f>IF(AW100="","",VLOOKUP(AW100,'シフト記号表（勤務時間帯）'!$D$6:$Z$47,23,FALSE))</f>
        <v/>
      </c>
      <c r="AX102" s="204" t="str">
        <f>IF(AX100="","",VLOOKUP(AX100,'シフト記号表（勤務時間帯）'!$D$6:$Z$47,23,FALSE))</f>
        <v/>
      </c>
      <c r="AY102" s="204" t="str">
        <f>IF(AY100="","",VLOOKUP(AY100,'シフト記号表（勤務時間帯）'!$D$6:$Z$47,23,FALSE))</f>
        <v/>
      </c>
      <c r="AZ102" s="300">
        <f>IF($BC$3="４週",SUM(U102:AV102),IF($BC$3="暦月",SUM(U102:AY102),""))</f>
        <v>0</v>
      </c>
      <c r="BA102" s="301"/>
      <c r="BB102" s="302">
        <f>IF($BC$3="４週",AZ102/4,IF($BC$3="暦月",(AZ102/($BC$12/7)),""))</f>
        <v>0</v>
      </c>
      <c r="BC102" s="301"/>
      <c r="BD102" s="294"/>
      <c r="BE102" s="295"/>
      <c r="BF102" s="295"/>
      <c r="BG102" s="295"/>
      <c r="BH102" s="296"/>
    </row>
    <row r="103" spans="2:60" ht="20.25" customHeight="1" x14ac:dyDescent="0.4">
      <c r="B103" s="125"/>
      <c r="C103" s="276"/>
      <c r="D103" s="277"/>
      <c r="E103" s="278"/>
      <c r="F103" s="167"/>
      <c r="G103" s="163"/>
      <c r="H103" s="337"/>
      <c r="I103" s="257"/>
      <c r="J103" s="258"/>
      <c r="K103" s="258"/>
      <c r="L103" s="259"/>
      <c r="M103" s="247"/>
      <c r="N103" s="248"/>
      <c r="O103" s="249"/>
      <c r="P103" s="44" t="s">
        <v>18</v>
      </c>
      <c r="Q103" s="45"/>
      <c r="R103" s="45"/>
      <c r="S103" s="46"/>
      <c r="T103" s="60"/>
      <c r="U103" s="206"/>
      <c r="V103" s="207"/>
      <c r="W103" s="207"/>
      <c r="X103" s="207"/>
      <c r="Y103" s="207"/>
      <c r="Z103" s="207"/>
      <c r="AA103" s="208"/>
      <c r="AB103" s="206"/>
      <c r="AC103" s="207"/>
      <c r="AD103" s="207"/>
      <c r="AE103" s="207"/>
      <c r="AF103" s="207"/>
      <c r="AG103" s="207"/>
      <c r="AH103" s="208"/>
      <c r="AI103" s="206"/>
      <c r="AJ103" s="207"/>
      <c r="AK103" s="207"/>
      <c r="AL103" s="207"/>
      <c r="AM103" s="207"/>
      <c r="AN103" s="207"/>
      <c r="AO103" s="208"/>
      <c r="AP103" s="206"/>
      <c r="AQ103" s="207"/>
      <c r="AR103" s="207"/>
      <c r="AS103" s="207"/>
      <c r="AT103" s="207"/>
      <c r="AU103" s="207"/>
      <c r="AV103" s="208"/>
      <c r="AW103" s="206"/>
      <c r="AX103" s="207"/>
      <c r="AY103" s="207"/>
      <c r="AZ103" s="256"/>
      <c r="BA103" s="243"/>
      <c r="BB103" s="242"/>
      <c r="BC103" s="243"/>
      <c r="BD103" s="288"/>
      <c r="BE103" s="289"/>
      <c r="BF103" s="289"/>
      <c r="BG103" s="289"/>
      <c r="BH103" s="290"/>
    </row>
    <row r="104" spans="2:60" ht="20.25" customHeight="1" x14ac:dyDescent="0.4">
      <c r="B104" s="123">
        <f>B101+1</f>
        <v>27</v>
      </c>
      <c r="C104" s="279"/>
      <c r="D104" s="280"/>
      <c r="E104" s="281"/>
      <c r="F104" s="168">
        <f>C103</f>
        <v>0</v>
      </c>
      <c r="G104" s="164"/>
      <c r="H104" s="245"/>
      <c r="I104" s="260"/>
      <c r="J104" s="261"/>
      <c r="K104" s="261"/>
      <c r="L104" s="262"/>
      <c r="M104" s="250"/>
      <c r="N104" s="251"/>
      <c r="O104" s="252"/>
      <c r="P104" s="23" t="s">
        <v>73</v>
      </c>
      <c r="Q104" s="24"/>
      <c r="R104" s="24"/>
      <c r="S104" s="19"/>
      <c r="T104" s="53"/>
      <c r="U104" s="200" t="str">
        <f>IF(U103="","",VLOOKUP(U103,'シフト記号表（勤務時間帯）'!$D$6:$X$47,21,FALSE))</f>
        <v/>
      </c>
      <c r="V104" s="201" t="str">
        <f>IF(V103="","",VLOOKUP(V103,'シフト記号表（勤務時間帯）'!$D$6:$X$47,21,FALSE))</f>
        <v/>
      </c>
      <c r="W104" s="201" t="str">
        <f>IF(W103="","",VLOOKUP(W103,'シフト記号表（勤務時間帯）'!$D$6:$X$47,21,FALSE))</f>
        <v/>
      </c>
      <c r="X104" s="201" t="str">
        <f>IF(X103="","",VLOOKUP(X103,'シフト記号表（勤務時間帯）'!$D$6:$X$47,21,FALSE))</f>
        <v/>
      </c>
      <c r="Y104" s="201" t="str">
        <f>IF(Y103="","",VLOOKUP(Y103,'シフト記号表（勤務時間帯）'!$D$6:$X$47,21,FALSE))</f>
        <v/>
      </c>
      <c r="Z104" s="201" t="str">
        <f>IF(Z103="","",VLOOKUP(Z103,'シフト記号表（勤務時間帯）'!$D$6:$X$47,21,FALSE))</f>
        <v/>
      </c>
      <c r="AA104" s="202" t="str">
        <f>IF(AA103="","",VLOOKUP(AA103,'シフト記号表（勤務時間帯）'!$D$6:$X$47,21,FALSE))</f>
        <v/>
      </c>
      <c r="AB104" s="200" t="str">
        <f>IF(AB103="","",VLOOKUP(AB103,'シフト記号表（勤務時間帯）'!$D$6:$X$47,21,FALSE))</f>
        <v/>
      </c>
      <c r="AC104" s="201" t="str">
        <f>IF(AC103="","",VLOOKUP(AC103,'シフト記号表（勤務時間帯）'!$D$6:$X$47,21,FALSE))</f>
        <v/>
      </c>
      <c r="AD104" s="201" t="str">
        <f>IF(AD103="","",VLOOKUP(AD103,'シフト記号表（勤務時間帯）'!$D$6:$X$47,21,FALSE))</f>
        <v/>
      </c>
      <c r="AE104" s="201" t="str">
        <f>IF(AE103="","",VLOOKUP(AE103,'シフト記号表（勤務時間帯）'!$D$6:$X$47,21,FALSE))</f>
        <v/>
      </c>
      <c r="AF104" s="201" t="str">
        <f>IF(AF103="","",VLOOKUP(AF103,'シフト記号表（勤務時間帯）'!$D$6:$X$47,21,FALSE))</f>
        <v/>
      </c>
      <c r="AG104" s="201" t="str">
        <f>IF(AG103="","",VLOOKUP(AG103,'シフト記号表（勤務時間帯）'!$D$6:$X$47,21,FALSE))</f>
        <v/>
      </c>
      <c r="AH104" s="202" t="str">
        <f>IF(AH103="","",VLOOKUP(AH103,'シフト記号表（勤務時間帯）'!$D$6:$X$47,21,FALSE))</f>
        <v/>
      </c>
      <c r="AI104" s="200" t="str">
        <f>IF(AI103="","",VLOOKUP(AI103,'シフト記号表（勤務時間帯）'!$D$6:$X$47,21,FALSE))</f>
        <v/>
      </c>
      <c r="AJ104" s="201" t="str">
        <f>IF(AJ103="","",VLOOKUP(AJ103,'シフト記号表（勤務時間帯）'!$D$6:$X$47,21,FALSE))</f>
        <v/>
      </c>
      <c r="AK104" s="201" t="str">
        <f>IF(AK103="","",VLOOKUP(AK103,'シフト記号表（勤務時間帯）'!$D$6:$X$47,21,FALSE))</f>
        <v/>
      </c>
      <c r="AL104" s="201" t="str">
        <f>IF(AL103="","",VLOOKUP(AL103,'シフト記号表（勤務時間帯）'!$D$6:$X$47,21,FALSE))</f>
        <v/>
      </c>
      <c r="AM104" s="201" t="str">
        <f>IF(AM103="","",VLOOKUP(AM103,'シフト記号表（勤務時間帯）'!$D$6:$X$47,21,FALSE))</f>
        <v/>
      </c>
      <c r="AN104" s="201" t="str">
        <f>IF(AN103="","",VLOOKUP(AN103,'シフト記号表（勤務時間帯）'!$D$6:$X$47,21,FALSE))</f>
        <v/>
      </c>
      <c r="AO104" s="202" t="str">
        <f>IF(AO103="","",VLOOKUP(AO103,'シフト記号表（勤務時間帯）'!$D$6:$X$47,21,FALSE))</f>
        <v/>
      </c>
      <c r="AP104" s="200" t="str">
        <f>IF(AP103="","",VLOOKUP(AP103,'シフト記号表（勤務時間帯）'!$D$6:$X$47,21,FALSE))</f>
        <v/>
      </c>
      <c r="AQ104" s="201" t="str">
        <f>IF(AQ103="","",VLOOKUP(AQ103,'シフト記号表（勤務時間帯）'!$D$6:$X$47,21,FALSE))</f>
        <v/>
      </c>
      <c r="AR104" s="201" t="str">
        <f>IF(AR103="","",VLOOKUP(AR103,'シフト記号表（勤務時間帯）'!$D$6:$X$47,21,FALSE))</f>
        <v/>
      </c>
      <c r="AS104" s="201" t="str">
        <f>IF(AS103="","",VLOOKUP(AS103,'シフト記号表（勤務時間帯）'!$D$6:$X$47,21,FALSE))</f>
        <v/>
      </c>
      <c r="AT104" s="201" t="str">
        <f>IF(AT103="","",VLOOKUP(AT103,'シフト記号表（勤務時間帯）'!$D$6:$X$47,21,FALSE))</f>
        <v/>
      </c>
      <c r="AU104" s="201" t="str">
        <f>IF(AU103="","",VLOOKUP(AU103,'シフト記号表（勤務時間帯）'!$D$6:$X$47,21,FALSE))</f>
        <v/>
      </c>
      <c r="AV104" s="202" t="str">
        <f>IF(AV103="","",VLOOKUP(AV103,'シフト記号表（勤務時間帯）'!$D$6:$X$47,21,FALSE))</f>
        <v/>
      </c>
      <c r="AW104" s="200" t="str">
        <f>IF(AW103="","",VLOOKUP(AW103,'シフト記号表（勤務時間帯）'!$D$6:$X$47,21,FALSE))</f>
        <v/>
      </c>
      <c r="AX104" s="201" t="str">
        <f>IF(AX103="","",VLOOKUP(AX103,'シフト記号表（勤務時間帯）'!$D$6:$X$47,21,FALSE))</f>
        <v/>
      </c>
      <c r="AY104" s="201" t="str">
        <f>IF(AY103="","",VLOOKUP(AY103,'シフト記号表（勤務時間帯）'!$D$6:$X$47,21,FALSE))</f>
        <v/>
      </c>
      <c r="AZ104" s="297">
        <f>IF($BC$3="４週",SUM(U104:AV104),IF($BC$3="暦月",SUM(U104:AY104),""))</f>
        <v>0</v>
      </c>
      <c r="BA104" s="298"/>
      <c r="BB104" s="299">
        <f>IF($BC$3="４週",AZ104/4,IF($BC$3="暦月",(AZ104/($BC$12/7)),""))</f>
        <v>0</v>
      </c>
      <c r="BC104" s="298"/>
      <c r="BD104" s="291"/>
      <c r="BE104" s="292"/>
      <c r="BF104" s="292"/>
      <c r="BG104" s="292"/>
      <c r="BH104" s="293"/>
    </row>
    <row r="105" spans="2:60" ht="20.25" customHeight="1" x14ac:dyDescent="0.4">
      <c r="B105" s="124"/>
      <c r="C105" s="282"/>
      <c r="D105" s="283"/>
      <c r="E105" s="284"/>
      <c r="F105" s="169"/>
      <c r="G105" s="165">
        <f>C103</f>
        <v>0</v>
      </c>
      <c r="H105" s="246"/>
      <c r="I105" s="263"/>
      <c r="J105" s="264"/>
      <c r="K105" s="264"/>
      <c r="L105" s="265"/>
      <c r="M105" s="253"/>
      <c r="N105" s="254"/>
      <c r="O105" s="255"/>
      <c r="P105" s="196" t="s">
        <v>74</v>
      </c>
      <c r="Q105" s="26"/>
      <c r="R105" s="26"/>
      <c r="S105" s="18"/>
      <c r="T105" s="57"/>
      <c r="U105" s="203" t="str">
        <f>IF(U103="","",VLOOKUP(U103,'シフト記号表（勤務時間帯）'!$D$6:$Z$47,23,FALSE))</f>
        <v/>
      </c>
      <c r="V105" s="204" t="str">
        <f>IF(V103="","",VLOOKUP(V103,'シフト記号表（勤務時間帯）'!$D$6:$Z$47,23,FALSE))</f>
        <v/>
      </c>
      <c r="W105" s="204" t="str">
        <f>IF(W103="","",VLOOKUP(W103,'シフト記号表（勤務時間帯）'!$D$6:$Z$47,23,FALSE))</f>
        <v/>
      </c>
      <c r="X105" s="204" t="str">
        <f>IF(X103="","",VLOOKUP(X103,'シフト記号表（勤務時間帯）'!$D$6:$Z$47,23,FALSE))</f>
        <v/>
      </c>
      <c r="Y105" s="204" t="str">
        <f>IF(Y103="","",VLOOKUP(Y103,'シフト記号表（勤務時間帯）'!$D$6:$Z$47,23,FALSE))</f>
        <v/>
      </c>
      <c r="Z105" s="204" t="str">
        <f>IF(Z103="","",VLOOKUP(Z103,'シフト記号表（勤務時間帯）'!$D$6:$Z$47,23,FALSE))</f>
        <v/>
      </c>
      <c r="AA105" s="205" t="str">
        <f>IF(AA103="","",VLOOKUP(AA103,'シフト記号表（勤務時間帯）'!$D$6:$Z$47,23,FALSE))</f>
        <v/>
      </c>
      <c r="AB105" s="203" t="str">
        <f>IF(AB103="","",VLOOKUP(AB103,'シフト記号表（勤務時間帯）'!$D$6:$Z$47,23,FALSE))</f>
        <v/>
      </c>
      <c r="AC105" s="204" t="str">
        <f>IF(AC103="","",VLOOKUP(AC103,'シフト記号表（勤務時間帯）'!$D$6:$Z$47,23,FALSE))</f>
        <v/>
      </c>
      <c r="AD105" s="204" t="str">
        <f>IF(AD103="","",VLOOKUP(AD103,'シフト記号表（勤務時間帯）'!$D$6:$Z$47,23,FALSE))</f>
        <v/>
      </c>
      <c r="AE105" s="204" t="str">
        <f>IF(AE103="","",VLOOKUP(AE103,'シフト記号表（勤務時間帯）'!$D$6:$Z$47,23,FALSE))</f>
        <v/>
      </c>
      <c r="AF105" s="204" t="str">
        <f>IF(AF103="","",VLOOKUP(AF103,'シフト記号表（勤務時間帯）'!$D$6:$Z$47,23,FALSE))</f>
        <v/>
      </c>
      <c r="AG105" s="204" t="str">
        <f>IF(AG103="","",VLOOKUP(AG103,'シフト記号表（勤務時間帯）'!$D$6:$Z$47,23,FALSE))</f>
        <v/>
      </c>
      <c r="AH105" s="205" t="str">
        <f>IF(AH103="","",VLOOKUP(AH103,'シフト記号表（勤務時間帯）'!$D$6:$Z$47,23,FALSE))</f>
        <v/>
      </c>
      <c r="AI105" s="203" t="str">
        <f>IF(AI103="","",VLOOKUP(AI103,'シフト記号表（勤務時間帯）'!$D$6:$Z$47,23,FALSE))</f>
        <v/>
      </c>
      <c r="AJ105" s="204" t="str">
        <f>IF(AJ103="","",VLOOKUP(AJ103,'シフト記号表（勤務時間帯）'!$D$6:$Z$47,23,FALSE))</f>
        <v/>
      </c>
      <c r="AK105" s="204" t="str">
        <f>IF(AK103="","",VLOOKUP(AK103,'シフト記号表（勤務時間帯）'!$D$6:$Z$47,23,FALSE))</f>
        <v/>
      </c>
      <c r="AL105" s="204" t="str">
        <f>IF(AL103="","",VLOOKUP(AL103,'シフト記号表（勤務時間帯）'!$D$6:$Z$47,23,FALSE))</f>
        <v/>
      </c>
      <c r="AM105" s="204" t="str">
        <f>IF(AM103="","",VLOOKUP(AM103,'シフト記号表（勤務時間帯）'!$D$6:$Z$47,23,FALSE))</f>
        <v/>
      </c>
      <c r="AN105" s="204" t="str">
        <f>IF(AN103="","",VLOOKUP(AN103,'シフト記号表（勤務時間帯）'!$D$6:$Z$47,23,FALSE))</f>
        <v/>
      </c>
      <c r="AO105" s="205" t="str">
        <f>IF(AO103="","",VLOOKUP(AO103,'シフト記号表（勤務時間帯）'!$D$6:$Z$47,23,FALSE))</f>
        <v/>
      </c>
      <c r="AP105" s="203" t="str">
        <f>IF(AP103="","",VLOOKUP(AP103,'シフト記号表（勤務時間帯）'!$D$6:$Z$47,23,FALSE))</f>
        <v/>
      </c>
      <c r="AQ105" s="204" t="str">
        <f>IF(AQ103="","",VLOOKUP(AQ103,'シフト記号表（勤務時間帯）'!$D$6:$Z$47,23,FALSE))</f>
        <v/>
      </c>
      <c r="AR105" s="204" t="str">
        <f>IF(AR103="","",VLOOKUP(AR103,'シフト記号表（勤務時間帯）'!$D$6:$Z$47,23,FALSE))</f>
        <v/>
      </c>
      <c r="AS105" s="204" t="str">
        <f>IF(AS103="","",VLOOKUP(AS103,'シフト記号表（勤務時間帯）'!$D$6:$Z$47,23,FALSE))</f>
        <v/>
      </c>
      <c r="AT105" s="204" t="str">
        <f>IF(AT103="","",VLOOKUP(AT103,'シフト記号表（勤務時間帯）'!$D$6:$Z$47,23,FALSE))</f>
        <v/>
      </c>
      <c r="AU105" s="204" t="str">
        <f>IF(AU103="","",VLOOKUP(AU103,'シフト記号表（勤務時間帯）'!$D$6:$Z$47,23,FALSE))</f>
        <v/>
      </c>
      <c r="AV105" s="205" t="str">
        <f>IF(AV103="","",VLOOKUP(AV103,'シフト記号表（勤務時間帯）'!$D$6:$Z$47,23,FALSE))</f>
        <v/>
      </c>
      <c r="AW105" s="203" t="str">
        <f>IF(AW103="","",VLOOKUP(AW103,'シフト記号表（勤務時間帯）'!$D$6:$Z$47,23,FALSE))</f>
        <v/>
      </c>
      <c r="AX105" s="204" t="str">
        <f>IF(AX103="","",VLOOKUP(AX103,'シフト記号表（勤務時間帯）'!$D$6:$Z$47,23,FALSE))</f>
        <v/>
      </c>
      <c r="AY105" s="204" t="str">
        <f>IF(AY103="","",VLOOKUP(AY103,'シフト記号表（勤務時間帯）'!$D$6:$Z$47,23,FALSE))</f>
        <v/>
      </c>
      <c r="AZ105" s="300">
        <f>IF($BC$3="４週",SUM(U105:AV105),IF($BC$3="暦月",SUM(U105:AY105),""))</f>
        <v>0</v>
      </c>
      <c r="BA105" s="301"/>
      <c r="BB105" s="302">
        <f>IF($BC$3="４週",AZ105/4,IF($BC$3="暦月",(AZ105/($BC$12/7)),""))</f>
        <v>0</v>
      </c>
      <c r="BC105" s="301"/>
      <c r="BD105" s="294"/>
      <c r="BE105" s="295"/>
      <c r="BF105" s="295"/>
      <c r="BG105" s="295"/>
      <c r="BH105" s="296"/>
    </row>
    <row r="106" spans="2:60" ht="20.25" customHeight="1" x14ac:dyDescent="0.4">
      <c r="B106" s="125"/>
      <c r="C106" s="276"/>
      <c r="D106" s="277"/>
      <c r="E106" s="278"/>
      <c r="F106" s="167"/>
      <c r="G106" s="163"/>
      <c r="H106" s="337"/>
      <c r="I106" s="257"/>
      <c r="J106" s="258"/>
      <c r="K106" s="258"/>
      <c r="L106" s="259"/>
      <c r="M106" s="247"/>
      <c r="N106" s="248"/>
      <c r="O106" s="249"/>
      <c r="P106" s="44" t="s">
        <v>18</v>
      </c>
      <c r="Q106" s="45"/>
      <c r="R106" s="45"/>
      <c r="S106" s="46"/>
      <c r="T106" s="60"/>
      <c r="U106" s="206"/>
      <c r="V106" s="207"/>
      <c r="W106" s="207"/>
      <c r="X106" s="207"/>
      <c r="Y106" s="207"/>
      <c r="Z106" s="207"/>
      <c r="AA106" s="208"/>
      <c r="AB106" s="206"/>
      <c r="AC106" s="207"/>
      <c r="AD106" s="207"/>
      <c r="AE106" s="207"/>
      <c r="AF106" s="207"/>
      <c r="AG106" s="207"/>
      <c r="AH106" s="208"/>
      <c r="AI106" s="206"/>
      <c r="AJ106" s="207"/>
      <c r="AK106" s="207"/>
      <c r="AL106" s="207"/>
      <c r="AM106" s="207"/>
      <c r="AN106" s="207"/>
      <c r="AO106" s="208"/>
      <c r="AP106" s="206"/>
      <c r="AQ106" s="207"/>
      <c r="AR106" s="207"/>
      <c r="AS106" s="207"/>
      <c r="AT106" s="207"/>
      <c r="AU106" s="207"/>
      <c r="AV106" s="208"/>
      <c r="AW106" s="206"/>
      <c r="AX106" s="207"/>
      <c r="AY106" s="207"/>
      <c r="AZ106" s="256"/>
      <c r="BA106" s="243"/>
      <c r="BB106" s="242"/>
      <c r="BC106" s="243"/>
      <c r="BD106" s="288"/>
      <c r="BE106" s="289"/>
      <c r="BF106" s="289"/>
      <c r="BG106" s="289"/>
      <c r="BH106" s="290"/>
    </row>
    <row r="107" spans="2:60" ht="20.25" customHeight="1" x14ac:dyDescent="0.4">
      <c r="B107" s="123">
        <f>B104+1</f>
        <v>28</v>
      </c>
      <c r="C107" s="279"/>
      <c r="D107" s="280"/>
      <c r="E107" s="281"/>
      <c r="F107" s="168">
        <f>C106</f>
        <v>0</v>
      </c>
      <c r="G107" s="164"/>
      <c r="H107" s="245"/>
      <c r="I107" s="260"/>
      <c r="J107" s="261"/>
      <c r="K107" s="261"/>
      <c r="L107" s="262"/>
      <c r="M107" s="250"/>
      <c r="N107" s="251"/>
      <c r="O107" s="252"/>
      <c r="P107" s="23" t="s">
        <v>73</v>
      </c>
      <c r="Q107" s="24"/>
      <c r="R107" s="24"/>
      <c r="S107" s="19"/>
      <c r="T107" s="53"/>
      <c r="U107" s="200" t="str">
        <f>IF(U106="","",VLOOKUP(U106,'シフト記号表（勤務時間帯）'!$D$6:$X$47,21,FALSE))</f>
        <v/>
      </c>
      <c r="V107" s="201" t="str">
        <f>IF(V106="","",VLOOKUP(V106,'シフト記号表（勤務時間帯）'!$D$6:$X$47,21,FALSE))</f>
        <v/>
      </c>
      <c r="W107" s="201" t="str">
        <f>IF(W106="","",VLOOKUP(W106,'シフト記号表（勤務時間帯）'!$D$6:$X$47,21,FALSE))</f>
        <v/>
      </c>
      <c r="X107" s="201" t="str">
        <f>IF(X106="","",VLOOKUP(X106,'シフト記号表（勤務時間帯）'!$D$6:$X$47,21,FALSE))</f>
        <v/>
      </c>
      <c r="Y107" s="201" t="str">
        <f>IF(Y106="","",VLOOKUP(Y106,'シフト記号表（勤務時間帯）'!$D$6:$X$47,21,FALSE))</f>
        <v/>
      </c>
      <c r="Z107" s="201" t="str">
        <f>IF(Z106="","",VLOOKUP(Z106,'シフト記号表（勤務時間帯）'!$D$6:$X$47,21,FALSE))</f>
        <v/>
      </c>
      <c r="AA107" s="202" t="str">
        <f>IF(AA106="","",VLOOKUP(AA106,'シフト記号表（勤務時間帯）'!$D$6:$X$47,21,FALSE))</f>
        <v/>
      </c>
      <c r="AB107" s="200" t="str">
        <f>IF(AB106="","",VLOOKUP(AB106,'シフト記号表（勤務時間帯）'!$D$6:$X$47,21,FALSE))</f>
        <v/>
      </c>
      <c r="AC107" s="201" t="str">
        <f>IF(AC106="","",VLOOKUP(AC106,'シフト記号表（勤務時間帯）'!$D$6:$X$47,21,FALSE))</f>
        <v/>
      </c>
      <c r="AD107" s="201" t="str">
        <f>IF(AD106="","",VLOOKUP(AD106,'シフト記号表（勤務時間帯）'!$D$6:$X$47,21,FALSE))</f>
        <v/>
      </c>
      <c r="AE107" s="201" t="str">
        <f>IF(AE106="","",VLOOKUP(AE106,'シフト記号表（勤務時間帯）'!$D$6:$X$47,21,FALSE))</f>
        <v/>
      </c>
      <c r="AF107" s="201" t="str">
        <f>IF(AF106="","",VLOOKUP(AF106,'シフト記号表（勤務時間帯）'!$D$6:$X$47,21,FALSE))</f>
        <v/>
      </c>
      <c r="AG107" s="201" t="str">
        <f>IF(AG106="","",VLOOKUP(AG106,'シフト記号表（勤務時間帯）'!$D$6:$X$47,21,FALSE))</f>
        <v/>
      </c>
      <c r="AH107" s="202" t="str">
        <f>IF(AH106="","",VLOOKUP(AH106,'シフト記号表（勤務時間帯）'!$D$6:$X$47,21,FALSE))</f>
        <v/>
      </c>
      <c r="AI107" s="200" t="str">
        <f>IF(AI106="","",VLOOKUP(AI106,'シフト記号表（勤務時間帯）'!$D$6:$X$47,21,FALSE))</f>
        <v/>
      </c>
      <c r="AJ107" s="201" t="str">
        <f>IF(AJ106="","",VLOOKUP(AJ106,'シフト記号表（勤務時間帯）'!$D$6:$X$47,21,FALSE))</f>
        <v/>
      </c>
      <c r="AK107" s="201" t="str">
        <f>IF(AK106="","",VLOOKUP(AK106,'シフト記号表（勤務時間帯）'!$D$6:$X$47,21,FALSE))</f>
        <v/>
      </c>
      <c r="AL107" s="201" t="str">
        <f>IF(AL106="","",VLOOKUP(AL106,'シフト記号表（勤務時間帯）'!$D$6:$X$47,21,FALSE))</f>
        <v/>
      </c>
      <c r="AM107" s="201" t="str">
        <f>IF(AM106="","",VLOOKUP(AM106,'シフト記号表（勤務時間帯）'!$D$6:$X$47,21,FALSE))</f>
        <v/>
      </c>
      <c r="AN107" s="201" t="str">
        <f>IF(AN106="","",VLOOKUP(AN106,'シフト記号表（勤務時間帯）'!$D$6:$X$47,21,FALSE))</f>
        <v/>
      </c>
      <c r="AO107" s="202" t="str">
        <f>IF(AO106="","",VLOOKUP(AO106,'シフト記号表（勤務時間帯）'!$D$6:$X$47,21,FALSE))</f>
        <v/>
      </c>
      <c r="AP107" s="200" t="str">
        <f>IF(AP106="","",VLOOKUP(AP106,'シフト記号表（勤務時間帯）'!$D$6:$X$47,21,FALSE))</f>
        <v/>
      </c>
      <c r="AQ107" s="201" t="str">
        <f>IF(AQ106="","",VLOOKUP(AQ106,'シフト記号表（勤務時間帯）'!$D$6:$X$47,21,FALSE))</f>
        <v/>
      </c>
      <c r="AR107" s="201" t="str">
        <f>IF(AR106="","",VLOOKUP(AR106,'シフト記号表（勤務時間帯）'!$D$6:$X$47,21,FALSE))</f>
        <v/>
      </c>
      <c r="AS107" s="201" t="str">
        <f>IF(AS106="","",VLOOKUP(AS106,'シフト記号表（勤務時間帯）'!$D$6:$X$47,21,FALSE))</f>
        <v/>
      </c>
      <c r="AT107" s="201" t="str">
        <f>IF(AT106="","",VLOOKUP(AT106,'シフト記号表（勤務時間帯）'!$D$6:$X$47,21,FALSE))</f>
        <v/>
      </c>
      <c r="AU107" s="201" t="str">
        <f>IF(AU106="","",VLOOKUP(AU106,'シフト記号表（勤務時間帯）'!$D$6:$X$47,21,FALSE))</f>
        <v/>
      </c>
      <c r="AV107" s="202" t="str">
        <f>IF(AV106="","",VLOOKUP(AV106,'シフト記号表（勤務時間帯）'!$D$6:$X$47,21,FALSE))</f>
        <v/>
      </c>
      <c r="AW107" s="200" t="str">
        <f>IF(AW106="","",VLOOKUP(AW106,'シフト記号表（勤務時間帯）'!$D$6:$X$47,21,FALSE))</f>
        <v/>
      </c>
      <c r="AX107" s="201" t="str">
        <f>IF(AX106="","",VLOOKUP(AX106,'シフト記号表（勤務時間帯）'!$D$6:$X$47,21,FALSE))</f>
        <v/>
      </c>
      <c r="AY107" s="201" t="str">
        <f>IF(AY106="","",VLOOKUP(AY106,'シフト記号表（勤務時間帯）'!$D$6:$X$47,21,FALSE))</f>
        <v/>
      </c>
      <c r="AZ107" s="297">
        <f>IF($BC$3="４週",SUM(U107:AV107),IF($BC$3="暦月",SUM(U107:AY107),""))</f>
        <v>0</v>
      </c>
      <c r="BA107" s="298"/>
      <c r="BB107" s="299">
        <f>IF($BC$3="４週",AZ107/4,IF($BC$3="暦月",(AZ107/($BC$12/7)),""))</f>
        <v>0</v>
      </c>
      <c r="BC107" s="298"/>
      <c r="BD107" s="291"/>
      <c r="BE107" s="292"/>
      <c r="BF107" s="292"/>
      <c r="BG107" s="292"/>
      <c r="BH107" s="293"/>
    </row>
    <row r="108" spans="2:60" ht="20.25" customHeight="1" x14ac:dyDescent="0.4">
      <c r="B108" s="124"/>
      <c r="C108" s="282"/>
      <c r="D108" s="283"/>
      <c r="E108" s="284"/>
      <c r="F108" s="169"/>
      <c r="G108" s="165">
        <f>C106</f>
        <v>0</v>
      </c>
      <c r="H108" s="246"/>
      <c r="I108" s="263"/>
      <c r="J108" s="264"/>
      <c r="K108" s="264"/>
      <c r="L108" s="265"/>
      <c r="M108" s="253"/>
      <c r="N108" s="254"/>
      <c r="O108" s="255"/>
      <c r="P108" s="196" t="s">
        <v>74</v>
      </c>
      <c r="Q108" s="26"/>
      <c r="R108" s="26"/>
      <c r="S108" s="18"/>
      <c r="T108" s="57"/>
      <c r="U108" s="203" t="str">
        <f>IF(U106="","",VLOOKUP(U106,'シフト記号表（勤務時間帯）'!$D$6:$Z$47,23,FALSE))</f>
        <v/>
      </c>
      <c r="V108" s="204" t="str">
        <f>IF(V106="","",VLOOKUP(V106,'シフト記号表（勤務時間帯）'!$D$6:$Z$47,23,FALSE))</f>
        <v/>
      </c>
      <c r="W108" s="204" t="str">
        <f>IF(W106="","",VLOOKUP(W106,'シフト記号表（勤務時間帯）'!$D$6:$Z$47,23,FALSE))</f>
        <v/>
      </c>
      <c r="X108" s="204" t="str">
        <f>IF(X106="","",VLOOKUP(X106,'シフト記号表（勤務時間帯）'!$D$6:$Z$47,23,FALSE))</f>
        <v/>
      </c>
      <c r="Y108" s="204" t="str">
        <f>IF(Y106="","",VLOOKUP(Y106,'シフト記号表（勤務時間帯）'!$D$6:$Z$47,23,FALSE))</f>
        <v/>
      </c>
      <c r="Z108" s="204" t="str">
        <f>IF(Z106="","",VLOOKUP(Z106,'シフト記号表（勤務時間帯）'!$D$6:$Z$47,23,FALSE))</f>
        <v/>
      </c>
      <c r="AA108" s="205" t="str">
        <f>IF(AA106="","",VLOOKUP(AA106,'シフト記号表（勤務時間帯）'!$D$6:$Z$47,23,FALSE))</f>
        <v/>
      </c>
      <c r="AB108" s="203" t="str">
        <f>IF(AB106="","",VLOOKUP(AB106,'シフト記号表（勤務時間帯）'!$D$6:$Z$47,23,FALSE))</f>
        <v/>
      </c>
      <c r="AC108" s="204" t="str">
        <f>IF(AC106="","",VLOOKUP(AC106,'シフト記号表（勤務時間帯）'!$D$6:$Z$47,23,FALSE))</f>
        <v/>
      </c>
      <c r="AD108" s="204" t="str">
        <f>IF(AD106="","",VLOOKUP(AD106,'シフト記号表（勤務時間帯）'!$D$6:$Z$47,23,FALSE))</f>
        <v/>
      </c>
      <c r="AE108" s="204" t="str">
        <f>IF(AE106="","",VLOOKUP(AE106,'シフト記号表（勤務時間帯）'!$D$6:$Z$47,23,FALSE))</f>
        <v/>
      </c>
      <c r="AF108" s="204" t="str">
        <f>IF(AF106="","",VLOOKUP(AF106,'シフト記号表（勤務時間帯）'!$D$6:$Z$47,23,FALSE))</f>
        <v/>
      </c>
      <c r="AG108" s="204" t="str">
        <f>IF(AG106="","",VLOOKUP(AG106,'シフト記号表（勤務時間帯）'!$D$6:$Z$47,23,FALSE))</f>
        <v/>
      </c>
      <c r="AH108" s="205" t="str">
        <f>IF(AH106="","",VLOOKUP(AH106,'シフト記号表（勤務時間帯）'!$D$6:$Z$47,23,FALSE))</f>
        <v/>
      </c>
      <c r="AI108" s="203" t="str">
        <f>IF(AI106="","",VLOOKUP(AI106,'シフト記号表（勤務時間帯）'!$D$6:$Z$47,23,FALSE))</f>
        <v/>
      </c>
      <c r="AJ108" s="204" t="str">
        <f>IF(AJ106="","",VLOOKUP(AJ106,'シフト記号表（勤務時間帯）'!$D$6:$Z$47,23,FALSE))</f>
        <v/>
      </c>
      <c r="AK108" s="204" t="str">
        <f>IF(AK106="","",VLOOKUP(AK106,'シフト記号表（勤務時間帯）'!$D$6:$Z$47,23,FALSE))</f>
        <v/>
      </c>
      <c r="AL108" s="204" t="str">
        <f>IF(AL106="","",VLOOKUP(AL106,'シフト記号表（勤務時間帯）'!$D$6:$Z$47,23,FALSE))</f>
        <v/>
      </c>
      <c r="AM108" s="204" t="str">
        <f>IF(AM106="","",VLOOKUP(AM106,'シフト記号表（勤務時間帯）'!$D$6:$Z$47,23,FALSE))</f>
        <v/>
      </c>
      <c r="AN108" s="204" t="str">
        <f>IF(AN106="","",VLOOKUP(AN106,'シフト記号表（勤務時間帯）'!$D$6:$Z$47,23,FALSE))</f>
        <v/>
      </c>
      <c r="AO108" s="205" t="str">
        <f>IF(AO106="","",VLOOKUP(AO106,'シフト記号表（勤務時間帯）'!$D$6:$Z$47,23,FALSE))</f>
        <v/>
      </c>
      <c r="AP108" s="203" t="str">
        <f>IF(AP106="","",VLOOKUP(AP106,'シフト記号表（勤務時間帯）'!$D$6:$Z$47,23,FALSE))</f>
        <v/>
      </c>
      <c r="AQ108" s="204" t="str">
        <f>IF(AQ106="","",VLOOKUP(AQ106,'シフト記号表（勤務時間帯）'!$D$6:$Z$47,23,FALSE))</f>
        <v/>
      </c>
      <c r="AR108" s="204" t="str">
        <f>IF(AR106="","",VLOOKUP(AR106,'シフト記号表（勤務時間帯）'!$D$6:$Z$47,23,FALSE))</f>
        <v/>
      </c>
      <c r="AS108" s="204" t="str">
        <f>IF(AS106="","",VLOOKUP(AS106,'シフト記号表（勤務時間帯）'!$D$6:$Z$47,23,FALSE))</f>
        <v/>
      </c>
      <c r="AT108" s="204" t="str">
        <f>IF(AT106="","",VLOOKUP(AT106,'シフト記号表（勤務時間帯）'!$D$6:$Z$47,23,FALSE))</f>
        <v/>
      </c>
      <c r="AU108" s="204" t="str">
        <f>IF(AU106="","",VLOOKUP(AU106,'シフト記号表（勤務時間帯）'!$D$6:$Z$47,23,FALSE))</f>
        <v/>
      </c>
      <c r="AV108" s="205" t="str">
        <f>IF(AV106="","",VLOOKUP(AV106,'シフト記号表（勤務時間帯）'!$D$6:$Z$47,23,FALSE))</f>
        <v/>
      </c>
      <c r="AW108" s="203" t="str">
        <f>IF(AW106="","",VLOOKUP(AW106,'シフト記号表（勤務時間帯）'!$D$6:$Z$47,23,FALSE))</f>
        <v/>
      </c>
      <c r="AX108" s="204" t="str">
        <f>IF(AX106="","",VLOOKUP(AX106,'シフト記号表（勤務時間帯）'!$D$6:$Z$47,23,FALSE))</f>
        <v/>
      </c>
      <c r="AY108" s="204" t="str">
        <f>IF(AY106="","",VLOOKUP(AY106,'シフト記号表（勤務時間帯）'!$D$6:$Z$47,23,FALSE))</f>
        <v/>
      </c>
      <c r="AZ108" s="300">
        <f>IF($BC$3="４週",SUM(U108:AV108),IF($BC$3="暦月",SUM(U108:AY108),""))</f>
        <v>0</v>
      </c>
      <c r="BA108" s="301"/>
      <c r="BB108" s="302">
        <f>IF($BC$3="４週",AZ108/4,IF($BC$3="暦月",(AZ108/($BC$12/7)),""))</f>
        <v>0</v>
      </c>
      <c r="BC108" s="301"/>
      <c r="BD108" s="294"/>
      <c r="BE108" s="295"/>
      <c r="BF108" s="295"/>
      <c r="BG108" s="295"/>
      <c r="BH108" s="296"/>
    </row>
    <row r="109" spans="2:60" ht="20.25" customHeight="1" x14ac:dyDescent="0.4">
      <c r="B109" s="125"/>
      <c r="C109" s="276"/>
      <c r="D109" s="277"/>
      <c r="E109" s="278"/>
      <c r="F109" s="167"/>
      <c r="G109" s="163"/>
      <c r="H109" s="337"/>
      <c r="I109" s="257"/>
      <c r="J109" s="258"/>
      <c r="K109" s="258"/>
      <c r="L109" s="259"/>
      <c r="M109" s="247"/>
      <c r="N109" s="248"/>
      <c r="O109" s="249"/>
      <c r="P109" s="44" t="s">
        <v>18</v>
      </c>
      <c r="Q109" s="45"/>
      <c r="R109" s="45"/>
      <c r="S109" s="46"/>
      <c r="T109" s="60"/>
      <c r="U109" s="206"/>
      <c r="V109" s="207"/>
      <c r="W109" s="207"/>
      <c r="X109" s="207"/>
      <c r="Y109" s="207"/>
      <c r="Z109" s="207"/>
      <c r="AA109" s="208"/>
      <c r="AB109" s="206"/>
      <c r="AC109" s="207"/>
      <c r="AD109" s="207"/>
      <c r="AE109" s="207"/>
      <c r="AF109" s="207"/>
      <c r="AG109" s="207"/>
      <c r="AH109" s="208"/>
      <c r="AI109" s="206"/>
      <c r="AJ109" s="207"/>
      <c r="AK109" s="207"/>
      <c r="AL109" s="207"/>
      <c r="AM109" s="207"/>
      <c r="AN109" s="207"/>
      <c r="AO109" s="208"/>
      <c r="AP109" s="206"/>
      <c r="AQ109" s="207"/>
      <c r="AR109" s="207"/>
      <c r="AS109" s="207"/>
      <c r="AT109" s="207"/>
      <c r="AU109" s="207"/>
      <c r="AV109" s="208"/>
      <c r="AW109" s="206"/>
      <c r="AX109" s="207"/>
      <c r="AY109" s="207"/>
      <c r="AZ109" s="256"/>
      <c r="BA109" s="243"/>
      <c r="BB109" s="242"/>
      <c r="BC109" s="243"/>
      <c r="BD109" s="288"/>
      <c r="BE109" s="289"/>
      <c r="BF109" s="289"/>
      <c r="BG109" s="289"/>
      <c r="BH109" s="290"/>
    </row>
    <row r="110" spans="2:60" ht="20.25" customHeight="1" x14ac:dyDescent="0.4">
      <c r="B110" s="123">
        <f>B107+1</f>
        <v>29</v>
      </c>
      <c r="C110" s="279"/>
      <c r="D110" s="280"/>
      <c r="E110" s="281"/>
      <c r="F110" s="168">
        <f>C109</f>
        <v>0</v>
      </c>
      <c r="G110" s="164"/>
      <c r="H110" s="245"/>
      <c r="I110" s="260"/>
      <c r="J110" s="261"/>
      <c r="K110" s="261"/>
      <c r="L110" s="262"/>
      <c r="M110" s="250"/>
      <c r="N110" s="251"/>
      <c r="O110" s="252"/>
      <c r="P110" s="23" t="s">
        <v>73</v>
      </c>
      <c r="Q110" s="24"/>
      <c r="R110" s="24"/>
      <c r="S110" s="19"/>
      <c r="T110" s="53"/>
      <c r="U110" s="200" t="str">
        <f>IF(U109="","",VLOOKUP(U109,'シフト記号表（勤務時間帯）'!$D$6:$X$47,21,FALSE))</f>
        <v/>
      </c>
      <c r="V110" s="201" t="str">
        <f>IF(V109="","",VLOOKUP(V109,'シフト記号表（勤務時間帯）'!$D$6:$X$47,21,FALSE))</f>
        <v/>
      </c>
      <c r="W110" s="201" t="str">
        <f>IF(W109="","",VLOOKUP(W109,'シフト記号表（勤務時間帯）'!$D$6:$X$47,21,FALSE))</f>
        <v/>
      </c>
      <c r="X110" s="201" t="str">
        <f>IF(X109="","",VLOOKUP(X109,'シフト記号表（勤務時間帯）'!$D$6:$X$47,21,FALSE))</f>
        <v/>
      </c>
      <c r="Y110" s="201" t="str">
        <f>IF(Y109="","",VLOOKUP(Y109,'シフト記号表（勤務時間帯）'!$D$6:$X$47,21,FALSE))</f>
        <v/>
      </c>
      <c r="Z110" s="201" t="str">
        <f>IF(Z109="","",VLOOKUP(Z109,'シフト記号表（勤務時間帯）'!$D$6:$X$47,21,FALSE))</f>
        <v/>
      </c>
      <c r="AA110" s="202" t="str">
        <f>IF(AA109="","",VLOOKUP(AA109,'シフト記号表（勤務時間帯）'!$D$6:$X$47,21,FALSE))</f>
        <v/>
      </c>
      <c r="AB110" s="200" t="str">
        <f>IF(AB109="","",VLOOKUP(AB109,'シフト記号表（勤務時間帯）'!$D$6:$X$47,21,FALSE))</f>
        <v/>
      </c>
      <c r="AC110" s="201" t="str">
        <f>IF(AC109="","",VLOOKUP(AC109,'シフト記号表（勤務時間帯）'!$D$6:$X$47,21,FALSE))</f>
        <v/>
      </c>
      <c r="AD110" s="201" t="str">
        <f>IF(AD109="","",VLOOKUP(AD109,'シフト記号表（勤務時間帯）'!$D$6:$X$47,21,FALSE))</f>
        <v/>
      </c>
      <c r="AE110" s="201" t="str">
        <f>IF(AE109="","",VLOOKUP(AE109,'シフト記号表（勤務時間帯）'!$D$6:$X$47,21,FALSE))</f>
        <v/>
      </c>
      <c r="AF110" s="201" t="str">
        <f>IF(AF109="","",VLOOKUP(AF109,'シフト記号表（勤務時間帯）'!$D$6:$X$47,21,FALSE))</f>
        <v/>
      </c>
      <c r="AG110" s="201" t="str">
        <f>IF(AG109="","",VLOOKUP(AG109,'シフト記号表（勤務時間帯）'!$D$6:$X$47,21,FALSE))</f>
        <v/>
      </c>
      <c r="AH110" s="202" t="str">
        <f>IF(AH109="","",VLOOKUP(AH109,'シフト記号表（勤務時間帯）'!$D$6:$X$47,21,FALSE))</f>
        <v/>
      </c>
      <c r="AI110" s="200" t="str">
        <f>IF(AI109="","",VLOOKUP(AI109,'シフト記号表（勤務時間帯）'!$D$6:$X$47,21,FALSE))</f>
        <v/>
      </c>
      <c r="AJ110" s="201" t="str">
        <f>IF(AJ109="","",VLOOKUP(AJ109,'シフト記号表（勤務時間帯）'!$D$6:$X$47,21,FALSE))</f>
        <v/>
      </c>
      <c r="AK110" s="201" t="str">
        <f>IF(AK109="","",VLOOKUP(AK109,'シフト記号表（勤務時間帯）'!$D$6:$X$47,21,FALSE))</f>
        <v/>
      </c>
      <c r="AL110" s="201" t="str">
        <f>IF(AL109="","",VLOOKUP(AL109,'シフト記号表（勤務時間帯）'!$D$6:$X$47,21,FALSE))</f>
        <v/>
      </c>
      <c r="AM110" s="201" t="str">
        <f>IF(AM109="","",VLOOKUP(AM109,'シフト記号表（勤務時間帯）'!$D$6:$X$47,21,FALSE))</f>
        <v/>
      </c>
      <c r="AN110" s="201" t="str">
        <f>IF(AN109="","",VLOOKUP(AN109,'シフト記号表（勤務時間帯）'!$D$6:$X$47,21,FALSE))</f>
        <v/>
      </c>
      <c r="AO110" s="202" t="str">
        <f>IF(AO109="","",VLOOKUP(AO109,'シフト記号表（勤務時間帯）'!$D$6:$X$47,21,FALSE))</f>
        <v/>
      </c>
      <c r="AP110" s="200" t="str">
        <f>IF(AP109="","",VLOOKUP(AP109,'シフト記号表（勤務時間帯）'!$D$6:$X$47,21,FALSE))</f>
        <v/>
      </c>
      <c r="AQ110" s="201" t="str">
        <f>IF(AQ109="","",VLOOKUP(AQ109,'シフト記号表（勤務時間帯）'!$D$6:$X$47,21,FALSE))</f>
        <v/>
      </c>
      <c r="AR110" s="201" t="str">
        <f>IF(AR109="","",VLOOKUP(AR109,'シフト記号表（勤務時間帯）'!$D$6:$X$47,21,FALSE))</f>
        <v/>
      </c>
      <c r="AS110" s="201" t="str">
        <f>IF(AS109="","",VLOOKUP(AS109,'シフト記号表（勤務時間帯）'!$D$6:$X$47,21,FALSE))</f>
        <v/>
      </c>
      <c r="AT110" s="201" t="str">
        <f>IF(AT109="","",VLOOKUP(AT109,'シフト記号表（勤務時間帯）'!$D$6:$X$47,21,FALSE))</f>
        <v/>
      </c>
      <c r="AU110" s="201" t="str">
        <f>IF(AU109="","",VLOOKUP(AU109,'シフト記号表（勤務時間帯）'!$D$6:$X$47,21,FALSE))</f>
        <v/>
      </c>
      <c r="AV110" s="202" t="str">
        <f>IF(AV109="","",VLOOKUP(AV109,'シフト記号表（勤務時間帯）'!$D$6:$X$47,21,FALSE))</f>
        <v/>
      </c>
      <c r="AW110" s="200" t="str">
        <f>IF(AW109="","",VLOOKUP(AW109,'シフト記号表（勤務時間帯）'!$D$6:$X$47,21,FALSE))</f>
        <v/>
      </c>
      <c r="AX110" s="201" t="str">
        <f>IF(AX109="","",VLOOKUP(AX109,'シフト記号表（勤務時間帯）'!$D$6:$X$47,21,FALSE))</f>
        <v/>
      </c>
      <c r="AY110" s="201" t="str">
        <f>IF(AY109="","",VLOOKUP(AY109,'シフト記号表（勤務時間帯）'!$D$6:$X$47,21,FALSE))</f>
        <v/>
      </c>
      <c r="AZ110" s="297">
        <f>IF($BC$3="４週",SUM(U110:AV110),IF($BC$3="暦月",SUM(U110:AY110),""))</f>
        <v>0</v>
      </c>
      <c r="BA110" s="298"/>
      <c r="BB110" s="299">
        <f>IF($BC$3="４週",AZ110/4,IF($BC$3="暦月",(AZ110/($BC$12/7)),""))</f>
        <v>0</v>
      </c>
      <c r="BC110" s="298"/>
      <c r="BD110" s="291"/>
      <c r="BE110" s="292"/>
      <c r="BF110" s="292"/>
      <c r="BG110" s="292"/>
      <c r="BH110" s="293"/>
    </row>
    <row r="111" spans="2:60" ht="20.25" customHeight="1" x14ac:dyDescent="0.4">
      <c r="B111" s="124"/>
      <c r="C111" s="282"/>
      <c r="D111" s="283"/>
      <c r="E111" s="284"/>
      <c r="F111" s="169"/>
      <c r="G111" s="165">
        <f>C109</f>
        <v>0</v>
      </c>
      <c r="H111" s="246"/>
      <c r="I111" s="263"/>
      <c r="J111" s="264"/>
      <c r="K111" s="264"/>
      <c r="L111" s="265"/>
      <c r="M111" s="253"/>
      <c r="N111" s="254"/>
      <c r="O111" s="255"/>
      <c r="P111" s="196" t="s">
        <v>74</v>
      </c>
      <c r="Q111" s="26"/>
      <c r="R111" s="26"/>
      <c r="S111" s="18"/>
      <c r="T111" s="57"/>
      <c r="U111" s="203" t="str">
        <f>IF(U109="","",VLOOKUP(U109,'シフト記号表（勤務時間帯）'!$D$6:$Z$47,23,FALSE))</f>
        <v/>
      </c>
      <c r="V111" s="204" t="str">
        <f>IF(V109="","",VLOOKUP(V109,'シフト記号表（勤務時間帯）'!$D$6:$Z$47,23,FALSE))</f>
        <v/>
      </c>
      <c r="W111" s="204" t="str">
        <f>IF(W109="","",VLOOKUP(W109,'シフト記号表（勤務時間帯）'!$D$6:$Z$47,23,FALSE))</f>
        <v/>
      </c>
      <c r="X111" s="204" t="str">
        <f>IF(X109="","",VLOOKUP(X109,'シフト記号表（勤務時間帯）'!$D$6:$Z$47,23,FALSE))</f>
        <v/>
      </c>
      <c r="Y111" s="204" t="str">
        <f>IF(Y109="","",VLOOKUP(Y109,'シフト記号表（勤務時間帯）'!$D$6:$Z$47,23,FALSE))</f>
        <v/>
      </c>
      <c r="Z111" s="204" t="str">
        <f>IF(Z109="","",VLOOKUP(Z109,'シフト記号表（勤務時間帯）'!$D$6:$Z$47,23,FALSE))</f>
        <v/>
      </c>
      <c r="AA111" s="205" t="str">
        <f>IF(AA109="","",VLOOKUP(AA109,'シフト記号表（勤務時間帯）'!$D$6:$Z$47,23,FALSE))</f>
        <v/>
      </c>
      <c r="AB111" s="203" t="str">
        <f>IF(AB109="","",VLOOKUP(AB109,'シフト記号表（勤務時間帯）'!$D$6:$Z$47,23,FALSE))</f>
        <v/>
      </c>
      <c r="AC111" s="204" t="str">
        <f>IF(AC109="","",VLOOKUP(AC109,'シフト記号表（勤務時間帯）'!$D$6:$Z$47,23,FALSE))</f>
        <v/>
      </c>
      <c r="AD111" s="204" t="str">
        <f>IF(AD109="","",VLOOKUP(AD109,'シフト記号表（勤務時間帯）'!$D$6:$Z$47,23,FALSE))</f>
        <v/>
      </c>
      <c r="AE111" s="204" t="str">
        <f>IF(AE109="","",VLOOKUP(AE109,'シフト記号表（勤務時間帯）'!$D$6:$Z$47,23,FALSE))</f>
        <v/>
      </c>
      <c r="AF111" s="204" t="str">
        <f>IF(AF109="","",VLOOKUP(AF109,'シフト記号表（勤務時間帯）'!$D$6:$Z$47,23,FALSE))</f>
        <v/>
      </c>
      <c r="AG111" s="204" t="str">
        <f>IF(AG109="","",VLOOKUP(AG109,'シフト記号表（勤務時間帯）'!$D$6:$Z$47,23,FALSE))</f>
        <v/>
      </c>
      <c r="AH111" s="205" t="str">
        <f>IF(AH109="","",VLOOKUP(AH109,'シフト記号表（勤務時間帯）'!$D$6:$Z$47,23,FALSE))</f>
        <v/>
      </c>
      <c r="AI111" s="203" t="str">
        <f>IF(AI109="","",VLOOKUP(AI109,'シフト記号表（勤務時間帯）'!$D$6:$Z$47,23,FALSE))</f>
        <v/>
      </c>
      <c r="AJ111" s="204" t="str">
        <f>IF(AJ109="","",VLOOKUP(AJ109,'シフト記号表（勤務時間帯）'!$D$6:$Z$47,23,FALSE))</f>
        <v/>
      </c>
      <c r="AK111" s="204" t="str">
        <f>IF(AK109="","",VLOOKUP(AK109,'シフト記号表（勤務時間帯）'!$D$6:$Z$47,23,FALSE))</f>
        <v/>
      </c>
      <c r="AL111" s="204" t="str">
        <f>IF(AL109="","",VLOOKUP(AL109,'シフト記号表（勤務時間帯）'!$D$6:$Z$47,23,FALSE))</f>
        <v/>
      </c>
      <c r="AM111" s="204" t="str">
        <f>IF(AM109="","",VLOOKUP(AM109,'シフト記号表（勤務時間帯）'!$D$6:$Z$47,23,FALSE))</f>
        <v/>
      </c>
      <c r="AN111" s="204" t="str">
        <f>IF(AN109="","",VLOOKUP(AN109,'シフト記号表（勤務時間帯）'!$D$6:$Z$47,23,FALSE))</f>
        <v/>
      </c>
      <c r="AO111" s="205" t="str">
        <f>IF(AO109="","",VLOOKUP(AO109,'シフト記号表（勤務時間帯）'!$D$6:$Z$47,23,FALSE))</f>
        <v/>
      </c>
      <c r="AP111" s="203" t="str">
        <f>IF(AP109="","",VLOOKUP(AP109,'シフト記号表（勤務時間帯）'!$D$6:$Z$47,23,FALSE))</f>
        <v/>
      </c>
      <c r="AQ111" s="204" t="str">
        <f>IF(AQ109="","",VLOOKUP(AQ109,'シフト記号表（勤務時間帯）'!$D$6:$Z$47,23,FALSE))</f>
        <v/>
      </c>
      <c r="AR111" s="204" t="str">
        <f>IF(AR109="","",VLOOKUP(AR109,'シフト記号表（勤務時間帯）'!$D$6:$Z$47,23,FALSE))</f>
        <v/>
      </c>
      <c r="AS111" s="204" t="str">
        <f>IF(AS109="","",VLOOKUP(AS109,'シフト記号表（勤務時間帯）'!$D$6:$Z$47,23,FALSE))</f>
        <v/>
      </c>
      <c r="AT111" s="204" t="str">
        <f>IF(AT109="","",VLOOKUP(AT109,'シフト記号表（勤務時間帯）'!$D$6:$Z$47,23,FALSE))</f>
        <v/>
      </c>
      <c r="AU111" s="204" t="str">
        <f>IF(AU109="","",VLOOKUP(AU109,'シフト記号表（勤務時間帯）'!$D$6:$Z$47,23,FALSE))</f>
        <v/>
      </c>
      <c r="AV111" s="205" t="str">
        <f>IF(AV109="","",VLOOKUP(AV109,'シフト記号表（勤務時間帯）'!$D$6:$Z$47,23,FALSE))</f>
        <v/>
      </c>
      <c r="AW111" s="203" t="str">
        <f>IF(AW109="","",VLOOKUP(AW109,'シフト記号表（勤務時間帯）'!$D$6:$Z$47,23,FALSE))</f>
        <v/>
      </c>
      <c r="AX111" s="204" t="str">
        <f>IF(AX109="","",VLOOKUP(AX109,'シフト記号表（勤務時間帯）'!$D$6:$Z$47,23,FALSE))</f>
        <v/>
      </c>
      <c r="AY111" s="204" t="str">
        <f>IF(AY109="","",VLOOKUP(AY109,'シフト記号表（勤務時間帯）'!$D$6:$Z$47,23,FALSE))</f>
        <v/>
      </c>
      <c r="AZ111" s="300">
        <f>IF($BC$3="４週",SUM(U111:AV111),IF($BC$3="暦月",SUM(U111:AY111),""))</f>
        <v>0</v>
      </c>
      <c r="BA111" s="301"/>
      <c r="BB111" s="302">
        <f>IF($BC$3="４週",AZ111/4,IF($BC$3="暦月",(AZ111/($BC$12/7)),""))</f>
        <v>0</v>
      </c>
      <c r="BC111" s="301"/>
      <c r="BD111" s="294"/>
      <c r="BE111" s="295"/>
      <c r="BF111" s="295"/>
      <c r="BG111" s="295"/>
      <c r="BH111" s="296"/>
    </row>
    <row r="112" spans="2:60" ht="20.25" customHeight="1" x14ac:dyDescent="0.4">
      <c r="B112" s="125"/>
      <c r="C112" s="276"/>
      <c r="D112" s="277"/>
      <c r="E112" s="278"/>
      <c r="F112" s="167"/>
      <c r="G112" s="163"/>
      <c r="H112" s="337"/>
      <c r="I112" s="257"/>
      <c r="J112" s="258"/>
      <c r="K112" s="258"/>
      <c r="L112" s="259"/>
      <c r="M112" s="247"/>
      <c r="N112" s="248"/>
      <c r="O112" s="249"/>
      <c r="P112" s="44" t="s">
        <v>18</v>
      </c>
      <c r="Q112" s="45"/>
      <c r="R112" s="45"/>
      <c r="S112" s="46"/>
      <c r="T112" s="60"/>
      <c r="U112" s="206"/>
      <c r="V112" s="207"/>
      <c r="W112" s="207"/>
      <c r="X112" s="207"/>
      <c r="Y112" s="207"/>
      <c r="Z112" s="207"/>
      <c r="AA112" s="208"/>
      <c r="AB112" s="206"/>
      <c r="AC112" s="207"/>
      <c r="AD112" s="207"/>
      <c r="AE112" s="207"/>
      <c r="AF112" s="207"/>
      <c r="AG112" s="207"/>
      <c r="AH112" s="208"/>
      <c r="AI112" s="206"/>
      <c r="AJ112" s="207"/>
      <c r="AK112" s="207"/>
      <c r="AL112" s="207"/>
      <c r="AM112" s="207"/>
      <c r="AN112" s="207"/>
      <c r="AO112" s="208"/>
      <c r="AP112" s="206"/>
      <c r="AQ112" s="207"/>
      <c r="AR112" s="207"/>
      <c r="AS112" s="207"/>
      <c r="AT112" s="207"/>
      <c r="AU112" s="207"/>
      <c r="AV112" s="208"/>
      <c r="AW112" s="206"/>
      <c r="AX112" s="207"/>
      <c r="AY112" s="207"/>
      <c r="AZ112" s="256"/>
      <c r="BA112" s="243"/>
      <c r="BB112" s="242"/>
      <c r="BC112" s="243"/>
      <c r="BD112" s="288"/>
      <c r="BE112" s="289"/>
      <c r="BF112" s="289"/>
      <c r="BG112" s="289"/>
      <c r="BH112" s="290"/>
    </row>
    <row r="113" spans="2:60" ht="20.25" customHeight="1" x14ac:dyDescent="0.4">
      <c r="B113" s="123">
        <f>B110+1</f>
        <v>30</v>
      </c>
      <c r="C113" s="279"/>
      <c r="D113" s="280"/>
      <c r="E113" s="281"/>
      <c r="F113" s="168">
        <f>C112</f>
        <v>0</v>
      </c>
      <c r="G113" s="164"/>
      <c r="H113" s="245"/>
      <c r="I113" s="260"/>
      <c r="J113" s="261"/>
      <c r="K113" s="261"/>
      <c r="L113" s="262"/>
      <c r="M113" s="250"/>
      <c r="N113" s="251"/>
      <c r="O113" s="252"/>
      <c r="P113" s="23" t="s">
        <v>73</v>
      </c>
      <c r="Q113" s="24"/>
      <c r="R113" s="24"/>
      <c r="S113" s="19"/>
      <c r="T113" s="53"/>
      <c r="U113" s="200" t="str">
        <f>IF(U112="","",VLOOKUP(U112,'シフト記号表（勤務時間帯）'!$D$6:$X$47,21,FALSE))</f>
        <v/>
      </c>
      <c r="V113" s="201" t="str">
        <f>IF(V112="","",VLOOKUP(V112,'シフト記号表（勤務時間帯）'!$D$6:$X$47,21,FALSE))</f>
        <v/>
      </c>
      <c r="W113" s="201" t="str">
        <f>IF(W112="","",VLOOKUP(W112,'シフト記号表（勤務時間帯）'!$D$6:$X$47,21,FALSE))</f>
        <v/>
      </c>
      <c r="X113" s="201" t="str">
        <f>IF(X112="","",VLOOKUP(X112,'シフト記号表（勤務時間帯）'!$D$6:$X$47,21,FALSE))</f>
        <v/>
      </c>
      <c r="Y113" s="201" t="str">
        <f>IF(Y112="","",VLOOKUP(Y112,'シフト記号表（勤務時間帯）'!$D$6:$X$47,21,FALSE))</f>
        <v/>
      </c>
      <c r="Z113" s="201" t="str">
        <f>IF(Z112="","",VLOOKUP(Z112,'シフト記号表（勤務時間帯）'!$D$6:$X$47,21,FALSE))</f>
        <v/>
      </c>
      <c r="AA113" s="202" t="str">
        <f>IF(AA112="","",VLOOKUP(AA112,'シフト記号表（勤務時間帯）'!$D$6:$X$47,21,FALSE))</f>
        <v/>
      </c>
      <c r="AB113" s="200" t="str">
        <f>IF(AB112="","",VLOOKUP(AB112,'シフト記号表（勤務時間帯）'!$D$6:$X$47,21,FALSE))</f>
        <v/>
      </c>
      <c r="AC113" s="201" t="str">
        <f>IF(AC112="","",VLOOKUP(AC112,'シフト記号表（勤務時間帯）'!$D$6:$X$47,21,FALSE))</f>
        <v/>
      </c>
      <c r="AD113" s="201" t="str">
        <f>IF(AD112="","",VLOOKUP(AD112,'シフト記号表（勤務時間帯）'!$D$6:$X$47,21,FALSE))</f>
        <v/>
      </c>
      <c r="AE113" s="201" t="str">
        <f>IF(AE112="","",VLOOKUP(AE112,'シフト記号表（勤務時間帯）'!$D$6:$X$47,21,FALSE))</f>
        <v/>
      </c>
      <c r="AF113" s="201" t="str">
        <f>IF(AF112="","",VLOOKUP(AF112,'シフト記号表（勤務時間帯）'!$D$6:$X$47,21,FALSE))</f>
        <v/>
      </c>
      <c r="AG113" s="201" t="str">
        <f>IF(AG112="","",VLOOKUP(AG112,'シフト記号表（勤務時間帯）'!$D$6:$X$47,21,FALSE))</f>
        <v/>
      </c>
      <c r="AH113" s="202" t="str">
        <f>IF(AH112="","",VLOOKUP(AH112,'シフト記号表（勤務時間帯）'!$D$6:$X$47,21,FALSE))</f>
        <v/>
      </c>
      <c r="AI113" s="200" t="str">
        <f>IF(AI112="","",VLOOKUP(AI112,'シフト記号表（勤務時間帯）'!$D$6:$X$47,21,FALSE))</f>
        <v/>
      </c>
      <c r="AJ113" s="201" t="str">
        <f>IF(AJ112="","",VLOOKUP(AJ112,'シフト記号表（勤務時間帯）'!$D$6:$X$47,21,FALSE))</f>
        <v/>
      </c>
      <c r="AK113" s="201" t="str">
        <f>IF(AK112="","",VLOOKUP(AK112,'シフト記号表（勤務時間帯）'!$D$6:$X$47,21,FALSE))</f>
        <v/>
      </c>
      <c r="AL113" s="201" t="str">
        <f>IF(AL112="","",VLOOKUP(AL112,'シフト記号表（勤務時間帯）'!$D$6:$X$47,21,FALSE))</f>
        <v/>
      </c>
      <c r="AM113" s="201" t="str">
        <f>IF(AM112="","",VLOOKUP(AM112,'シフト記号表（勤務時間帯）'!$D$6:$X$47,21,FALSE))</f>
        <v/>
      </c>
      <c r="AN113" s="201" t="str">
        <f>IF(AN112="","",VLOOKUP(AN112,'シフト記号表（勤務時間帯）'!$D$6:$X$47,21,FALSE))</f>
        <v/>
      </c>
      <c r="AO113" s="202" t="str">
        <f>IF(AO112="","",VLOOKUP(AO112,'シフト記号表（勤務時間帯）'!$D$6:$X$47,21,FALSE))</f>
        <v/>
      </c>
      <c r="AP113" s="200" t="str">
        <f>IF(AP112="","",VLOOKUP(AP112,'シフト記号表（勤務時間帯）'!$D$6:$X$47,21,FALSE))</f>
        <v/>
      </c>
      <c r="AQ113" s="201" t="str">
        <f>IF(AQ112="","",VLOOKUP(AQ112,'シフト記号表（勤務時間帯）'!$D$6:$X$47,21,FALSE))</f>
        <v/>
      </c>
      <c r="AR113" s="201" t="str">
        <f>IF(AR112="","",VLOOKUP(AR112,'シフト記号表（勤務時間帯）'!$D$6:$X$47,21,FALSE))</f>
        <v/>
      </c>
      <c r="AS113" s="201" t="str">
        <f>IF(AS112="","",VLOOKUP(AS112,'シフト記号表（勤務時間帯）'!$D$6:$X$47,21,FALSE))</f>
        <v/>
      </c>
      <c r="AT113" s="201" t="str">
        <f>IF(AT112="","",VLOOKUP(AT112,'シフト記号表（勤務時間帯）'!$D$6:$X$47,21,FALSE))</f>
        <v/>
      </c>
      <c r="AU113" s="201" t="str">
        <f>IF(AU112="","",VLOOKUP(AU112,'シフト記号表（勤務時間帯）'!$D$6:$X$47,21,FALSE))</f>
        <v/>
      </c>
      <c r="AV113" s="202" t="str">
        <f>IF(AV112="","",VLOOKUP(AV112,'シフト記号表（勤務時間帯）'!$D$6:$X$47,21,FALSE))</f>
        <v/>
      </c>
      <c r="AW113" s="200" t="str">
        <f>IF(AW112="","",VLOOKUP(AW112,'シフト記号表（勤務時間帯）'!$D$6:$X$47,21,FALSE))</f>
        <v/>
      </c>
      <c r="AX113" s="201" t="str">
        <f>IF(AX112="","",VLOOKUP(AX112,'シフト記号表（勤務時間帯）'!$D$6:$X$47,21,FALSE))</f>
        <v/>
      </c>
      <c r="AY113" s="201" t="str">
        <f>IF(AY112="","",VLOOKUP(AY112,'シフト記号表（勤務時間帯）'!$D$6:$X$47,21,FALSE))</f>
        <v/>
      </c>
      <c r="AZ113" s="297">
        <f>IF($BC$3="４週",SUM(U113:AV113),IF($BC$3="暦月",SUM(U113:AY113),""))</f>
        <v>0</v>
      </c>
      <c r="BA113" s="298"/>
      <c r="BB113" s="299">
        <f>IF($BC$3="４週",AZ113/4,IF($BC$3="暦月",(AZ113/($BC$12/7)),""))</f>
        <v>0</v>
      </c>
      <c r="BC113" s="298"/>
      <c r="BD113" s="291"/>
      <c r="BE113" s="292"/>
      <c r="BF113" s="292"/>
      <c r="BG113" s="292"/>
      <c r="BH113" s="293"/>
    </row>
    <row r="114" spans="2:60" ht="20.25" customHeight="1" x14ac:dyDescent="0.4">
      <c r="B114" s="124"/>
      <c r="C114" s="282"/>
      <c r="D114" s="283"/>
      <c r="E114" s="284"/>
      <c r="F114" s="169"/>
      <c r="G114" s="165">
        <f>C112</f>
        <v>0</v>
      </c>
      <c r="H114" s="246"/>
      <c r="I114" s="263"/>
      <c r="J114" s="264"/>
      <c r="K114" s="264"/>
      <c r="L114" s="265"/>
      <c r="M114" s="253"/>
      <c r="N114" s="254"/>
      <c r="O114" s="255"/>
      <c r="P114" s="196" t="s">
        <v>74</v>
      </c>
      <c r="Q114" s="26"/>
      <c r="R114" s="26"/>
      <c r="S114" s="18"/>
      <c r="T114" s="57"/>
      <c r="U114" s="203" t="str">
        <f>IF(U112="","",VLOOKUP(U112,'シフト記号表（勤務時間帯）'!$D$6:$Z$47,23,FALSE))</f>
        <v/>
      </c>
      <c r="V114" s="204" t="str">
        <f>IF(V112="","",VLOOKUP(V112,'シフト記号表（勤務時間帯）'!$D$6:$Z$47,23,FALSE))</f>
        <v/>
      </c>
      <c r="W114" s="204" t="str">
        <f>IF(W112="","",VLOOKUP(W112,'シフト記号表（勤務時間帯）'!$D$6:$Z$47,23,FALSE))</f>
        <v/>
      </c>
      <c r="X114" s="204" t="str">
        <f>IF(X112="","",VLOOKUP(X112,'シフト記号表（勤務時間帯）'!$D$6:$Z$47,23,FALSE))</f>
        <v/>
      </c>
      <c r="Y114" s="204" t="str">
        <f>IF(Y112="","",VLOOKUP(Y112,'シフト記号表（勤務時間帯）'!$D$6:$Z$47,23,FALSE))</f>
        <v/>
      </c>
      <c r="Z114" s="204" t="str">
        <f>IF(Z112="","",VLOOKUP(Z112,'シフト記号表（勤務時間帯）'!$D$6:$Z$47,23,FALSE))</f>
        <v/>
      </c>
      <c r="AA114" s="205" t="str">
        <f>IF(AA112="","",VLOOKUP(AA112,'シフト記号表（勤務時間帯）'!$D$6:$Z$47,23,FALSE))</f>
        <v/>
      </c>
      <c r="AB114" s="203" t="str">
        <f>IF(AB112="","",VLOOKUP(AB112,'シフト記号表（勤務時間帯）'!$D$6:$Z$47,23,FALSE))</f>
        <v/>
      </c>
      <c r="AC114" s="204" t="str">
        <f>IF(AC112="","",VLOOKUP(AC112,'シフト記号表（勤務時間帯）'!$D$6:$Z$47,23,FALSE))</f>
        <v/>
      </c>
      <c r="AD114" s="204" t="str">
        <f>IF(AD112="","",VLOOKUP(AD112,'シフト記号表（勤務時間帯）'!$D$6:$Z$47,23,FALSE))</f>
        <v/>
      </c>
      <c r="AE114" s="204" t="str">
        <f>IF(AE112="","",VLOOKUP(AE112,'シフト記号表（勤務時間帯）'!$D$6:$Z$47,23,FALSE))</f>
        <v/>
      </c>
      <c r="AF114" s="204" t="str">
        <f>IF(AF112="","",VLOOKUP(AF112,'シフト記号表（勤務時間帯）'!$D$6:$Z$47,23,FALSE))</f>
        <v/>
      </c>
      <c r="AG114" s="204" t="str">
        <f>IF(AG112="","",VLOOKUP(AG112,'シフト記号表（勤務時間帯）'!$D$6:$Z$47,23,FALSE))</f>
        <v/>
      </c>
      <c r="AH114" s="205" t="str">
        <f>IF(AH112="","",VLOOKUP(AH112,'シフト記号表（勤務時間帯）'!$D$6:$Z$47,23,FALSE))</f>
        <v/>
      </c>
      <c r="AI114" s="203" t="str">
        <f>IF(AI112="","",VLOOKUP(AI112,'シフト記号表（勤務時間帯）'!$D$6:$Z$47,23,FALSE))</f>
        <v/>
      </c>
      <c r="AJ114" s="204" t="str">
        <f>IF(AJ112="","",VLOOKUP(AJ112,'シフト記号表（勤務時間帯）'!$D$6:$Z$47,23,FALSE))</f>
        <v/>
      </c>
      <c r="AK114" s="204" t="str">
        <f>IF(AK112="","",VLOOKUP(AK112,'シフト記号表（勤務時間帯）'!$D$6:$Z$47,23,FALSE))</f>
        <v/>
      </c>
      <c r="AL114" s="204" t="str">
        <f>IF(AL112="","",VLOOKUP(AL112,'シフト記号表（勤務時間帯）'!$D$6:$Z$47,23,FALSE))</f>
        <v/>
      </c>
      <c r="AM114" s="204" t="str">
        <f>IF(AM112="","",VLOOKUP(AM112,'シフト記号表（勤務時間帯）'!$D$6:$Z$47,23,FALSE))</f>
        <v/>
      </c>
      <c r="AN114" s="204" t="str">
        <f>IF(AN112="","",VLOOKUP(AN112,'シフト記号表（勤務時間帯）'!$D$6:$Z$47,23,FALSE))</f>
        <v/>
      </c>
      <c r="AO114" s="205" t="str">
        <f>IF(AO112="","",VLOOKUP(AO112,'シフト記号表（勤務時間帯）'!$D$6:$Z$47,23,FALSE))</f>
        <v/>
      </c>
      <c r="AP114" s="203" t="str">
        <f>IF(AP112="","",VLOOKUP(AP112,'シフト記号表（勤務時間帯）'!$D$6:$Z$47,23,FALSE))</f>
        <v/>
      </c>
      <c r="AQ114" s="204" t="str">
        <f>IF(AQ112="","",VLOOKUP(AQ112,'シフト記号表（勤務時間帯）'!$D$6:$Z$47,23,FALSE))</f>
        <v/>
      </c>
      <c r="AR114" s="204" t="str">
        <f>IF(AR112="","",VLOOKUP(AR112,'シフト記号表（勤務時間帯）'!$D$6:$Z$47,23,FALSE))</f>
        <v/>
      </c>
      <c r="AS114" s="204" t="str">
        <f>IF(AS112="","",VLOOKUP(AS112,'シフト記号表（勤務時間帯）'!$D$6:$Z$47,23,FALSE))</f>
        <v/>
      </c>
      <c r="AT114" s="204" t="str">
        <f>IF(AT112="","",VLOOKUP(AT112,'シフト記号表（勤務時間帯）'!$D$6:$Z$47,23,FALSE))</f>
        <v/>
      </c>
      <c r="AU114" s="204" t="str">
        <f>IF(AU112="","",VLOOKUP(AU112,'シフト記号表（勤務時間帯）'!$D$6:$Z$47,23,FALSE))</f>
        <v/>
      </c>
      <c r="AV114" s="205" t="str">
        <f>IF(AV112="","",VLOOKUP(AV112,'シフト記号表（勤務時間帯）'!$D$6:$Z$47,23,FALSE))</f>
        <v/>
      </c>
      <c r="AW114" s="203" t="str">
        <f>IF(AW112="","",VLOOKUP(AW112,'シフト記号表（勤務時間帯）'!$D$6:$Z$47,23,FALSE))</f>
        <v/>
      </c>
      <c r="AX114" s="204" t="str">
        <f>IF(AX112="","",VLOOKUP(AX112,'シフト記号表（勤務時間帯）'!$D$6:$Z$47,23,FALSE))</f>
        <v/>
      </c>
      <c r="AY114" s="204" t="str">
        <f>IF(AY112="","",VLOOKUP(AY112,'シフト記号表（勤務時間帯）'!$D$6:$Z$47,23,FALSE))</f>
        <v/>
      </c>
      <c r="AZ114" s="300">
        <f>IF($BC$3="４週",SUM(U114:AV114),IF($BC$3="暦月",SUM(U114:AY114),""))</f>
        <v>0</v>
      </c>
      <c r="BA114" s="301"/>
      <c r="BB114" s="302">
        <f>IF($BC$3="４週",AZ114/4,IF($BC$3="暦月",(AZ114/($BC$12/7)),""))</f>
        <v>0</v>
      </c>
      <c r="BC114" s="301"/>
      <c r="BD114" s="294"/>
      <c r="BE114" s="295"/>
      <c r="BF114" s="295"/>
      <c r="BG114" s="295"/>
      <c r="BH114" s="296"/>
    </row>
    <row r="115" spans="2:60" ht="20.25" customHeight="1" x14ac:dyDescent="0.4">
      <c r="B115" s="125"/>
      <c r="C115" s="276"/>
      <c r="D115" s="277"/>
      <c r="E115" s="278"/>
      <c r="F115" s="167"/>
      <c r="G115" s="163"/>
      <c r="H115" s="337"/>
      <c r="I115" s="257"/>
      <c r="J115" s="258"/>
      <c r="K115" s="258"/>
      <c r="L115" s="259"/>
      <c r="M115" s="247"/>
      <c r="N115" s="248"/>
      <c r="O115" s="249"/>
      <c r="P115" s="44" t="s">
        <v>18</v>
      </c>
      <c r="Q115" s="45"/>
      <c r="R115" s="45"/>
      <c r="S115" s="46"/>
      <c r="T115" s="60"/>
      <c r="U115" s="206"/>
      <c r="V115" s="207"/>
      <c r="W115" s="207"/>
      <c r="X115" s="207"/>
      <c r="Y115" s="207"/>
      <c r="Z115" s="207"/>
      <c r="AA115" s="208"/>
      <c r="AB115" s="206"/>
      <c r="AC115" s="207"/>
      <c r="AD115" s="207"/>
      <c r="AE115" s="207"/>
      <c r="AF115" s="207"/>
      <c r="AG115" s="207"/>
      <c r="AH115" s="208"/>
      <c r="AI115" s="206"/>
      <c r="AJ115" s="207"/>
      <c r="AK115" s="207"/>
      <c r="AL115" s="207"/>
      <c r="AM115" s="207"/>
      <c r="AN115" s="207"/>
      <c r="AO115" s="208"/>
      <c r="AP115" s="206"/>
      <c r="AQ115" s="207"/>
      <c r="AR115" s="207"/>
      <c r="AS115" s="207"/>
      <c r="AT115" s="207"/>
      <c r="AU115" s="207"/>
      <c r="AV115" s="208"/>
      <c r="AW115" s="206"/>
      <c r="AX115" s="207"/>
      <c r="AY115" s="207"/>
      <c r="AZ115" s="256"/>
      <c r="BA115" s="243"/>
      <c r="BB115" s="242"/>
      <c r="BC115" s="243"/>
      <c r="BD115" s="288"/>
      <c r="BE115" s="289"/>
      <c r="BF115" s="289"/>
      <c r="BG115" s="289"/>
      <c r="BH115" s="290"/>
    </row>
    <row r="116" spans="2:60" ht="20.25" customHeight="1" x14ac:dyDescent="0.4">
      <c r="B116" s="123">
        <f>B113+1</f>
        <v>31</v>
      </c>
      <c r="C116" s="279"/>
      <c r="D116" s="280"/>
      <c r="E116" s="281"/>
      <c r="F116" s="168">
        <f>C115</f>
        <v>0</v>
      </c>
      <c r="G116" s="164"/>
      <c r="H116" s="245"/>
      <c r="I116" s="260"/>
      <c r="J116" s="261"/>
      <c r="K116" s="261"/>
      <c r="L116" s="262"/>
      <c r="M116" s="250"/>
      <c r="N116" s="251"/>
      <c r="O116" s="252"/>
      <c r="P116" s="23" t="s">
        <v>73</v>
      </c>
      <c r="Q116" s="24"/>
      <c r="R116" s="24"/>
      <c r="S116" s="19"/>
      <c r="T116" s="53"/>
      <c r="U116" s="200" t="str">
        <f>IF(U115="","",VLOOKUP(U115,'シフト記号表（勤務時間帯）'!$D$6:$X$47,21,FALSE))</f>
        <v/>
      </c>
      <c r="V116" s="201" t="str">
        <f>IF(V115="","",VLOOKUP(V115,'シフト記号表（勤務時間帯）'!$D$6:$X$47,21,FALSE))</f>
        <v/>
      </c>
      <c r="W116" s="201" t="str">
        <f>IF(W115="","",VLOOKUP(W115,'シフト記号表（勤務時間帯）'!$D$6:$X$47,21,FALSE))</f>
        <v/>
      </c>
      <c r="X116" s="201" t="str">
        <f>IF(X115="","",VLOOKUP(X115,'シフト記号表（勤務時間帯）'!$D$6:$X$47,21,FALSE))</f>
        <v/>
      </c>
      <c r="Y116" s="201" t="str">
        <f>IF(Y115="","",VLOOKUP(Y115,'シフト記号表（勤務時間帯）'!$D$6:$X$47,21,FALSE))</f>
        <v/>
      </c>
      <c r="Z116" s="201" t="str">
        <f>IF(Z115="","",VLOOKUP(Z115,'シフト記号表（勤務時間帯）'!$D$6:$X$47,21,FALSE))</f>
        <v/>
      </c>
      <c r="AA116" s="202" t="str">
        <f>IF(AA115="","",VLOOKUP(AA115,'シフト記号表（勤務時間帯）'!$D$6:$X$47,21,FALSE))</f>
        <v/>
      </c>
      <c r="AB116" s="200" t="str">
        <f>IF(AB115="","",VLOOKUP(AB115,'シフト記号表（勤務時間帯）'!$D$6:$X$47,21,FALSE))</f>
        <v/>
      </c>
      <c r="AC116" s="201" t="str">
        <f>IF(AC115="","",VLOOKUP(AC115,'シフト記号表（勤務時間帯）'!$D$6:$X$47,21,FALSE))</f>
        <v/>
      </c>
      <c r="AD116" s="201" t="str">
        <f>IF(AD115="","",VLOOKUP(AD115,'シフト記号表（勤務時間帯）'!$D$6:$X$47,21,FALSE))</f>
        <v/>
      </c>
      <c r="AE116" s="201" t="str">
        <f>IF(AE115="","",VLOOKUP(AE115,'シフト記号表（勤務時間帯）'!$D$6:$X$47,21,FALSE))</f>
        <v/>
      </c>
      <c r="AF116" s="201" t="str">
        <f>IF(AF115="","",VLOOKUP(AF115,'シフト記号表（勤務時間帯）'!$D$6:$X$47,21,FALSE))</f>
        <v/>
      </c>
      <c r="AG116" s="201" t="str">
        <f>IF(AG115="","",VLOOKUP(AG115,'シフト記号表（勤務時間帯）'!$D$6:$X$47,21,FALSE))</f>
        <v/>
      </c>
      <c r="AH116" s="202" t="str">
        <f>IF(AH115="","",VLOOKUP(AH115,'シフト記号表（勤務時間帯）'!$D$6:$X$47,21,FALSE))</f>
        <v/>
      </c>
      <c r="AI116" s="200" t="str">
        <f>IF(AI115="","",VLOOKUP(AI115,'シフト記号表（勤務時間帯）'!$D$6:$X$47,21,FALSE))</f>
        <v/>
      </c>
      <c r="AJ116" s="201" t="str">
        <f>IF(AJ115="","",VLOOKUP(AJ115,'シフト記号表（勤務時間帯）'!$D$6:$X$47,21,FALSE))</f>
        <v/>
      </c>
      <c r="AK116" s="201" t="str">
        <f>IF(AK115="","",VLOOKUP(AK115,'シフト記号表（勤務時間帯）'!$D$6:$X$47,21,FALSE))</f>
        <v/>
      </c>
      <c r="AL116" s="201" t="str">
        <f>IF(AL115="","",VLOOKUP(AL115,'シフト記号表（勤務時間帯）'!$D$6:$X$47,21,FALSE))</f>
        <v/>
      </c>
      <c r="AM116" s="201" t="str">
        <f>IF(AM115="","",VLOOKUP(AM115,'シフト記号表（勤務時間帯）'!$D$6:$X$47,21,FALSE))</f>
        <v/>
      </c>
      <c r="AN116" s="201" t="str">
        <f>IF(AN115="","",VLOOKUP(AN115,'シフト記号表（勤務時間帯）'!$D$6:$X$47,21,FALSE))</f>
        <v/>
      </c>
      <c r="AO116" s="202" t="str">
        <f>IF(AO115="","",VLOOKUP(AO115,'シフト記号表（勤務時間帯）'!$D$6:$X$47,21,FALSE))</f>
        <v/>
      </c>
      <c r="AP116" s="200" t="str">
        <f>IF(AP115="","",VLOOKUP(AP115,'シフト記号表（勤務時間帯）'!$D$6:$X$47,21,FALSE))</f>
        <v/>
      </c>
      <c r="AQ116" s="201" t="str">
        <f>IF(AQ115="","",VLOOKUP(AQ115,'シフト記号表（勤務時間帯）'!$D$6:$X$47,21,FALSE))</f>
        <v/>
      </c>
      <c r="AR116" s="201" t="str">
        <f>IF(AR115="","",VLOOKUP(AR115,'シフト記号表（勤務時間帯）'!$D$6:$X$47,21,FALSE))</f>
        <v/>
      </c>
      <c r="AS116" s="201" t="str">
        <f>IF(AS115="","",VLOOKUP(AS115,'シフト記号表（勤務時間帯）'!$D$6:$X$47,21,FALSE))</f>
        <v/>
      </c>
      <c r="AT116" s="201" t="str">
        <f>IF(AT115="","",VLOOKUP(AT115,'シフト記号表（勤務時間帯）'!$D$6:$X$47,21,FALSE))</f>
        <v/>
      </c>
      <c r="AU116" s="201" t="str">
        <f>IF(AU115="","",VLOOKUP(AU115,'シフト記号表（勤務時間帯）'!$D$6:$X$47,21,FALSE))</f>
        <v/>
      </c>
      <c r="AV116" s="202" t="str">
        <f>IF(AV115="","",VLOOKUP(AV115,'シフト記号表（勤務時間帯）'!$D$6:$X$47,21,FALSE))</f>
        <v/>
      </c>
      <c r="AW116" s="200" t="str">
        <f>IF(AW115="","",VLOOKUP(AW115,'シフト記号表（勤務時間帯）'!$D$6:$X$47,21,FALSE))</f>
        <v/>
      </c>
      <c r="AX116" s="201" t="str">
        <f>IF(AX115="","",VLOOKUP(AX115,'シフト記号表（勤務時間帯）'!$D$6:$X$47,21,FALSE))</f>
        <v/>
      </c>
      <c r="AY116" s="201" t="str">
        <f>IF(AY115="","",VLOOKUP(AY115,'シフト記号表（勤務時間帯）'!$D$6:$X$47,21,FALSE))</f>
        <v/>
      </c>
      <c r="AZ116" s="297">
        <f>IF($BC$3="４週",SUM(U116:AV116),IF($BC$3="暦月",SUM(U116:AY116),""))</f>
        <v>0</v>
      </c>
      <c r="BA116" s="298"/>
      <c r="BB116" s="299">
        <f>IF($BC$3="４週",AZ116/4,IF($BC$3="暦月",(AZ116/($BC$12/7)),""))</f>
        <v>0</v>
      </c>
      <c r="BC116" s="298"/>
      <c r="BD116" s="291"/>
      <c r="BE116" s="292"/>
      <c r="BF116" s="292"/>
      <c r="BG116" s="292"/>
      <c r="BH116" s="293"/>
    </row>
    <row r="117" spans="2:60" ht="20.25" customHeight="1" x14ac:dyDescent="0.4">
      <c r="B117" s="124"/>
      <c r="C117" s="282"/>
      <c r="D117" s="283"/>
      <c r="E117" s="284"/>
      <c r="F117" s="169"/>
      <c r="G117" s="165">
        <f>C115</f>
        <v>0</v>
      </c>
      <c r="H117" s="246"/>
      <c r="I117" s="263"/>
      <c r="J117" s="264"/>
      <c r="K117" s="264"/>
      <c r="L117" s="265"/>
      <c r="M117" s="253"/>
      <c r="N117" s="254"/>
      <c r="O117" s="255"/>
      <c r="P117" s="196" t="s">
        <v>74</v>
      </c>
      <c r="Q117" s="26"/>
      <c r="R117" s="26"/>
      <c r="S117" s="18"/>
      <c r="T117" s="57"/>
      <c r="U117" s="203" t="str">
        <f>IF(U115="","",VLOOKUP(U115,'シフト記号表（勤務時間帯）'!$D$6:$Z$47,23,FALSE))</f>
        <v/>
      </c>
      <c r="V117" s="204" t="str">
        <f>IF(V115="","",VLOOKUP(V115,'シフト記号表（勤務時間帯）'!$D$6:$Z$47,23,FALSE))</f>
        <v/>
      </c>
      <c r="W117" s="204" t="str">
        <f>IF(W115="","",VLOOKUP(W115,'シフト記号表（勤務時間帯）'!$D$6:$Z$47,23,FALSE))</f>
        <v/>
      </c>
      <c r="X117" s="204" t="str">
        <f>IF(X115="","",VLOOKUP(X115,'シフト記号表（勤務時間帯）'!$D$6:$Z$47,23,FALSE))</f>
        <v/>
      </c>
      <c r="Y117" s="204" t="str">
        <f>IF(Y115="","",VLOOKUP(Y115,'シフト記号表（勤務時間帯）'!$D$6:$Z$47,23,FALSE))</f>
        <v/>
      </c>
      <c r="Z117" s="204" t="str">
        <f>IF(Z115="","",VLOOKUP(Z115,'シフト記号表（勤務時間帯）'!$D$6:$Z$47,23,FALSE))</f>
        <v/>
      </c>
      <c r="AA117" s="205" t="str">
        <f>IF(AA115="","",VLOOKUP(AA115,'シフト記号表（勤務時間帯）'!$D$6:$Z$47,23,FALSE))</f>
        <v/>
      </c>
      <c r="AB117" s="203" t="str">
        <f>IF(AB115="","",VLOOKUP(AB115,'シフト記号表（勤務時間帯）'!$D$6:$Z$47,23,FALSE))</f>
        <v/>
      </c>
      <c r="AC117" s="204" t="str">
        <f>IF(AC115="","",VLOOKUP(AC115,'シフト記号表（勤務時間帯）'!$D$6:$Z$47,23,FALSE))</f>
        <v/>
      </c>
      <c r="AD117" s="204" t="str">
        <f>IF(AD115="","",VLOOKUP(AD115,'シフト記号表（勤務時間帯）'!$D$6:$Z$47,23,FALSE))</f>
        <v/>
      </c>
      <c r="AE117" s="204" t="str">
        <f>IF(AE115="","",VLOOKUP(AE115,'シフト記号表（勤務時間帯）'!$D$6:$Z$47,23,FALSE))</f>
        <v/>
      </c>
      <c r="AF117" s="204" t="str">
        <f>IF(AF115="","",VLOOKUP(AF115,'シフト記号表（勤務時間帯）'!$D$6:$Z$47,23,FALSE))</f>
        <v/>
      </c>
      <c r="AG117" s="204" t="str">
        <f>IF(AG115="","",VLOOKUP(AG115,'シフト記号表（勤務時間帯）'!$D$6:$Z$47,23,FALSE))</f>
        <v/>
      </c>
      <c r="AH117" s="205" t="str">
        <f>IF(AH115="","",VLOOKUP(AH115,'シフト記号表（勤務時間帯）'!$D$6:$Z$47,23,FALSE))</f>
        <v/>
      </c>
      <c r="AI117" s="203" t="str">
        <f>IF(AI115="","",VLOOKUP(AI115,'シフト記号表（勤務時間帯）'!$D$6:$Z$47,23,FALSE))</f>
        <v/>
      </c>
      <c r="AJ117" s="204" t="str">
        <f>IF(AJ115="","",VLOOKUP(AJ115,'シフト記号表（勤務時間帯）'!$D$6:$Z$47,23,FALSE))</f>
        <v/>
      </c>
      <c r="AK117" s="204" t="str">
        <f>IF(AK115="","",VLOOKUP(AK115,'シフト記号表（勤務時間帯）'!$D$6:$Z$47,23,FALSE))</f>
        <v/>
      </c>
      <c r="AL117" s="204" t="str">
        <f>IF(AL115="","",VLOOKUP(AL115,'シフト記号表（勤務時間帯）'!$D$6:$Z$47,23,FALSE))</f>
        <v/>
      </c>
      <c r="AM117" s="204" t="str">
        <f>IF(AM115="","",VLOOKUP(AM115,'シフト記号表（勤務時間帯）'!$D$6:$Z$47,23,FALSE))</f>
        <v/>
      </c>
      <c r="AN117" s="204" t="str">
        <f>IF(AN115="","",VLOOKUP(AN115,'シフト記号表（勤務時間帯）'!$D$6:$Z$47,23,FALSE))</f>
        <v/>
      </c>
      <c r="AO117" s="205" t="str">
        <f>IF(AO115="","",VLOOKUP(AO115,'シフト記号表（勤務時間帯）'!$D$6:$Z$47,23,FALSE))</f>
        <v/>
      </c>
      <c r="AP117" s="203" t="str">
        <f>IF(AP115="","",VLOOKUP(AP115,'シフト記号表（勤務時間帯）'!$D$6:$Z$47,23,FALSE))</f>
        <v/>
      </c>
      <c r="AQ117" s="204" t="str">
        <f>IF(AQ115="","",VLOOKUP(AQ115,'シフト記号表（勤務時間帯）'!$D$6:$Z$47,23,FALSE))</f>
        <v/>
      </c>
      <c r="AR117" s="204" t="str">
        <f>IF(AR115="","",VLOOKUP(AR115,'シフト記号表（勤務時間帯）'!$D$6:$Z$47,23,FALSE))</f>
        <v/>
      </c>
      <c r="AS117" s="204" t="str">
        <f>IF(AS115="","",VLOOKUP(AS115,'シフト記号表（勤務時間帯）'!$D$6:$Z$47,23,FALSE))</f>
        <v/>
      </c>
      <c r="AT117" s="204" t="str">
        <f>IF(AT115="","",VLOOKUP(AT115,'シフト記号表（勤務時間帯）'!$D$6:$Z$47,23,FALSE))</f>
        <v/>
      </c>
      <c r="AU117" s="204" t="str">
        <f>IF(AU115="","",VLOOKUP(AU115,'シフト記号表（勤務時間帯）'!$D$6:$Z$47,23,FALSE))</f>
        <v/>
      </c>
      <c r="AV117" s="205" t="str">
        <f>IF(AV115="","",VLOOKUP(AV115,'シフト記号表（勤務時間帯）'!$D$6:$Z$47,23,FALSE))</f>
        <v/>
      </c>
      <c r="AW117" s="203" t="str">
        <f>IF(AW115="","",VLOOKUP(AW115,'シフト記号表（勤務時間帯）'!$D$6:$Z$47,23,FALSE))</f>
        <v/>
      </c>
      <c r="AX117" s="204" t="str">
        <f>IF(AX115="","",VLOOKUP(AX115,'シフト記号表（勤務時間帯）'!$D$6:$Z$47,23,FALSE))</f>
        <v/>
      </c>
      <c r="AY117" s="204" t="str">
        <f>IF(AY115="","",VLOOKUP(AY115,'シフト記号表（勤務時間帯）'!$D$6:$Z$47,23,FALSE))</f>
        <v/>
      </c>
      <c r="AZ117" s="300">
        <f>IF($BC$3="４週",SUM(U117:AV117),IF($BC$3="暦月",SUM(U117:AY117),""))</f>
        <v>0</v>
      </c>
      <c r="BA117" s="301"/>
      <c r="BB117" s="302">
        <f>IF($BC$3="４週",AZ117/4,IF($BC$3="暦月",(AZ117/($BC$12/7)),""))</f>
        <v>0</v>
      </c>
      <c r="BC117" s="301"/>
      <c r="BD117" s="294"/>
      <c r="BE117" s="295"/>
      <c r="BF117" s="295"/>
      <c r="BG117" s="295"/>
      <c r="BH117" s="296"/>
    </row>
    <row r="118" spans="2:60" ht="20.25" customHeight="1" x14ac:dyDescent="0.4">
      <c r="B118" s="125"/>
      <c r="C118" s="276"/>
      <c r="D118" s="277"/>
      <c r="E118" s="278"/>
      <c r="F118" s="167"/>
      <c r="G118" s="163"/>
      <c r="H118" s="337"/>
      <c r="I118" s="257"/>
      <c r="J118" s="258"/>
      <c r="K118" s="258"/>
      <c r="L118" s="259"/>
      <c r="M118" s="247"/>
      <c r="N118" s="248"/>
      <c r="O118" s="249"/>
      <c r="P118" s="44" t="s">
        <v>18</v>
      </c>
      <c r="Q118" s="45"/>
      <c r="R118" s="45"/>
      <c r="S118" s="46"/>
      <c r="T118" s="60"/>
      <c r="U118" s="206"/>
      <c r="V118" s="207"/>
      <c r="W118" s="207"/>
      <c r="X118" s="207"/>
      <c r="Y118" s="207"/>
      <c r="Z118" s="207"/>
      <c r="AA118" s="208"/>
      <c r="AB118" s="206"/>
      <c r="AC118" s="207"/>
      <c r="AD118" s="207"/>
      <c r="AE118" s="207"/>
      <c r="AF118" s="207"/>
      <c r="AG118" s="207"/>
      <c r="AH118" s="208"/>
      <c r="AI118" s="206"/>
      <c r="AJ118" s="207"/>
      <c r="AK118" s="207"/>
      <c r="AL118" s="207"/>
      <c r="AM118" s="207"/>
      <c r="AN118" s="207"/>
      <c r="AO118" s="208"/>
      <c r="AP118" s="206"/>
      <c r="AQ118" s="207"/>
      <c r="AR118" s="207"/>
      <c r="AS118" s="207"/>
      <c r="AT118" s="207"/>
      <c r="AU118" s="207"/>
      <c r="AV118" s="208"/>
      <c r="AW118" s="206"/>
      <c r="AX118" s="207"/>
      <c r="AY118" s="207"/>
      <c r="AZ118" s="256"/>
      <c r="BA118" s="243"/>
      <c r="BB118" s="242"/>
      <c r="BC118" s="243"/>
      <c r="BD118" s="288"/>
      <c r="BE118" s="289"/>
      <c r="BF118" s="289"/>
      <c r="BG118" s="289"/>
      <c r="BH118" s="290"/>
    </row>
    <row r="119" spans="2:60" ht="20.25" customHeight="1" x14ac:dyDescent="0.4">
      <c r="B119" s="123">
        <f>B116+1</f>
        <v>32</v>
      </c>
      <c r="C119" s="279"/>
      <c r="D119" s="280"/>
      <c r="E119" s="281"/>
      <c r="F119" s="168">
        <f>C118</f>
        <v>0</v>
      </c>
      <c r="G119" s="164"/>
      <c r="H119" s="245"/>
      <c r="I119" s="260"/>
      <c r="J119" s="261"/>
      <c r="K119" s="261"/>
      <c r="L119" s="262"/>
      <c r="M119" s="250"/>
      <c r="N119" s="251"/>
      <c r="O119" s="252"/>
      <c r="P119" s="23" t="s">
        <v>73</v>
      </c>
      <c r="Q119" s="24"/>
      <c r="R119" s="24"/>
      <c r="S119" s="19"/>
      <c r="T119" s="53"/>
      <c r="U119" s="200" t="str">
        <f>IF(U118="","",VLOOKUP(U118,'シフト記号表（勤務時間帯）'!$D$6:$X$47,21,FALSE))</f>
        <v/>
      </c>
      <c r="V119" s="201" t="str">
        <f>IF(V118="","",VLOOKUP(V118,'シフト記号表（勤務時間帯）'!$D$6:$X$47,21,FALSE))</f>
        <v/>
      </c>
      <c r="W119" s="201" t="str">
        <f>IF(W118="","",VLOOKUP(W118,'シフト記号表（勤務時間帯）'!$D$6:$X$47,21,FALSE))</f>
        <v/>
      </c>
      <c r="X119" s="201" t="str">
        <f>IF(X118="","",VLOOKUP(X118,'シフト記号表（勤務時間帯）'!$D$6:$X$47,21,FALSE))</f>
        <v/>
      </c>
      <c r="Y119" s="201" t="str">
        <f>IF(Y118="","",VLOOKUP(Y118,'シフト記号表（勤務時間帯）'!$D$6:$X$47,21,FALSE))</f>
        <v/>
      </c>
      <c r="Z119" s="201" t="str">
        <f>IF(Z118="","",VLOOKUP(Z118,'シフト記号表（勤務時間帯）'!$D$6:$X$47,21,FALSE))</f>
        <v/>
      </c>
      <c r="AA119" s="202" t="str">
        <f>IF(AA118="","",VLOOKUP(AA118,'シフト記号表（勤務時間帯）'!$D$6:$X$47,21,FALSE))</f>
        <v/>
      </c>
      <c r="AB119" s="200" t="str">
        <f>IF(AB118="","",VLOOKUP(AB118,'シフト記号表（勤務時間帯）'!$D$6:$X$47,21,FALSE))</f>
        <v/>
      </c>
      <c r="AC119" s="201" t="str">
        <f>IF(AC118="","",VLOOKUP(AC118,'シフト記号表（勤務時間帯）'!$D$6:$X$47,21,FALSE))</f>
        <v/>
      </c>
      <c r="AD119" s="201" t="str">
        <f>IF(AD118="","",VLOOKUP(AD118,'シフト記号表（勤務時間帯）'!$D$6:$X$47,21,FALSE))</f>
        <v/>
      </c>
      <c r="AE119" s="201" t="str">
        <f>IF(AE118="","",VLOOKUP(AE118,'シフト記号表（勤務時間帯）'!$D$6:$X$47,21,FALSE))</f>
        <v/>
      </c>
      <c r="AF119" s="201" t="str">
        <f>IF(AF118="","",VLOOKUP(AF118,'シフト記号表（勤務時間帯）'!$D$6:$X$47,21,FALSE))</f>
        <v/>
      </c>
      <c r="AG119" s="201" t="str">
        <f>IF(AG118="","",VLOOKUP(AG118,'シフト記号表（勤務時間帯）'!$D$6:$X$47,21,FALSE))</f>
        <v/>
      </c>
      <c r="AH119" s="202" t="str">
        <f>IF(AH118="","",VLOOKUP(AH118,'シフト記号表（勤務時間帯）'!$D$6:$X$47,21,FALSE))</f>
        <v/>
      </c>
      <c r="AI119" s="200" t="str">
        <f>IF(AI118="","",VLOOKUP(AI118,'シフト記号表（勤務時間帯）'!$D$6:$X$47,21,FALSE))</f>
        <v/>
      </c>
      <c r="AJ119" s="201" t="str">
        <f>IF(AJ118="","",VLOOKUP(AJ118,'シフト記号表（勤務時間帯）'!$D$6:$X$47,21,FALSE))</f>
        <v/>
      </c>
      <c r="AK119" s="201" t="str">
        <f>IF(AK118="","",VLOOKUP(AK118,'シフト記号表（勤務時間帯）'!$D$6:$X$47,21,FALSE))</f>
        <v/>
      </c>
      <c r="AL119" s="201" t="str">
        <f>IF(AL118="","",VLOOKUP(AL118,'シフト記号表（勤務時間帯）'!$D$6:$X$47,21,FALSE))</f>
        <v/>
      </c>
      <c r="AM119" s="201" t="str">
        <f>IF(AM118="","",VLOOKUP(AM118,'シフト記号表（勤務時間帯）'!$D$6:$X$47,21,FALSE))</f>
        <v/>
      </c>
      <c r="AN119" s="201" t="str">
        <f>IF(AN118="","",VLOOKUP(AN118,'シフト記号表（勤務時間帯）'!$D$6:$X$47,21,FALSE))</f>
        <v/>
      </c>
      <c r="AO119" s="202" t="str">
        <f>IF(AO118="","",VLOOKUP(AO118,'シフト記号表（勤務時間帯）'!$D$6:$X$47,21,FALSE))</f>
        <v/>
      </c>
      <c r="AP119" s="200" t="str">
        <f>IF(AP118="","",VLOOKUP(AP118,'シフト記号表（勤務時間帯）'!$D$6:$X$47,21,FALSE))</f>
        <v/>
      </c>
      <c r="AQ119" s="201" t="str">
        <f>IF(AQ118="","",VLOOKUP(AQ118,'シフト記号表（勤務時間帯）'!$D$6:$X$47,21,FALSE))</f>
        <v/>
      </c>
      <c r="AR119" s="201" t="str">
        <f>IF(AR118="","",VLOOKUP(AR118,'シフト記号表（勤務時間帯）'!$D$6:$X$47,21,FALSE))</f>
        <v/>
      </c>
      <c r="AS119" s="201" t="str">
        <f>IF(AS118="","",VLOOKUP(AS118,'シフト記号表（勤務時間帯）'!$D$6:$X$47,21,FALSE))</f>
        <v/>
      </c>
      <c r="AT119" s="201" t="str">
        <f>IF(AT118="","",VLOOKUP(AT118,'シフト記号表（勤務時間帯）'!$D$6:$X$47,21,FALSE))</f>
        <v/>
      </c>
      <c r="AU119" s="201" t="str">
        <f>IF(AU118="","",VLOOKUP(AU118,'シフト記号表（勤務時間帯）'!$D$6:$X$47,21,FALSE))</f>
        <v/>
      </c>
      <c r="AV119" s="202" t="str">
        <f>IF(AV118="","",VLOOKUP(AV118,'シフト記号表（勤務時間帯）'!$D$6:$X$47,21,FALSE))</f>
        <v/>
      </c>
      <c r="AW119" s="200" t="str">
        <f>IF(AW118="","",VLOOKUP(AW118,'シフト記号表（勤務時間帯）'!$D$6:$X$47,21,FALSE))</f>
        <v/>
      </c>
      <c r="AX119" s="201" t="str">
        <f>IF(AX118="","",VLOOKUP(AX118,'シフト記号表（勤務時間帯）'!$D$6:$X$47,21,FALSE))</f>
        <v/>
      </c>
      <c r="AY119" s="201" t="str">
        <f>IF(AY118="","",VLOOKUP(AY118,'シフト記号表（勤務時間帯）'!$D$6:$X$47,21,FALSE))</f>
        <v/>
      </c>
      <c r="AZ119" s="297">
        <f>IF($BC$3="４週",SUM(U119:AV119),IF($BC$3="暦月",SUM(U119:AY119),""))</f>
        <v>0</v>
      </c>
      <c r="BA119" s="298"/>
      <c r="BB119" s="299">
        <f>IF($BC$3="４週",AZ119/4,IF($BC$3="暦月",(AZ119/($BC$12/7)),""))</f>
        <v>0</v>
      </c>
      <c r="BC119" s="298"/>
      <c r="BD119" s="291"/>
      <c r="BE119" s="292"/>
      <c r="BF119" s="292"/>
      <c r="BG119" s="292"/>
      <c r="BH119" s="293"/>
    </row>
    <row r="120" spans="2:60" ht="20.25" customHeight="1" x14ac:dyDescent="0.4">
      <c r="B120" s="124"/>
      <c r="C120" s="282"/>
      <c r="D120" s="283"/>
      <c r="E120" s="284"/>
      <c r="F120" s="169"/>
      <c r="G120" s="165">
        <f>C118</f>
        <v>0</v>
      </c>
      <c r="H120" s="246"/>
      <c r="I120" s="263"/>
      <c r="J120" s="264"/>
      <c r="K120" s="264"/>
      <c r="L120" s="265"/>
      <c r="M120" s="253"/>
      <c r="N120" s="254"/>
      <c r="O120" s="255"/>
      <c r="P120" s="196" t="s">
        <v>74</v>
      </c>
      <c r="Q120" s="26"/>
      <c r="R120" s="26"/>
      <c r="S120" s="18"/>
      <c r="T120" s="57"/>
      <c r="U120" s="203" t="str">
        <f>IF(U118="","",VLOOKUP(U118,'シフト記号表（勤務時間帯）'!$D$6:$Z$47,23,FALSE))</f>
        <v/>
      </c>
      <c r="V120" s="204" t="str">
        <f>IF(V118="","",VLOOKUP(V118,'シフト記号表（勤務時間帯）'!$D$6:$Z$47,23,FALSE))</f>
        <v/>
      </c>
      <c r="W120" s="204" t="str">
        <f>IF(W118="","",VLOOKUP(W118,'シフト記号表（勤務時間帯）'!$D$6:$Z$47,23,FALSE))</f>
        <v/>
      </c>
      <c r="X120" s="204" t="str">
        <f>IF(X118="","",VLOOKUP(X118,'シフト記号表（勤務時間帯）'!$D$6:$Z$47,23,FALSE))</f>
        <v/>
      </c>
      <c r="Y120" s="204" t="str">
        <f>IF(Y118="","",VLOOKUP(Y118,'シフト記号表（勤務時間帯）'!$D$6:$Z$47,23,FALSE))</f>
        <v/>
      </c>
      <c r="Z120" s="204" t="str">
        <f>IF(Z118="","",VLOOKUP(Z118,'シフト記号表（勤務時間帯）'!$D$6:$Z$47,23,FALSE))</f>
        <v/>
      </c>
      <c r="AA120" s="205" t="str">
        <f>IF(AA118="","",VLOOKUP(AA118,'シフト記号表（勤務時間帯）'!$D$6:$Z$47,23,FALSE))</f>
        <v/>
      </c>
      <c r="AB120" s="203" t="str">
        <f>IF(AB118="","",VLOOKUP(AB118,'シフト記号表（勤務時間帯）'!$D$6:$Z$47,23,FALSE))</f>
        <v/>
      </c>
      <c r="AC120" s="204" t="str">
        <f>IF(AC118="","",VLOOKUP(AC118,'シフト記号表（勤務時間帯）'!$D$6:$Z$47,23,FALSE))</f>
        <v/>
      </c>
      <c r="AD120" s="204" t="str">
        <f>IF(AD118="","",VLOOKUP(AD118,'シフト記号表（勤務時間帯）'!$D$6:$Z$47,23,FALSE))</f>
        <v/>
      </c>
      <c r="AE120" s="204" t="str">
        <f>IF(AE118="","",VLOOKUP(AE118,'シフト記号表（勤務時間帯）'!$D$6:$Z$47,23,FALSE))</f>
        <v/>
      </c>
      <c r="AF120" s="204" t="str">
        <f>IF(AF118="","",VLOOKUP(AF118,'シフト記号表（勤務時間帯）'!$D$6:$Z$47,23,FALSE))</f>
        <v/>
      </c>
      <c r="AG120" s="204" t="str">
        <f>IF(AG118="","",VLOOKUP(AG118,'シフト記号表（勤務時間帯）'!$D$6:$Z$47,23,FALSE))</f>
        <v/>
      </c>
      <c r="AH120" s="205" t="str">
        <f>IF(AH118="","",VLOOKUP(AH118,'シフト記号表（勤務時間帯）'!$D$6:$Z$47,23,FALSE))</f>
        <v/>
      </c>
      <c r="AI120" s="203" t="str">
        <f>IF(AI118="","",VLOOKUP(AI118,'シフト記号表（勤務時間帯）'!$D$6:$Z$47,23,FALSE))</f>
        <v/>
      </c>
      <c r="AJ120" s="204" t="str">
        <f>IF(AJ118="","",VLOOKUP(AJ118,'シフト記号表（勤務時間帯）'!$D$6:$Z$47,23,FALSE))</f>
        <v/>
      </c>
      <c r="AK120" s="204" t="str">
        <f>IF(AK118="","",VLOOKUP(AK118,'シフト記号表（勤務時間帯）'!$D$6:$Z$47,23,FALSE))</f>
        <v/>
      </c>
      <c r="AL120" s="204" t="str">
        <f>IF(AL118="","",VLOOKUP(AL118,'シフト記号表（勤務時間帯）'!$D$6:$Z$47,23,FALSE))</f>
        <v/>
      </c>
      <c r="AM120" s="204" t="str">
        <f>IF(AM118="","",VLOOKUP(AM118,'シフト記号表（勤務時間帯）'!$D$6:$Z$47,23,FALSE))</f>
        <v/>
      </c>
      <c r="AN120" s="204" t="str">
        <f>IF(AN118="","",VLOOKUP(AN118,'シフト記号表（勤務時間帯）'!$D$6:$Z$47,23,FALSE))</f>
        <v/>
      </c>
      <c r="AO120" s="205" t="str">
        <f>IF(AO118="","",VLOOKUP(AO118,'シフト記号表（勤務時間帯）'!$D$6:$Z$47,23,FALSE))</f>
        <v/>
      </c>
      <c r="AP120" s="203" t="str">
        <f>IF(AP118="","",VLOOKUP(AP118,'シフト記号表（勤務時間帯）'!$D$6:$Z$47,23,FALSE))</f>
        <v/>
      </c>
      <c r="AQ120" s="204" t="str">
        <f>IF(AQ118="","",VLOOKUP(AQ118,'シフト記号表（勤務時間帯）'!$D$6:$Z$47,23,FALSE))</f>
        <v/>
      </c>
      <c r="AR120" s="204" t="str">
        <f>IF(AR118="","",VLOOKUP(AR118,'シフト記号表（勤務時間帯）'!$D$6:$Z$47,23,FALSE))</f>
        <v/>
      </c>
      <c r="AS120" s="204" t="str">
        <f>IF(AS118="","",VLOOKUP(AS118,'シフト記号表（勤務時間帯）'!$D$6:$Z$47,23,FALSE))</f>
        <v/>
      </c>
      <c r="AT120" s="204" t="str">
        <f>IF(AT118="","",VLOOKUP(AT118,'シフト記号表（勤務時間帯）'!$D$6:$Z$47,23,FALSE))</f>
        <v/>
      </c>
      <c r="AU120" s="204" t="str">
        <f>IF(AU118="","",VLOOKUP(AU118,'シフト記号表（勤務時間帯）'!$D$6:$Z$47,23,FALSE))</f>
        <v/>
      </c>
      <c r="AV120" s="205" t="str">
        <f>IF(AV118="","",VLOOKUP(AV118,'シフト記号表（勤務時間帯）'!$D$6:$Z$47,23,FALSE))</f>
        <v/>
      </c>
      <c r="AW120" s="203" t="str">
        <f>IF(AW118="","",VLOOKUP(AW118,'シフト記号表（勤務時間帯）'!$D$6:$Z$47,23,FALSE))</f>
        <v/>
      </c>
      <c r="AX120" s="204" t="str">
        <f>IF(AX118="","",VLOOKUP(AX118,'シフト記号表（勤務時間帯）'!$D$6:$Z$47,23,FALSE))</f>
        <v/>
      </c>
      <c r="AY120" s="204" t="str">
        <f>IF(AY118="","",VLOOKUP(AY118,'シフト記号表（勤務時間帯）'!$D$6:$Z$47,23,FALSE))</f>
        <v/>
      </c>
      <c r="AZ120" s="300">
        <f>IF($BC$3="４週",SUM(U120:AV120),IF($BC$3="暦月",SUM(U120:AY120),""))</f>
        <v>0</v>
      </c>
      <c r="BA120" s="301"/>
      <c r="BB120" s="302">
        <f>IF($BC$3="４週",AZ120/4,IF($BC$3="暦月",(AZ120/($BC$12/7)),""))</f>
        <v>0</v>
      </c>
      <c r="BC120" s="301"/>
      <c r="BD120" s="294"/>
      <c r="BE120" s="295"/>
      <c r="BF120" s="295"/>
      <c r="BG120" s="295"/>
      <c r="BH120" s="296"/>
    </row>
    <row r="121" spans="2:60" ht="20.25" customHeight="1" x14ac:dyDescent="0.4">
      <c r="B121" s="125"/>
      <c r="C121" s="276"/>
      <c r="D121" s="277"/>
      <c r="E121" s="278"/>
      <c r="F121" s="167"/>
      <c r="G121" s="163"/>
      <c r="H121" s="337"/>
      <c r="I121" s="257"/>
      <c r="J121" s="258"/>
      <c r="K121" s="258"/>
      <c r="L121" s="259"/>
      <c r="M121" s="247"/>
      <c r="N121" s="248"/>
      <c r="O121" s="249"/>
      <c r="P121" s="44" t="s">
        <v>18</v>
      </c>
      <c r="Q121" s="45"/>
      <c r="R121" s="45"/>
      <c r="S121" s="46"/>
      <c r="T121" s="60"/>
      <c r="U121" s="206"/>
      <c r="V121" s="207"/>
      <c r="W121" s="207"/>
      <c r="X121" s="207"/>
      <c r="Y121" s="207"/>
      <c r="Z121" s="207"/>
      <c r="AA121" s="208"/>
      <c r="AB121" s="206"/>
      <c r="AC121" s="207"/>
      <c r="AD121" s="207"/>
      <c r="AE121" s="207"/>
      <c r="AF121" s="207"/>
      <c r="AG121" s="207"/>
      <c r="AH121" s="208"/>
      <c r="AI121" s="206"/>
      <c r="AJ121" s="207"/>
      <c r="AK121" s="207"/>
      <c r="AL121" s="207"/>
      <c r="AM121" s="207"/>
      <c r="AN121" s="207"/>
      <c r="AO121" s="208"/>
      <c r="AP121" s="206"/>
      <c r="AQ121" s="207"/>
      <c r="AR121" s="207"/>
      <c r="AS121" s="207"/>
      <c r="AT121" s="207"/>
      <c r="AU121" s="207"/>
      <c r="AV121" s="208"/>
      <c r="AW121" s="206"/>
      <c r="AX121" s="207"/>
      <c r="AY121" s="207"/>
      <c r="AZ121" s="256"/>
      <c r="BA121" s="243"/>
      <c r="BB121" s="242"/>
      <c r="BC121" s="243"/>
      <c r="BD121" s="288"/>
      <c r="BE121" s="289"/>
      <c r="BF121" s="289"/>
      <c r="BG121" s="289"/>
      <c r="BH121" s="290"/>
    </row>
    <row r="122" spans="2:60" ht="20.25" customHeight="1" x14ac:dyDescent="0.4">
      <c r="B122" s="123">
        <f>B119+1</f>
        <v>33</v>
      </c>
      <c r="C122" s="279"/>
      <c r="D122" s="280"/>
      <c r="E122" s="281"/>
      <c r="F122" s="168">
        <f>C121</f>
        <v>0</v>
      </c>
      <c r="G122" s="164"/>
      <c r="H122" s="245"/>
      <c r="I122" s="260"/>
      <c r="J122" s="261"/>
      <c r="K122" s="261"/>
      <c r="L122" s="262"/>
      <c r="M122" s="250"/>
      <c r="N122" s="251"/>
      <c r="O122" s="252"/>
      <c r="P122" s="23" t="s">
        <v>73</v>
      </c>
      <c r="Q122" s="24"/>
      <c r="R122" s="24"/>
      <c r="S122" s="19"/>
      <c r="T122" s="53"/>
      <c r="U122" s="200" t="str">
        <f>IF(U121="","",VLOOKUP(U121,'シフト記号表（勤務時間帯）'!$D$6:$X$47,21,FALSE))</f>
        <v/>
      </c>
      <c r="V122" s="201" t="str">
        <f>IF(V121="","",VLOOKUP(V121,'シフト記号表（勤務時間帯）'!$D$6:$X$47,21,FALSE))</f>
        <v/>
      </c>
      <c r="W122" s="201" t="str">
        <f>IF(W121="","",VLOOKUP(W121,'シフト記号表（勤務時間帯）'!$D$6:$X$47,21,FALSE))</f>
        <v/>
      </c>
      <c r="X122" s="201" t="str">
        <f>IF(X121="","",VLOOKUP(X121,'シフト記号表（勤務時間帯）'!$D$6:$X$47,21,FALSE))</f>
        <v/>
      </c>
      <c r="Y122" s="201" t="str">
        <f>IF(Y121="","",VLOOKUP(Y121,'シフト記号表（勤務時間帯）'!$D$6:$X$47,21,FALSE))</f>
        <v/>
      </c>
      <c r="Z122" s="201" t="str">
        <f>IF(Z121="","",VLOOKUP(Z121,'シフト記号表（勤務時間帯）'!$D$6:$X$47,21,FALSE))</f>
        <v/>
      </c>
      <c r="AA122" s="202" t="str">
        <f>IF(AA121="","",VLOOKUP(AA121,'シフト記号表（勤務時間帯）'!$D$6:$X$47,21,FALSE))</f>
        <v/>
      </c>
      <c r="AB122" s="200" t="str">
        <f>IF(AB121="","",VLOOKUP(AB121,'シフト記号表（勤務時間帯）'!$D$6:$X$47,21,FALSE))</f>
        <v/>
      </c>
      <c r="AC122" s="201" t="str">
        <f>IF(AC121="","",VLOOKUP(AC121,'シフト記号表（勤務時間帯）'!$D$6:$X$47,21,FALSE))</f>
        <v/>
      </c>
      <c r="AD122" s="201" t="str">
        <f>IF(AD121="","",VLOOKUP(AD121,'シフト記号表（勤務時間帯）'!$D$6:$X$47,21,FALSE))</f>
        <v/>
      </c>
      <c r="AE122" s="201" t="str">
        <f>IF(AE121="","",VLOOKUP(AE121,'シフト記号表（勤務時間帯）'!$D$6:$X$47,21,FALSE))</f>
        <v/>
      </c>
      <c r="AF122" s="201" t="str">
        <f>IF(AF121="","",VLOOKUP(AF121,'シフト記号表（勤務時間帯）'!$D$6:$X$47,21,FALSE))</f>
        <v/>
      </c>
      <c r="AG122" s="201" t="str">
        <f>IF(AG121="","",VLOOKUP(AG121,'シフト記号表（勤務時間帯）'!$D$6:$X$47,21,FALSE))</f>
        <v/>
      </c>
      <c r="AH122" s="202" t="str">
        <f>IF(AH121="","",VLOOKUP(AH121,'シフト記号表（勤務時間帯）'!$D$6:$X$47,21,FALSE))</f>
        <v/>
      </c>
      <c r="AI122" s="200" t="str">
        <f>IF(AI121="","",VLOOKUP(AI121,'シフト記号表（勤務時間帯）'!$D$6:$X$47,21,FALSE))</f>
        <v/>
      </c>
      <c r="AJ122" s="201" t="str">
        <f>IF(AJ121="","",VLOOKUP(AJ121,'シフト記号表（勤務時間帯）'!$D$6:$X$47,21,FALSE))</f>
        <v/>
      </c>
      <c r="AK122" s="201" t="str">
        <f>IF(AK121="","",VLOOKUP(AK121,'シフト記号表（勤務時間帯）'!$D$6:$X$47,21,FALSE))</f>
        <v/>
      </c>
      <c r="AL122" s="201" t="str">
        <f>IF(AL121="","",VLOOKUP(AL121,'シフト記号表（勤務時間帯）'!$D$6:$X$47,21,FALSE))</f>
        <v/>
      </c>
      <c r="AM122" s="201" t="str">
        <f>IF(AM121="","",VLOOKUP(AM121,'シフト記号表（勤務時間帯）'!$D$6:$X$47,21,FALSE))</f>
        <v/>
      </c>
      <c r="AN122" s="201" t="str">
        <f>IF(AN121="","",VLOOKUP(AN121,'シフト記号表（勤務時間帯）'!$D$6:$X$47,21,FALSE))</f>
        <v/>
      </c>
      <c r="AO122" s="202" t="str">
        <f>IF(AO121="","",VLOOKUP(AO121,'シフト記号表（勤務時間帯）'!$D$6:$X$47,21,FALSE))</f>
        <v/>
      </c>
      <c r="AP122" s="200" t="str">
        <f>IF(AP121="","",VLOOKUP(AP121,'シフト記号表（勤務時間帯）'!$D$6:$X$47,21,FALSE))</f>
        <v/>
      </c>
      <c r="AQ122" s="201" t="str">
        <f>IF(AQ121="","",VLOOKUP(AQ121,'シフト記号表（勤務時間帯）'!$D$6:$X$47,21,FALSE))</f>
        <v/>
      </c>
      <c r="AR122" s="201" t="str">
        <f>IF(AR121="","",VLOOKUP(AR121,'シフト記号表（勤務時間帯）'!$D$6:$X$47,21,FALSE))</f>
        <v/>
      </c>
      <c r="AS122" s="201" t="str">
        <f>IF(AS121="","",VLOOKUP(AS121,'シフト記号表（勤務時間帯）'!$D$6:$X$47,21,FALSE))</f>
        <v/>
      </c>
      <c r="AT122" s="201" t="str">
        <f>IF(AT121="","",VLOOKUP(AT121,'シフト記号表（勤務時間帯）'!$D$6:$X$47,21,FALSE))</f>
        <v/>
      </c>
      <c r="AU122" s="201" t="str">
        <f>IF(AU121="","",VLOOKUP(AU121,'シフト記号表（勤務時間帯）'!$D$6:$X$47,21,FALSE))</f>
        <v/>
      </c>
      <c r="AV122" s="202" t="str">
        <f>IF(AV121="","",VLOOKUP(AV121,'シフト記号表（勤務時間帯）'!$D$6:$X$47,21,FALSE))</f>
        <v/>
      </c>
      <c r="AW122" s="200" t="str">
        <f>IF(AW121="","",VLOOKUP(AW121,'シフト記号表（勤務時間帯）'!$D$6:$X$47,21,FALSE))</f>
        <v/>
      </c>
      <c r="AX122" s="201" t="str">
        <f>IF(AX121="","",VLOOKUP(AX121,'シフト記号表（勤務時間帯）'!$D$6:$X$47,21,FALSE))</f>
        <v/>
      </c>
      <c r="AY122" s="201" t="str">
        <f>IF(AY121="","",VLOOKUP(AY121,'シフト記号表（勤務時間帯）'!$D$6:$X$47,21,FALSE))</f>
        <v/>
      </c>
      <c r="AZ122" s="297">
        <f>IF($BC$3="４週",SUM(U122:AV122),IF($BC$3="暦月",SUM(U122:AY122),""))</f>
        <v>0</v>
      </c>
      <c r="BA122" s="298"/>
      <c r="BB122" s="299">
        <f>IF($BC$3="４週",AZ122/4,IF($BC$3="暦月",(AZ122/($BC$12/7)),""))</f>
        <v>0</v>
      </c>
      <c r="BC122" s="298"/>
      <c r="BD122" s="291"/>
      <c r="BE122" s="292"/>
      <c r="BF122" s="292"/>
      <c r="BG122" s="292"/>
      <c r="BH122" s="293"/>
    </row>
    <row r="123" spans="2:60" ht="20.25" customHeight="1" x14ac:dyDescent="0.4">
      <c r="B123" s="124"/>
      <c r="C123" s="282"/>
      <c r="D123" s="283"/>
      <c r="E123" s="284"/>
      <c r="F123" s="169"/>
      <c r="G123" s="165">
        <f>C121</f>
        <v>0</v>
      </c>
      <c r="H123" s="246"/>
      <c r="I123" s="263"/>
      <c r="J123" s="264"/>
      <c r="K123" s="264"/>
      <c r="L123" s="265"/>
      <c r="M123" s="253"/>
      <c r="N123" s="254"/>
      <c r="O123" s="255"/>
      <c r="P123" s="196" t="s">
        <v>74</v>
      </c>
      <c r="Q123" s="26"/>
      <c r="R123" s="26"/>
      <c r="S123" s="18"/>
      <c r="T123" s="57"/>
      <c r="U123" s="203" t="str">
        <f>IF(U121="","",VLOOKUP(U121,'シフト記号表（勤務時間帯）'!$D$6:$Z$47,23,FALSE))</f>
        <v/>
      </c>
      <c r="V123" s="204" t="str">
        <f>IF(V121="","",VLOOKUP(V121,'シフト記号表（勤務時間帯）'!$D$6:$Z$47,23,FALSE))</f>
        <v/>
      </c>
      <c r="W123" s="204" t="str">
        <f>IF(W121="","",VLOOKUP(W121,'シフト記号表（勤務時間帯）'!$D$6:$Z$47,23,FALSE))</f>
        <v/>
      </c>
      <c r="X123" s="204" t="str">
        <f>IF(X121="","",VLOOKUP(X121,'シフト記号表（勤務時間帯）'!$D$6:$Z$47,23,FALSE))</f>
        <v/>
      </c>
      <c r="Y123" s="204" t="str">
        <f>IF(Y121="","",VLOOKUP(Y121,'シフト記号表（勤務時間帯）'!$D$6:$Z$47,23,FALSE))</f>
        <v/>
      </c>
      <c r="Z123" s="204" t="str">
        <f>IF(Z121="","",VLOOKUP(Z121,'シフト記号表（勤務時間帯）'!$D$6:$Z$47,23,FALSE))</f>
        <v/>
      </c>
      <c r="AA123" s="205" t="str">
        <f>IF(AA121="","",VLOOKUP(AA121,'シフト記号表（勤務時間帯）'!$D$6:$Z$47,23,FALSE))</f>
        <v/>
      </c>
      <c r="AB123" s="203" t="str">
        <f>IF(AB121="","",VLOOKUP(AB121,'シフト記号表（勤務時間帯）'!$D$6:$Z$47,23,FALSE))</f>
        <v/>
      </c>
      <c r="AC123" s="204" t="str">
        <f>IF(AC121="","",VLOOKUP(AC121,'シフト記号表（勤務時間帯）'!$D$6:$Z$47,23,FALSE))</f>
        <v/>
      </c>
      <c r="AD123" s="204" t="str">
        <f>IF(AD121="","",VLOOKUP(AD121,'シフト記号表（勤務時間帯）'!$D$6:$Z$47,23,FALSE))</f>
        <v/>
      </c>
      <c r="AE123" s="204" t="str">
        <f>IF(AE121="","",VLOOKUP(AE121,'シフト記号表（勤務時間帯）'!$D$6:$Z$47,23,FALSE))</f>
        <v/>
      </c>
      <c r="AF123" s="204" t="str">
        <f>IF(AF121="","",VLOOKUP(AF121,'シフト記号表（勤務時間帯）'!$D$6:$Z$47,23,FALSE))</f>
        <v/>
      </c>
      <c r="AG123" s="204" t="str">
        <f>IF(AG121="","",VLOOKUP(AG121,'シフト記号表（勤務時間帯）'!$D$6:$Z$47,23,FALSE))</f>
        <v/>
      </c>
      <c r="AH123" s="205" t="str">
        <f>IF(AH121="","",VLOOKUP(AH121,'シフト記号表（勤務時間帯）'!$D$6:$Z$47,23,FALSE))</f>
        <v/>
      </c>
      <c r="AI123" s="203" t="str">
        <f>IF(AI121="","",VLOOKUP(AI121,'シフト記号表（勤務時間帯）'!$D$6:$Z$47,23,FALSE))</f>
        <v/>
      </c>
      <c r="AJ123" s="204" t="str">
        <f>IF(AJ121="","",VLOOKUP(AJ121,'シフト記号表（勤務時間帯）'!$D$6:$Z$47,23,FALSE))</f>
        <v/>
      </c>
      <c r="AK123" s="204" t="str">
        <f>IF(AK121="","",VLOOKUP(AK121,'シフト記号表（勤務時間帯）'!$D$6:$Z$47,23,FALSE))</f>
        <v/>
      </c>
      <c r="AL123" s="204" t="str">
        <f>IF(AL121="","",VLOOKUP(AL121,'シフト記号表（勤務時間帯）'!$D$6:$Z$47,23,FALSE))</f>
        <v/>
      </c>
      <c r="AM123" s="204" t="str">
        <f>IF(AM121="","",VLOOKUP(AM121,'シフト記号表（勤務時間帯）'!$D$6:$Z$47,23,FALSE))</f>
        <v/>
      </c>
      <c r="AN123" s="204" t="str">
        <f>IF(AN121="","",VLOOKUP(AN121,'シフト記号表（勤務時間帯）'!$D$6:$Z$47,23,FALSE))</f>
        <v/>
      </c>
      <c r="AO123" s="205" t="str">
        <f>IF(AO121="","",VLOOKUP(AO121,'シフト記号表（勤務時間帯）'!$D$6:$Z$47,23,FALSE))</f>
        <v/>
      </c>
      <c r="AP123" s="203" t="str">
        <f>IF(AP121="","",VLOOKUP(AP121,'シフト記号表（勤務時間帯）'!$D$6:$Z$47,23,FALSE))</f>
        <v/>
      </c>
      <c r="AQ123" s="204" t="str">
        <f>IF(AQ121="","",VLOOKUP(AQ121,'シフト記号表（勤務時間帯）'!$D$6:$Z$47,23,FALSE))</f>
        <v/>
      </c>
      <c r="AR123" s="204" t="str">
        <f>IF(AR121="","",VLOOKUP(AR121,'シフト記号表（勤務時間帯）'!$D$6:$Z$47,23,FALSE))</f>
        <v/>
      </c>
      <c r="AS123" s="204" t="str">
        <f>IF(AS121="","",VLOOKUP(AS121,'シフト記号表（勤務時間帯）'!$D$6:$Z$47,23,FALSE))</f>
        <v/>
      </c>
      <c r="AT123" s="204" t="str">
        <f>IF(AT121="","",VLOOKUP(AT121,'シフト記号表（勤務時間帯）'!$D$6:$Z$47,23,FALSE))</f>
        <v/>
      </c>
      <c r="AU123" s="204" t="str">
        <f>IF(AU121="","",VLOOKUP(AU121,'シフト記号表（勤務時間帯）'!$D$6:$Z$47,23,FALSE))</f>
        <v/>
      </c>
      <c r="AV123" s="205" t="str">
        <f>IF(AV121="","",VLOOKUP(AV121,'シフト記号表（勤務時間帯）'!$D$6:$Z$47,23,FALSE))</f>
        <v/>
      </c>
      <c r="AW123" s="203" t="str">
        <f>IF(AW121="","",VLOOKUP(AW121,'シフト記号表（勤務時間帯）'!$D$6:$Z$47,23,FALSE))</f>
        <v/>
      </c>
      <c r="AX123" s="204" t="str">
        <f>IF(AX121="","",VLOOKUP(AX121,'シフト記号表（勤務時間帯）'!$D$6:$Z$47,23,FALSE))</f>
        <v/>
      </c>
      <c r="AY123" s="204" t="str">
        <f>IF(AY121="","",VLOOKUP(AY121,'シフト記号表（勤務時間帯）'!$D$6:$Z$47,23,FALSE))</f>
        <v/>
      </c>
      <c r="AZ123" s="300">
        <f>IF($BC$3="４週",SUM(U123:AV123),IF($BC$3="暦月",SUM(U123:AY123),""))</f>
        <v>0</v>
      </c>
      <c r="BA123" s="301"/>
      <c r="BB123" s="302">
        <f>IF($BC$3="４週",AZ123/4,IF($BC$3="暦月",(AZ123/($BC$12/7)),""))</f>
        <v>0</v>
      </c>
      <c r="BC123" s="301"/>
      <c r="BD123" s="294"/>
      <c r="BE123" s="295"/>
      <c r="BF123" s="295"/>
      <c r="BG123" s="295"/>
      <c r="BH123" s="296"/>
    </row>
    <row r="124" spans="2:60" ht="20.25" customHeight="1" x14ac:dyDescent="0.4">
      <c r="B124" s="125"/>
      <c r="C124" s="276"/>
      <c r="D124" s="277"/>
      <c r="E124" s="278"/>
      <c r="F124" s="167"/>
      <c r="G124" s="163"/>
      <c r="H124" s="337"/>
      <c r="I124" s="257"/>
      <c r="J124" s="258"/>
      <c r="K124" s="258"/>
      <c r="L124" s="259"/>
      <c r="M124" s="247"/>
      <c r="N124" s="248"/>
      <c r="O124" s="249"/>
      <c r="P124" s="44" t="s">
        <v>18</v>
      </c>
      <c r="Q124" s="45"/>
      <c r="R124" s="45"/>
      <c r="S124" s="46"/>
      <c r="T124" s="60"/>
      <c r="U124" s="206"/>
      <c r="V124" s="207"/>
      <c r="W124" s="207"/>
      <c r="X124" s="207"/>
      <c r="Y124" s="207"/>
      <c r="Z124" s="207"/>
      <c r="AA124" s="208"/>
      <c r="AB124" s="206"/>
      <c r="AC124" s="207"/>
      <c r="AD124" s="207"/>
      <c r="AE124" s="207"/>
      <c r="AF124" s="207"/>
      <c r="AG124" s="207"/>
      <c r="AH124" s="208"/>
      <c r="AI124" s="206"/>
      <c r="AJ124" s="207"/>
      <c r="AK124" s="207"/>
      <c r="AL124" s="207"/>
      <c r="AM124" s="207"/>
      <c r="AN124" s="207"/>
      <c r="AO124" s="208"/>
      <c r="AP124" s="206"/>
      <c r="AQ124" s="207"/>
      <c r="AR124" s="207"/>
      <c r="AS124" s="207"/>
      <c r="AT124" s="207"/>
      <c r="AU124" s="207"/>
      <c r="AV124" s="208"/>
      <c r="AW124" s="206"/>
      <c r="AX124" s="207"/>
      <c r="AY124" s="207"/>
      <c r="AZ124" s="256"/>
      <c r="BA124" s="243"/>
      <c r="BB124" s="242"/>
      <c r="BC124" s="243"/>
      <c r="BD124" s="288"/>
      <c r="BE124" s="289"/>
      <c r="BF124" s="289"/>
      <c r="BG124" s="289"/>
      <c r="BH124" s="290"/>
    </row>
    <row r="125" spans="2:60" ht="20.25" customHeight="1" x14ac:dyDescent="0.4">
      <c r="B125" s="123">
        <f>B122+1</f>
        <v>34</v>
      </c>
      <c r="C125" s="279"/>
      <c r="D125" s="280"/>
      <c r="E125" s="281"/>
      <c r="F125" s="168">
        <f>C124</f>
        <v>0</v>
      </c>
      <c r="G125" s="164"/>
      <c r="H125" s="245"/>
      <c r="I125" s="260"/>
      <c r="J125" s="261"/>
      <c r="K125" s="261"/>
      <c r="L125" s="262"/>
      <c r="M125" s="250"/>
      <c r="N125" s="251"/>
      <c r="O125" s="252"/>
      <c r="P125" s="23" t="s">
        <v>73</v>
      </c>
      <c r="Q125" s="24"/>
      <c r="R125" s="24"/>
      <c r="S125" s="19"/>
      <c r="T125" s="53"/>
      <c r="U125" s="200" t="str">
        <f>IF(U124="","",VLOOKUP(U124,'シフト記号表（勤務時間帯）'!$D$6:$X$47,21,FALSE))</f>
        <v/>
      </c>
      <c r="V125" s="201" t="str">
        <f>IF(V124="","",VLOOKUP(V124,'シフト記号表（勤務時間帯）'!$D$6:$X$47,21,FALSE))</f>
        <v/>
      </c>
      <c r="W125" s="201" t="str">
        <f>IF(W124="","",VLOOKUP(W124,'シフト記号表（勤務時間帯）'!$D$6:$X$47,21,FALSE))</f>
        <v/>
      </c>
      <c r="X125" s="201" t="str">
        <f>IF(X124="","",VLOOKUP(X124,'シフト記号表（勤務時間帯）'!$D$6:$X$47,21,FALSE))</f>
        <v/>
      </c>
      <c r="Y125" s="201" t="str">
        <f>IF(Y124="","",VLOOKUP(Y124,'シフト記号表（勤務時間帯）'!$D$6:$X$47,21,FALSE))</f>
        <v/>
      </c>
      <c r="Z125" s="201" t="str">
        <f>IF(Z124="","",VLOOKUP(Z124,'シフト記号表（勤務時間帯）'!$D$6:$X$47,21,FALSE))</f>
        <v/>
      </c>
      <c r="AA125" s="202" t="str">
        <f>IF(AA124="","",VLOOKUP(AA124,'シフト記号表（勤務時間帯）'!$D$6:$X$47,21,FALSE))</f>
        <v/>
      </c>
      <c r="AB125" s="200" t="str">
        <f>IF(AB124="","",VLOOKUP(AB124,'シフト記号表（勤務時間帯）'!$D$6:$X$47,21,FALSE))</f>
        <v/>
      </c>
      <c r="AC125" s="201" t="str">
        <f>IF(AC124="","",VLOOKUP(AC124,'シフト記号表（勤務時間帯）'!$D$6:$X$47,21,FALSE))</f>
        <v/>
      </c>
      <c r="AD125" s="201" t="str">
        <f>IF(AD124="","",VLOOKUP(AD124,'シフト記号表（勤務時間帯）'!$D$6:$X$47,21,FALSE))</f>
        <v/>
      </c>
      <c r="AE125" s="201" t="str">
        <f>IF(AE124="","",VLOOKUP(AE124,'シフト記号表（勤務時間帯）'!$D$6:$X$47,21,FALSE))</f>
        <v/>
      </c>
      <c r="AF125" s="201" t="str">
        <f>IF(AF124="","",VLOOKUP(AF124,'シフト記号表（勤務時間帯）'!$D$6:$X$47,21,FALSE))</f>
        <v/>
      </c>
      <c r="AG125" s="201" t="str">
        <f>IF(AG124="","",VLOOKUP(AG124,'シフト記号表（勤務時間帯）'!$D$6:$X$47,21,FALSE))</f>
        <v/>
      </c>
      <c r="AH125" s="202" t="str">
        <f>IF(AH124="","",VLOOKUP(AH124,'シフト記号表（勤務時間帯）'!$D$6:$X$47,21,FALSE))</f>
        <v/>
      </c>
      <c r="AI125" s="200" t="str">
        <f>IF(AI124="","",VLOOKUP(AI124,'シフト記号表（勤務時間帯）'!$D$6:$X$47,21,FALSE))</f>
        <v/>
      </c>
      <c r="AJ125" s="201" t="str">
        <f>IF(AJ124="","",VLOOKUP(AJ124,'シフト記号表（勤務時間帯）'!$D$6:$X$47,21,FALSE))</f>
        <v/>
      </c>
      <c r="AK125" s="201" t="str">
        <f>IF(AK124="","",VLOOKUP(AK124,'シフト記号表（勤務時間帯）'!$D$6:$X$47,21,FALSE))</f>
        <v/>
      </c>
      <c r="AL125" s="201" t="str">
        <f>IF(AL124="","",VLOOKUP(AL124,'シフト記号表（勤務時間帯）'!$D$6:$X$47,21,FALSE))</f>
        <v/>
      </c>
      <c r="AM125" s="201" t="str">
        <f>IF(AM124="","",VLOOKUP(AM124,'シフト記号表（勤務時間帯）'!$D$6:$X$47,21,FALSE))</f>
        <v/>
      </c>
      <c r="AN125" s="201" t="str">
        <f>IF(AN124="","",VLOOKUP(AN124,'シフト記号表（勤務時間帯）'!$D$6:$X$47,21,FALSE))</f>
        <v/>
      </c>
      <c r="AO125" s="202" t="str">
        <f>IF(AO124="","",VLOOKUP(AO124,'シフト記号表（勤務時間帯）'!$D$6:$X$47,21,FALSE))</f>
        <v/>
      </c>
      <c r="AP125" s="200" t="str">
        <f>IF(AP124="","",VLOOKUP(AP124,'シフト記号表（勤務時間帯）'!$D$6:$X$47,21,FALSE))</f>
        <v/>
      </c>
      <c r="AQ125" s="201" t="str">
        <f>IF(AQ124="","",VLOOKUP(AQ124,'シフト記号表（勤務時間帯）'!$D$6:$X$47,21,FALSE))</f>
        <v/>
      </c>
      <c r="AR125" s="201" t="str">
        <f>IF(AR124="","",VLOOKUP(AR124,'シフト記号表（勤務時間帯）'!$D$6:$X$47,21,FALSE))</f>
        <v/>
      </c>
      <c r="AS125" s="201" t="str">
        <f>IF(AS124="","",VLOOKUP(AS124,'シフト記号表（勤務時間帯）'!$D$6:$X$47,21,FALSE))</f>
        <v/>
      </c>
      <c r="AT125" s="201" t="str">
        <f>IF(AT124="","",VLOOKUP(AT124,'シフト記号表（勤務時間帯）'!$D$6:$X$47,21,FALSE))</f>
        <v/>
      </c>
      <c r="AU125" s="201" t="str">
        <f>IF(AU124="","",VLOOKUP(AU124,'シフト記号表（勤務時間帯）'!$D$6:$X$47,21,FALSE))</f>
        <v/>
      </c>
      <c r="AV125" s="202" t="str">
        <f>IF(AV124="","",VLOOKUP(AV124,'シフト記号表（勤務時間帯）'!$D$6:$X$47,21,FALSE))</f>
        <v/>
      </c>
      <c r="AW125" s="200" t="str">
        <f>IF(AW124="","",VLOOKUP(AW124,'シフト記号表（勤務時間帯）'!$D$6:$X$47,21,FALSE))</f>
        <v/>
      </c>
      <c r="AX125" s="201" t="str">
        <f>IF(AX124="","",VLOOKUP(AX124,'シフト記号表（勤務時間帯）'!$D$6:$X$47,21,FALSE))</f>
        <v/>
      </c>
      <c r="AY125" s="201" t="str">
        <f>IF(AY124="","",VLOOKUP(AY124,'シフト記号表（勤務時間帯）'!$D$6:$X$47,21,FALSE))</f>
        <v/>
      </c>
      <c r="AZ125" s="297">
        <f>IF($BC$3="４週",SUM(U125:AV125),IF($BC$3="暦月",SUM(U125:AY125),""))</f>
        <v>0</v>
      </c>
      <c r="BA125" s="298"/>
      <c r="BB125" s="299">
        <f>IF($BC$3="４週",AZ125/4,IF($BC$3="暦月",(AZ125/($BC$12/7)),""))</f>
        <v>0</v>
      </c>
      <c r="BC125" s="298"/>
      <c r="BD125" s="291"/>
      <c r="BE125" s="292"/>
      <c r="BF125" s="292"/>
      <c r="BG125" s="292"/>
      <c r="BH125" s="293"/>
    </row>
    <row r="126" spans="2:60" ht="20.25" customHeight="1" x14ac:dyDescent="0.4">
      <c r="B126" s="124"/>
      <c r="C126" s="282"/>
      <c r="D126" s="283"/>
      <c r="E126" s="284"/>
      <c r="F126" s="169"/>
      <c r="G126" s="165">
        <f>C124</f>
        <v>0</v>
      </c>
      <c r="H126" s="246"/>
      <c r="I126" s="263"/>
      <c r="J126" s="264"/>
      <c r="K126" s="264"/>
      <c r="L126" s="265"/>
      <c r="M126" s="253"/>
      <c r="N126" s="254"/>
      <c r="O126" s="255"/>
      <c r="P126" s="196" t="s">
        <v>74</v>
      </c>
      <c r="Q126" s="26"/>
      <c r="R126" s="26"/>
      <c r="S126" s="18"/>
      <c r="T126" s="57"/>
      <c r="U126" s="203" t="str">
        <f>IF(U124="","",VLOOKUP(U124,'シフト記号表（勤務時間帯）'!$D$6:$Z$47,23,FALSE))</f>
        <v/>
      </c>
      <c r="V126" s="204" t="str">
        <f>IF(V124="","",VLOOKUP(V124,'シフト記号表（勤務時間帯）'!$D$6:$Z$47,23,FALSE))</f>
        <v/>
      </c>
      <c r="W126" s="204" t="str">
        <f>IF(W124="","",VLOOKUP(W124,'シフト記号表（勤務時間帯）'!$D$6:$Z$47,23,FALSE))</f>
        <v/>
      </c>
      <c r="X126" s="204" t="str">
        <f>IF(X124="","",VLOOKUP(X124,'シフト記号表（勤務時間帯）'!$D$6:$Z$47,23,FALSE))</f>
        <v/>
      </c>
      <c r="Y126" s="204" t="str">
        <f>IF(Y124="","",VLOOKUP(Y124,'シフト記号表（勤務時間帯）'!$D$6:$Z$47,23,FALSE))</f>
        <v/>
      </c>
      <c r="Z126" s="204" t="str">
        <f>IF(Z124="","",VLOOKUP(Z124,'シフト記号表（勤務時間帯）'!$D$6:$Z$47,23,FALSE))</f>
        <v/>
      </c>
      <c r="AA126" s="205" t="str">
        <f>IF(AA124="","",VLOOKUP(AA124,'シフト記号表（勤務時間帯）'!$D$6:$Z$47,23,FALSE))</f>
        <v/>
      </c>
      <c r="AB126" s="203" t="str">
        <f>IF(AB124="","",VLOOKUP(AB124,'シフト記号表（勤務時間帯）'!$D$6:$Z$47,23,FALSE))</f>
        <v/>
      </c>
      <c r="AC126" s="204" t="str">
        <f>IF(AC124="","",VLOOKUP(AC124,'シフト記号表（勤務時間帯）'!$D$6:$Z$47,23,FALSE))</f>
        <v/>
      </c>
      <c r="AD126" s="204" t="str">
        <f>IF(AD124="","",VLOOKUP(AD124,'シフト記号表（勤務時間帯）'!$D$6:$Z$47,23,FALSE))</f>
        <v/>
      </c>
      <c r="AE126" s="204" t="str">
        <f>IF(AE124="","",VLOOKUP(AE124,'シフト記号表（勤務時間帯）'!$D$6:$Z$47,23,FALSE))</f>
        <v/>
      </c>
      <c r="AF126" s="204" t="str">
        <f>IF(AF124="","",VLOOKUP(AF124,'シフト記号表（勤務時間帯）'!$D$6:$Z$47,23,FALSE))</f>
        <v/>
      </c>
      <c r="AG126" s="204" t="str">
        <f>IF(AG124="","",VLOOKUP(AG124,'シフト記号表（勤務時間帯）'!$D$6:$Z$47,23,FALSE))</f>
        <v/>
      </c>
      <c r="AH126" s="205" t="str">
        <f>IF(AH124="","",VLOOKUP(AH124,'シフト記号表（勤務時間帯）'!$D$6:$Z$47,23,FALSE))</f>
        <v/>
      </c>
      <c r="AI126" s="203" t="str">
        <f>IF(AI124="","",VLOOKUP(AI124,'シフト記号表（勤務時間帯）'!$D$6:$Z$47,23,FALSE))</f>
        <v/>
      </c>
      <c r="AJ126" s="204" t="str">
        <f>IF(AJ124="","",VLOOKUP(AJ124,'シフト記号表（勤務時間帯）'!$D$6:$Z$47,23,FALSE))</f>
        <v/>
      </c>
      <c r="AK126" s="204" t="str">
        <f>IF(AK124="","",VLOOKUP(AK124,'シフト記号表（勤務時間帯）'!$D$6:$Z$47,23,FALSE))</f>
        <v/>
      </c>
      <c r="AL126" s="204" t="str">
        <f>IF(AL124="","",VLOOKUP(AL124,'シフト記号表（勤務時間帯）'!$D$6:$Z$47,23,FALSE))</f>
        <v/>
      </c>
      <c r="AM126" s="204" t="str">
        <f>IF(AM124="","",VLOOKUP(AM124,'シフト記号表（勤務時間帯）'!$D$6:$Z$47,23,FALSE))</f>
        <v/>
      </c>
      <c r="AN126" s="204" t="str">
        <f>IF(AN124="","",VLOOKUP(AN124,'シフト記号表（勤務時間帯）'!$D$6:$Z$47,23,FALSE))</f>
        <v/>
      </c>
      <c r="AO126" s="205" t="str">
        <f>IF(AO124="","",VLOOKUP(AO124,'シフト記号表（勤務時間帯）'!$D$6:$Z$47,23,FALSE))</f>
        <v/>
      </c>
      <c r="AP126" s="203" t="str">
        <f>IF(AP124="","",VLOOKUP(AP124,'シフト記号表（勤務時間帯）'!$D$6:$Z$47,23,FALSE))</f>
        <v/>
      </c>
      <c r="AQ126" s="204" t="str">
        <f>IF(AQ124="","",VLOOKUP(AQ124,'シフト記号表（勤務時間帯）'!$D$6:$Z$47,23,FALSE))</f>
        <v/>
      </c>
      <c r="AR126" s="204" t="str">
        <f>IF(AR124="","",VLOOKUP(AR124,'シフト記号表（勤務時間帯）'!$D$6:$Z$47,23,FALSE))</f>
        <v/>
      </c>
      <c r="AS126" s="204" t="str">
        <f>IF(AS124="","",VLOOKUP(AS124,'シフト記号表（勤務時間帯）'!$D$6:$Z$47,23,FALSE))</f>
        <v/>
      </c>
      <c r="AT126" s="204" t="str">
        <f>IF(AT124="","",VLOOKUP(AT124,'シフト記号表（勤務時間帯）'!$D$6:$Z$47,23,FALSE))</f>
        <v/>
      </c>
      <c r="AU126" s="204" t="str">
        <f>IF(AU124="","",VLOOKUP(AU124,'シフト記号表（勤務時間帯）'!$D$6:$Z$47,23,FALSE))</f>
        <v/>
      </c>
      <c r="AV126" s="205" t="str">
        <f>IF(AV124="","",VLOOKUP(AV124,'シフト記号表（勤務時間帯）'!$D$6:$Z$47,23,FALSE))</f>
        <v/>
      </c>
      <c r="AW126" s="203" t="str">
        <f>IF(AW124="","",VLOOKUP(AW124,'シフト記号表（勤務時間帯）'!$D$6:$Z$47,23,FALSE))</f>
        <v/>
      </c>
      <c r="AX126" s="204" t="str">
        <f>IF(AX124="","",VLOOKUP(AX124,'シフト記号表（勤務時間帯）'!$D$6:$Z$47,23,FALSE))</f>
        <v/>
      </c>
      <c r="AY126" s="204" t="str">
        <f>IF(AY124="","",VLOOKUP(AY124,'シフト記号表（勤務時間帯）'!$D$6:$Z$47,23,FALSE))</f>
        <v/>
      </c>
      <c r="AZ126" s="300">
        <f>IF($BC$3="４週",SUM(U126:AV126),IF($BC$3="暦月",SUM(U126:AY126),""))</f>
        <v>0</v>
      </c>
      <c r="BA126" s="301"/>
      <c r="BB126" s="302">
        <f>IF($BC$3="４週",AZ126/4,IF($BC$3="暦月",(AZ126/($BC$12/7)),""))</f>
        <v>0</v>
      </c>
      <c r="BC126" s="301"/>
      <c r="BD126" s="294"/>
      <c r="BE126" s="295"/>
      <c r="BF126" s="295"/>
      <c r="BG126" s="295"/>
      <c r="BH126" s="296"/>
    </row>
    <row r="127" spans="2:60" ht="20.25" customHeight="1" x14ac:dyDescent="0.4">
      <c r="B127" s="125"/>
      <c r="C127" s="276"/>
      <c r="D127" s="277"/>
      <c r="E127" s="278"/>
      <c r="F127" s="167"/>
      <c r="G127" s="163"/>
      <c r="H127" s="337"/>
      <c r="I127" s="257"/>
      <c r="J127" s="258"/>
      <c r="K127" s="258"/>
      <c r="L127" s="259"/>
      <c r="M127" s="247"/>
      <c r="N127" s="248"/>
      <c r="O127" s="249"/>
      <c r="P127" s="44" t="s">
        <v>18</v>
      </c>
      <c r="Q127" s="45"/>
      <c r="R127" s="45"/>
      <c r="S127" s="46"/>
      <c r="T127" s="60"/>
      <c r="U127" s="206"/>
      <c r="V127" s="207"/>
      <c r="W127" s="207"/>
      <c r="X127" s="207"/>
      <c r="Y127" s="207"/>
      <c r="Z127" s="207"/>
      <c r="AA127" s="208"/>
      <c r="AB127" s="206"/>
      <c r="AC127" s="207"/>
      <c r="AD127" s="207"/>
      <c r="AE127" s="207"/>
      <c r="AF127" s="207"/>
      <c r="AG127" s="207"/>
      <c r="AH127" s="208"/>
      <c r="AI127" s="206"/>
      <c r="AJ127" s="207"/>
      <c r="AK127" s="207"/>
      <c r="AL127" s="207"/>
      <c r="AM127" s="207"/>
      <c r="AN127" s="207"/>
      <c r="AO127" s="208"/>
      <c r="AP127" s="206"/>
      <c r="AQ127" s="207"/>
      <c r="AR127" s="207"/>
      <c r="AS127" s="207"/>
      <c r="AT127" s="207"/>
      <c r="AU127" s="207"/>
      <c r="AV127" s="208"/>
      <c r="AW127" s="206"/>
      <c r="AX127" s="207"/>
      <c r="AY127" s="207"/>
      <c r="AZ127" s="256"/>
      <c r="BA127" s="243"/>
      <c r="BB127" s="242"/>
      <c r="BC127" s="243"/>
      <c r="BD127" s="288"/>
      <c r="BE127" s="289"/>
      <c r="BF127" s="289"/>
      <c r="BG127" s="289"/>
      <c r="BH127" s="290"/>
    </row>
    <row r="128" spans="2:60" ht="20.25" customHeight="1" x14ac:dyDescent="0.4">
      <c r="B128" s="123">
        <f>B125+1</f>
        <v>35</v>
      </c>
      <c r="C128" s="279"/>
      <c r="D128" s="280"/>
      <c r="E128" s="281"/>
      <c r="F128" s="168">
        <f>C127</f>
        <v>0</v>
      </c>
      <c r="G128" s="164"/>
      <c r="H128" s="245"/>
      <c r="I128" s="260"/>
      <c r="J128" s="261"/>
      <c r="K128" s="261"/>
      <c r="L128" s="262"/>
      <c r="M128" s="250"/>
      <c r="N128" s="251"/>
      <c r="O128" s="252"/>
      <c r="P128" s="23" t="s">
        <v>73</v>
      </c>
      <c r="Q128" s="24"/>
      <c r="R128" s="24"/>
      <c r="S128" s="19"/>
      <c r="T128" s="53"/>
      <c r="U128" s="200" t="str">
        <f>IF(U127="","",VLOOKUP(U127,'シフト記号表（勤務時間帯）'!$D$6:$X$47,21,FALSE))</f>
        <v/>
      </c>
      <c r="V128" s="201" t="str">
        <f>IF(V127="","",VLOOKUP(V127,'シフト記号表（勤務時間帯）'!$D$6:$X$47,21,FALSE))</f>
        <v/>
      </c>
      <c r="W128" s="201" t="str">
        <f>IF(W127="","",VLOOKUP(W127,'シフト記号表（勤務時間帯）'!$D$6:$X$47,21,FALSE))</f>
        <v/>
      </c>
      <c r="X128" s="201" t="str">
        <f>IF(X127="","",VLOOKUP(X127,'シフト記号表（勤務時間帯）'!$D$6:$X$47,21,FALSE))</f>
        <v/>
      </c>
      <c r="Y128" s="201" t="str">
        <f>IF(Y127="","",VLOOKUP(Y127,'シフト記号表（勤務時間帯）'!$D$6:$X$47,21,FALSE))</f>
        <v/>
      </c>
      <c r="Z128" s="201" t="str">
        <f>IF(Z127="","",VLOOKUP(Z127,'シフト記号表（勤務時間帯）'!$D$6:$X$47,21,FALSE))</f>
        <v/>
      </c>
      <c r="AA128" s="202" t="str">
        <f>IF(AA127="","",VLOOKUP(AA127,'シフト記号表（勤務時間帯）'!$D$6:$X$47,21,FALSE))</f>
        <v/>
      </c>
      <c r="AB128" s="200" t="str">
        <f>IF(AB127="","",VLOOKUP(AB127,'シフト記号表（勤務時間帯）'!$D$6:$X$47,21,FALSE))</f>
        <v/>
      </c>
      <c r="AC128" s="201" t="str">
        <f>IF(AC127="","",VLOOKUP(AC127,'シフト記号表（勤務時間帯）'!$D$6:$X$47,21,FALSE))</f>
        <v/>
      </c>
      <c r="AD128" s="201" t="str">
        <f>IF(AD127="","",VLOOKUP(AD127,'シフト記号表（勤務時間帯）'!$D$6:$X$47,21,FALSE))</f>
        <v/>
      </c>
      <c r="AE128" s="201" t="str">
        <f>IF(AE127="","",VLOOKUP(AE127,'シフト記号表（勤務時間帯）'!$D$6:$X$47,21,FALSE))</f>
        <v/>
      </c>
      <c r="AF128" s="201" t="str">
        <f>IF(AF127="","",VLOOKUP(AF127,'シフト記号表（勤務時間帯）'!$D$6:$X$47,21,FALSE))</f>
        <v/>
      </c>
      <c r="AG128" s="201" t="str">
        <f>IF(AG127="","",VLOOKUP(AG127,'シフト記号表（勤務時間帯）'!$D$6:$X$47,21,FALSE))</f>
        <v/>
      </c>
      <c r="AH128" s="202" t="str">
        <f>IF(AH127="","",VLOOKUP(AH127,'シフト記号表（勤務時間帯）'!$D$6:$X$47,21,FALSE))</f>
        <v/>
      </c>
      <c r="AI128" s="200" t="str">
        <f>IF(AI127="","",VLOOKUP(AI127,'シフト記号表（勤務時間帯）'!$D$6:$X$47,21,FALSE))</f>
        <v/>
      </c>
      <c r="AJ128" s="201" t="str">
        <f>IF(AJ127="","",VLOOKUP(AJ127,'シフト記号表（勤務時間帯）'!$D$6:$X$47,21,FALSE))</f>
        <v/>
      </c>
      <c r="AK128" s="201" t="str">
        <f>IF(AK127="","",VLOOKUP(AK127,'シフト記号表（勤務時間帯）'!$D$6:$X$47,21,FALSE))</f>
        <v/>
      </c>
      <c r="AL128" s="201" t="str">
        <f>IF(AL127="","",VLOOKUP(AL127,'シフト記号表（勤務時間帯）'!$D$6:$X$47,21,FALSE))</f>
        <v/>
      </c>
      <c r="AM128" s="201" t="str">
        <f>IF(AM127="","",VLOOKUP(AM127,'シフト記号表（勤務時間帯）'!$D$6:$X$47,21,FALSE))</f>
        <v/>
      </c>
      <c r="AN128" s="201" t="str">
        <f>IF(AN127="","",VLOOKUP(AN127,'シフト記号表（勤務時間帯）'!$D$6:$X$47,21,FALSE))</f>
        <v/>
      </c>
      <c r="AO128" s="202" t="str">
        <f>IF(AO127="","",VLOOKUP(AO127,'シフト記号表（勤務時間帯）'!$D$6:$X$47,21,FALSE))</f>
        <v/>
      </c>
      <c r="AP128" s="200" t="str">
        <f>IF(AP127="","",VLOOKUP(AP127,'シフト記号表（勤務時間帯）'!$D$6:$X$47,21,FALSE))</f>
        <v/>
      </c>
      <c r="AQ128" s="201" t="str">
        <f>IF(AQ127="","",VLOOKUP(AQ127,'シフト記号表（勤務時間帯）'!$D$6:$X$47,21,FALSE))</f>
        <v/>
      </c>
      <c r="AR128" s="201" t="str">
        <f>IF(AR127="","",VLOOKUP(AR127,'シフト記号表（勤務時間帯）'!$D$6:$X$47,21,FALSE))</f>
        <v/>
      </c>
      <c r="AS128" s="201" t="str">
        <f>IF(AS127="","",VLOOKUP(AS127,'シフト記号表（勤務時間帯）'!$D$6:$X$47,21,FALSE))</f>
        <v/>
      </c>
      <c r="AT128" s="201" t="str">
        <f>IF(AT127="","",VLOOKUP(AT127,'シフト記号表（勤務時間帯）'!$D$6:$X$47,21,FALSE))</f>
        <v/>
      </c>
      <c r="AU128" s="201" t="str">
        <f>IF(AU127="","",VLOOKUP(AU127,'シフト記号表（勤務時間帯）'!$D$6:$X$47,21,FALSE))</f>
        <v/>
      </c>
      <c r="AV128" s="202" t="str">
        <f>IF(AV127="","",VLOOKUP(AV127,'シフト記号表（勤務時間帯）'!$D$6:$X$47,21,FALSE))</f>
        <v/>
      </c>
      <c r="AW128" s="200" t="str">
        <f>IF(AW127="","",VLOOKUP(AW127,'シフト記号表（勤務時間帯）'!$D$6:$X$47,21,FALSE))</f>
        <v/>
      </c>
      <c r="AX128" s="201" t="str">
        <f>IF(AX127="","",VLOOKUP(AX127,'シフト記号表（勤務時間帯）'!$D$6:$X$47,21,FALSE))</f>
        <v/>
      </c>
      <c r="AY128" s="201" t="str">
        <f>IF(AY127="","",VLOOKUP(AY127,'シフト記号表（勤務時間帯）'!$D$6:$X$47,21,FALSE))</f>
        <v/>
      </c>
      <c r="AZ128" s="297">
        <f>IF($BC$3="４週",SUM(U128:AV128),IF($BC$3="暦月",SUM(U128:AY128),""))</f>
        <v>0</v>
      </c>
      <c r="BA128" s="298"/>
      <c r="BB128" s="299">
        <f>IF($BC$3="４週",AZ128/4,IF($BC$3="暦月",(AZ128/($BC$12/7)),""))</f>
        <v>0</v>
      </c>
      <c r="BC128" s="298"/>
      <c r="BD128" s="291"/>
      <c r="BE128" s="292"/>
      <c r="BF128" s="292"/>
      <c r="BG128" s="292"/>
      <c r="BH128" s="293"/>
    </row>
    <row r="129" spans="2:60" ht="20.25" customHeight="1" x14ac:dyDescent="0.4">
      <c r="B129" s="124"/>
      <c r="C129" s="282"/>
      <c r="D129" s="283"/>
      <c r="E129" s="284"/>
      <c r="F129" s="169"/>
      <c r="G129" s="165">
        <f>C127</f>
        <v>0</v>
      </c>
      <c r="H129" s="246"/>
      <c r="I129" s="263"/>
      <c r="J129" s="264"/>
      <c r="K129" s="264"/>
      <c r="L129" s="265"/>
      <c r="M129" s="253"/>
      <c r="N129" s="254"/>
      <c r="O129" s="255"/>
      <c r="P129" s="196" t="s">
        <v>74</v>
      </c>
      <c r="Q129" s="26"/>
      <c r="R129" s="26"/>
      <c r="S129" s="18"/>
      <c r="T129" s="57"/>
      <c r="U129" s="203" t="str">
        <f>IF(U127="","",VLOOKUP(U127,'シフト記号表（勤務時間帯）'!$D$6:$Z$47,23,FALSE))</f>
        <v/>
      </c>
      <c r="V129" s="204" t="str">
        <f>IF(V127="","",VLOOKUP(V127,'シフト記号表（勤務時間帯）'!$D$6:$Z$47,23,FALSE))</f>
        <v/>
      </c>
      <c r="W129" s="204" t="str">
        <f>IF(W127="","",VLOOKUP(W127,'シフト記号表（勤務時間帯）'!$D$6:$Z$47,23,FALSE))</f>
        <v/>
      </c>
      <c r="X129" s="204" t="str">
        <f>IF(X127="","",VLOOKUP(X127,'シフト記号表（勤務時間帯）'!$D$6:$Z$47,23,FALSE))</f>
        <v/>
      </c>
      <c r="Y129" s="204" t="str">
        <f>IF(Y127="","",VLOOKUP(Y127,'シフト記号表（勤務時間帯）'!$D$6:$Z$47,23,FALSE))</f>
        <v/>
      </c>
      <c r="Z129" s="204" t="str">
        <f>IF(Z127="","",VLOOKUP(Z127,'シフト記号表（勤務時間帯）'!$D$6:$Z$47,23,FALSE))</f>
        <v/>
      </c>
      <c r="AA129" s="205" t="str">
        <f>IF(AA127="","",VLOOKUP(AA127,'シフト記号表（勤務時間帯）'!$D$6:$Z$47,23,FALSE))</f>
        <v/>
      </c>
      <c r="AB129" s="203" t="str">
        <f>IF(AB127="","",VLOOKUP(AB127,'シフト記号表（勤務時間帯）'!$D$6:$Z$47,23,FALSE))</f>
        <v/>
      </c>
      <c r="AC129" s="204" t="str">
        <f>IF(AC127="","",VLOOKUP(AC127,'シフト記号表（勤務時間帯）'!$D$6:$Z$47,23,FALSE))</f>
        <v/>
      </c>
      <c r="AD129" s="204" t="str">
        <f>IF(AD127="","",VLOOKUP(AD127,'シフト記号表（勤務時間帯）'!$D$6:$Z$47,23,FALSE))</f>
        <v/>
      </c>
      <c r="AE129" s="204" t="str">
        <f>IF(AE127="","",VLOOKUP(AE127,'シフト記号表（勤務時間帯）'!$D$6:$Z$47,23,FALSE))</f>
        <v/>
      </c>
      <c r="AF129" s="204" t="str">
        <f>IF(AF127="","",VLOOKUP(AF127,'シフト記号表（勤務時間帯）'!$D$6:$Z$47,23,FALSE))</f>
        <v/>
      </c>
      <c r="AG129" s="204" t="str">
        <f>IF(AG127="","",VLOOKUP(AG127,'シフト記号表（勤務時間帯）'!$D$6:$Z$47,23,FALSE))</f>
        <v/>
      </c>
      <c r="AH129" s="205" t="str">
        <f>IF(AH127="","",VLOOKUP(AH127,'シフト記号表（勤務時間帯）'!$D$6:$Z$47,23,FALSE))</f>
        <v/>
      </c>
      <c r="AI129" s="203" t="str">
        <f>IF(AI127="","",VLOOKUP(AI127,'シフト記号表（勤務時間帯）'!$D$6:$Z$47,23,FALSE))</f>
        <v/>
      </c>
      <c r="AJ129" s="204" t="str">
        <f>IF(AJ127="","",VLOOKUP(AJ127,'シフト記号表（勤務時間帯）'!$D$6:$Z$47,23,FALSE))</f>
        <v/>
      </c>
      <c r="AK129" s="204" t="str">
        <f>IF(AK127="","",VLOOKUP(AK127,'シフト記号表（勤務時間帯）'!$D$6:$Z$47,23,FALSE))</f>
        <v/>
      </c>
      <c r="AL129" s="204" t="str">
        <f>IF(AL127="","",VLOOKUP(AL127,'シフト記号表（勤務時間帯）'!$D$6:$Z$47,23,FALSE))</f>
        <v/>
      </c>
      <c r="AM129" s="204" t="str">
        <f>IF(AM127="","",VLOOKUP(AM127,'シフト記号表（勤務時間帯）'!$D$6:$Z$47,23,FALSE))</f>
        <v/>
      </c>
      <c r="AN129" s="204" t="str">
        <f>IF(AN127="","",VLOOKUP(AN127,'シフト記号表（勤務時間帯）'!$D$6:$Z$47,23,FALSE))</f>
        <v/>
      </c>
      <c r="AO129" s="205" t="str">
        <f>IF(AO127="","",VLOOKUP(AO127,'シフト記号表（勤務時間帯）'!$D$6:$Z$47,23,FALSE))</f>
        <v/>
      </c>
      <c r="AP129" s="203" t="str">
        <f>IF(AP127="","",VLOOKUP(AP127,'シフト記号表（勤務時間帯）'!$D$6:$Z$47,23,FALSE))</f>
        <v/>
      </c>
      <c r="AQ129" s="204" t="str">
        <f>IF(AQ127="","",VLOOKUP(AQ127,'シフト記号表（勤務時間帯）'!$D$6:$Z$47,23,FALSE))</f>
        <v/>
      </c>
      <c r="AR129" s="204" t="str">
        <f>IF(AR127="","",VLOOKUP(AR127,'シフト記号表（勤務時間帯）'!$D$6:$Z$47,23,FALSE))</f>
        <v/>
      </c>
      <c r="AS129" s="204" t="str">
        <f>IF(AS127="","",VLOOKUP(AS127,'シフト記号表（勤務時間帯）'!$D$6:$Z$47,23,FALSE))</f>
        <v/>
      </c>
      <c r="AT129" s="204" t="str">
        <f>IF(AT127="","",VLOOKUP(AT127,'シフト記号表（勤務時間帯）'!$D$6:$Z$47,23,FALSE))</f>
        <v/>
      </c>
      <c r="AU129" s="204" t="str">
        <f>IF(AU127="","",VLOOKUP(AU127,'シフト記号表（勤務時間帯）'!$D$6:$Z$47,23,FALSE))</f>
        <v/>
      </c>
      <c r="AV129" s="205" t="str">
        <f>IF(AV127="","",VLOOKUP(AV127,'シフト記号表（勤務時間帯）'!$D$6:$Z$47,23,FALSE))</f>
        <v/>
      </c>
      <c r="AW129" s="203" t="str">
        <f>IF(AW127="","",VLOOKUP(AW127,'シフト記号表（勤務時間帯）'!$D$6:$Z$47,23,FALSE))</f>
        <v/>
      </c>
      <c r="AX129" s="204" t="str">
        <f>IF(AX127="","",VLOOKUP(AX127,'シフト記号表（勤務時間帯）'!$D$6:$Z$47,23,FALSE))</f>
        <v/>
      </c>
      <c r="AY129" s="204" t="str">
        <f>IF(AY127="","",VLOOKUP(AY127,'シフト記号表（勤務時間帯）'!$D$6:$Z$47,23,FALSE))</f>
        <v/>
      </c>
      <c r="AZ129" s="300">
        <f>IF($BC$3="４週",SUM(U129:AV129),IF($BC$3="暦月",SUM(U129:AY129),""))</f>
        <v>0</v>
      </c>
      <c r="BA129" s="301"/>
      <c r="BB129" s="302">
        <f>IF($BC$3="４週",AZ129/4,IF($BC$3="暦月",(AZ129/($BC$12/7)),""))</f>
        <v>0</v>
      </c>
      <c r="BC129" s="301"/>
      <c r="BD129" s="294"/>
      <c r="BE129" s="295"/>
      <c r="BF129" s="295"/>
      <c r="BG129" s="295"/>
      <c r="BH129" s="296"/>
    </row>
    <row r="130" spans="2:60" ht="20.25" customHeight="1" x14ac:dyDescent="0.4">
      <c r="B130" s="125"/>
      <c r="C130" s="276"/>
      <c r="D130" s="277"/>
      <c r="E130" s="278"/>
      <c r="F130" s="167"/>
      <c r="G130" s="163"/>
      <c r="H130" s="337"/>
      <c r="I130" s="257"/>
      <c r="J130" s="258"/>
      <c r="K130" s="258"/>
      <c r="L130" s="259"/>
      <c r="M130" s="247"/>
      <c r="N130" s="248"/>
      <c r="O130" s="249"/>
      <c r="P130" s="44" t="s">
        <v>18</v>
      </c>
      <c r="Q130" s="45"/>
      <c r="R130" s="45"/>
      <c r="S130" s="46"/>
      <c r="T130" s="60"/>
      <c r="U130" s="206"/>
      <c r="V130" s="207"/>
      <c r="W130" s="207"/>
      <c r="X130" s="207"/>
      <c r="Y130" s="207"/>
      <c r="Z130" s="207"/>
      <c r="AA130" s="208"/>
      <c r="AB130" s="206"/>
      <c r="AC130" s="207"/>
      <c r="AD130" s="207"/>
      <c r="AE130" s="207"/>
      <c r="AF130" s="207"/>
      <c r="AG130" s="207"/>
      <c r="AH130" s="208"/>
      <c r="AI130" s="206"/>
      <c r="AJ130" s="207"/>
      <c r="AK130" s="207"/>
      <c r="AL130" s="207"/>
      <c r="AM130" s="207"/>
      <c r="AN130" s="207"/>
      <c r="AO130" s="208"/>
      <c r="AP130" s="206"/>
      <c r="AQ130" s="207"/>
      <c r="AR130" s="207"/>
      <c r="AS130" s="207"/>
      <c r="AT130" s="207"/>
      <c r="AU130" s="207"/>
      <c r="AV130" s="208"/>
      <c r="AW130" s="206"/>
      <c r="AX130" s="207"/>
      <c r="AY130" s="207"/>
      <c r="AZ130" s="256"/>
      <c r="BA130" s="243"/>
      <c r="BB130" s="242"/>
      <c r="BC130" s="243"/>
      <c r="BD130" s="288"/>
      <c r="BE130" s="289"/>
      <c r="BF130" s="289"/>
      <c r="BG130" s="289"/>
      <c r="BH130" s="290"/>
    </row>
    <row r="131" spans="2:60" ht="20.25" customHeight="1" x14ac:dyDescent="0.4">
      <c r="B131" s="123">
        <f>B128+1</f>
        <v>36</v>
      </c>
      <c r="C131" s="279"/>
      <c r="D131" s="280"/>
      <c r="E131" s="281"/>
      <c r="F131" s="168">
        <f>C130</f>
        <v>0</v>
      </c>
      <c r="G131" s="164"/>
      <c r="H131" s="245"/>
      <c r="I131" s="260"/>
      <c r="J131" s="261"/>
      <c r="K131" s="261"/>
      <c r="L131" s="262"/>
      <c r="M131" s="250"/>
      <c r="N131" s="251"/>
      <c r="O131" s="252"/>
      <c r="P131" s="23" t="s">
        <v>73</v>
      </c>
      <c r="Q131" s="24"/>
      <c r="R131" s="24"/>
      <c r="S131" s="19"/>
      <c r="T131" s="53"/>
      <c r="U131" s="200" t="str">
        <f>IF(U130="","",VLOOKUP(U130,'シフト記号表（勤務時間帯）'!$D$6:$X$47,21,FALSE))</f>
        <v/>
      </c>
      <c r="V131" s="201" t="str">
        <f>IF(V130="","",VLOOKUP(V130,'シフト記号表（勤務時間帯）'!$D$6:$X$47,21,FALSE))</f>
        <v/>
      </c>
      <c r="W131" s="201" t="str">
        <f>IF(W130="","",VLOOKUP(W130,'シフト記号表（勤務時間帯）'!$D$6:$X$47,21,FALSE))</f>
        <v/>
      </c>
      <c r="X131" s="201" t="str">
        <f>IF(X130="","",VLOOKUP(X130,'シフト記号表（勤務時間帯）'!$D$6:$X$47,21,FALSE))</f>
        <v/>
      </c>
      <c r="Y131" s="201" t="str">
        <f>IF(Y130="","",VLOOKUP(Y130,'シフト記号表（勤務時間帯）'!$D$6:$X$47,21,FALSE))</f>
        <v/>
      </c>
      <c r="Z131" s="201" t="str">
        <f>IF(Z130="","",VLOOKUP(Z130,'シフト記号表（勤務時間帯）'!$D$6:$X$47,21,FALSE))</f>
        <v/>
      </c>
      <c r="AA131" s="202" t="str">
        <f>IF(AA130="","",VLOOKUP(AA130,'シフト記号表（勤務時間帯）'!$D$6:$X$47,21,FALSE))</f>
        <v/>
      </c>
      <c r="AB131" s="200" t="str">
        <f>IF(AB130="","",VLOOKUP(AB130,'シフト記号表（勤務時間帯）'!$D$6:$X$47,21,FALSE))</f>
        <v/>
      </c>
      <c r="AC131" s="201" t="str">
        <f>IF(AC130="","",VLOOKUP(AC130,'シフト記号表（勤務時間帯）'!$D$6:$X$47,21,FALSE))</f>
        <v/>
      </c>
      <c r="AD131" s="201" t="str">
        <f>IF(AD130="","",VLOOKUP(AD130,'シフト記号表（勤務時間帯）'!$D$6:$X$47,21,FALSE))</f>
        <v/>
      </c>
      <c r="AE131" s="201" t="str">
        <f>IF(AE130="","",VLOOKUP(AE130,'シフト記号表（勤務時間帯）'!$D$6:$X$47,21,FALSE))</f>
        <v/>
      </c>
      <c r="AF131" s="201" t="str">
        <f>IF(AF130="","",VLOOKUP(AF130,'シフト記号表（勤務時間帯）'!$D$6:$X$47,21,FALSE))</f>
        <v/>
      </c>
      <c r="AG131" s="201" t="str">
        <f>IF(AG130="","",VLOOKUP(AG130,'シフト記号表（勤務時間帯）'!$D$6:$X$47,21,FALSE))</f>
        <v/>
      </c>
      <c r="AH131" s="202" t="str">
        <f>IF(AH130="","",VLOOKUP(AH130,'シフト記号表（勤務時間帯）'!$D$6:$X$47,21,FALSE))</f>
        <v/>
      </c>
      <c r="AI131" s="200" t="str">
        <f>IF(AI130="","",VLOOKUP(AI130,'シフト記号表（勤務時間帯）'!$D$6:$X$47,21,FALSE))</f>
        <v/>
      </c>
      <c r="AJ131" s="201" t="str">
        <f>IF(AJ130="","",VLOOKUP(AJ130,'シフト記号表（勤務時間帯）'!$D$6:$X$47,21,FALSE))</f>
        <v/>
      </c>
      <c r="AK131" s="201" t="str">
        <f>IF(AK130="","",VLOOKUP(AK130,'シフト記号表（勤務時間帯）'!$D$6:$X$47,21,FALSE))</f>
        <v/>
      </c>
      <c r="AL131" s="201" t="str">
        <f>IF(AL130="","",VLOOKUP(AL130,'シフト記号表（勤務時間帯）'!$D$6:$X$47,21,FALSE))</f>
        <v/>
      </c>
      <c r="AM131" s="201" t="str">
        <f>IF(AM130="","",VLOOKUP(AM130,'シフト記号表（勤務時間帯）'!$D$6:$X$47,21,FALSE))</f>
        <v/>
      </c>
      <c r="AN131" s="201" t="str">
        <f>IF(AN130="","",VLOOKUP(AN130,'シフト記号表（勤務時間帯）'!$D$6:$X$47,21,FALSE))</f>
        <v/>
      </c>
      <c r="AO131" s="202" t="str">
        <f>IF(AO130="","",VLOOKUP(AO130,'シフト記号表（勤務時間帯）'!$D$6:$X$47,21,FALSE))</f>
        <v/>
      </c>
      <c r="AP131" s="200" t="str">
        <f>IF(AP130="","",VLOOKUP(AP130,'シフト記号表（勤務時間帯）'!$D$6:$X$47,21,FALSE))</f>
        <v/>
      </c>
      <c r="AQ131" s="201" t="str">
        <f>IF(AQ130="","",VLOOKUP(AQ130,'シフト記号表（勤務時間帯）'!$D$6:$X$47,21,FALSE))</f>
        <v/>
      </c>
      <c r="AR131" s="201" t="str">
        <f>IF(AR130="","",VLOOKUP(AR130,'シフト記号表（勤務時間帯）'!$D$6:$X$47,21,FALSE))</f>
        <v/>
      </c>
      <c r="AS131" s="201" t="str">
        <f>IF(AS130="","",VLOOKUP(AS130,'シフト記号表（勤務時間帯）'!$D$6:$X$47,21,FALSE))</f>
        <v/>
      </c>
      <c r="AT131" s="201" t="str">
        <f>IF(AT130="","",VLOOKUP(AT130,'シフト記号表（勤務時間帯）'!$D$6:$X$47,21,FALSE))</f>
        <v/>
      </c>
      <c r="AU131" s="201" t="str">
        <f>IF(AU130="","",VLOOKUP(AU130,'シフト記号表（勤務時間帯）'!$D$6:$X$47,21,FALSE))</f>
        <v/>
      </c>
      <c r="AV131" s="202" t="str">
        <f>IF(AV130="","",VLOOKUP(AV130,'シフト記号表（勤務時間帯）'!$D$6:$X$47,21,FALSE))</f>
        <v/>
      </c>
      <c r="AW131" s="200" t="str">
        <f>IF(AW130="","",VLOOKUP(AW130,'シフト記号表（勤務時間帯）'!$D$6:$X$47,21,FALSE))</f>
        <v/>
      </c>
      <c r="AX131" s="201" t="str">
        <f>IF(AX130="","",VLOOKUP(AX130,'シフト記号表（勤務時間帯）'!$D$6:$X$47,21,FALSE))</f>
        <v/>
      </c>
      <c r="AY131" s="201" t="str">
        <f>IF(AY130="","",VLOOKUP(AY130,'シフト記号表（勤務時間帯）'!$D$6:$X$47,21,FALSE))</f>
        <v/>
      </c>
      <c r="AZ131" s="297">
        <f>IF($BC$3="４週",SUM(U131:AV131),IF($BC$3="暦月",SUM(U131:AY131),""))</f>
        <v>0</v>
      </c>
      <c r="BA131" s="298"/>
      <c r="BB131" s="299">
        <f>IF($BC$3="４週",AZ131/4,IF($BC$3="暦月",(AZ131/($BC$12/7)),""))</f>
        <v>0</v>
      </c>
      <c r="BC131" s="298"/>
      <c r="BD131" s="291"/>
      <c r="BE131" s="292"/>
      <c r="BF131" s="292"/>
      <c r="BG131" s="292"/>
      <c r="BH131" s="293"/>
    </row>
    <row r="132" spans="2:60" ht="20.25" customHeight="1" x14ac:dyDescent="0.4">
      <c r="B132" s="124"/>
      <c r="C132" s="282"/>
      <c r="D132" s="283"/>
      <c r="E132" s="284"/>
      <c r="F132" s="169"/>
      <c r="G132" s="165">
        <f>C130</f>
        <v>0</v>
      </c>
      <c r="H132" s="246"/>
      <c r="I132" s="263"/>
      <c r="J132" s="264"/>
      <c r="K132" s="264"/>
      <c r="L132" s="265"/>
      <c r="M132" s="253"/>
      <c r="N132" s="254"/>
      <c r="O132" s="255"/>
      <c r="P132" s="196" t="s">
        <v>74</v>
      </c>
      <c r="Q132" s="26"/>
      <c r="R132" s="26"/>
      <c r="S132" s="18"/>
      <c r="T132" s="57"/>
      <c r="U132" s="203" t="str">
        <f>IF(U130="","",VLOOKUP(U130,'シフト記号表（勤務時間帯）'!$D$6:$Z$47,23,FALSE))</f>
        <v/>
      </c>
      <c r="V132" s="204" t="str">
        <f>IF(V130="","",VLOOKUP(V130,'シフト記号表（勤務時間帯）'!$D$6:$Z$47,23,FALSE))</f>
        <v/>
      </c>
      <c r="W132" s="204" t="str">
        <f>IF(W130="","",VLOOKUP(W130,'シフト記号表（勤務時間帯）'!$D$6:$Z$47,23,FALSE))</f>
        <v/>
      </c>
      <c r="X132" s="204" t="str">
        <f>IF(X130="","",VLOOKUP(X130,'シフト記号表（勤務時間帯）'!$D$6:$Z$47,23,FALSE))</f>
        <v/>
      </c>
      <c r="Y132" s="204" t="str">
        <f>IF(Y130="","",VLOOKUP(Y130,'シフト記号表（勤務時間帯）'!$D$6:$Z$47,23,FALSE))</f>
        <v/>
      </c>
      <c r="Z132" s="204" t="str">
        <f>IF(Z130="","",VLOOKUP(Z130,'シフト記号表（勤務時間帯）'!$D$6:$Z$47,23,FALSE))</f>
        <v/>
      </c>
      <c r="AA132" s="205" t="str">
        <f>IF(AA130="","",VLOOKUP(AA130,'シフト記号表（勤務時間帯）'!$D$6:$Z$47,23,FALSE))</f>
        <v/>
      </c>
      <c r="AB132" s="203" t="str">
        <f>IF(AB130="","",VLOOKUP(AB130,'シフト記号表（勤務時間帯）'!$D$6:$Z$47,23,FALSE))</f>
        <v/>
      </c>
      <c r="AC132" s="204" t="str">
        <f>IF(AC130="","",VLOOKUP(AC130,'シフト記号表（勤務時間帯）'!$D$6:$Z$47,23,FALSE))</f>
        <v/>
      </c>
      <c r="AD132" s="204" t="str">
        <f>IF(AD130="","",VLOOKUP(AD130,'シフト記号表（勤務時間帯）'!$D$6:$Z$47,23,FALSE))</f>
        <v/>
      </c>
      <c r="AE132" s="204" t="str">
        <f>IF(AE130="","",VLOOKUP(AE130,'シフト記号表（勤務時間帯）'!$D$6:$Z$47,23,FALSE))</f>
        <v/>
      </c>
      <c r="AF132" s="204" t="str">
        <f>IF(AF130="","",VLOOKUP(AF130,'シフト記号表（勤務時間帯）'!$D$6:$Z$47,23,FALSE))</f>
        <v/>
      </c>
      <c r="AG132" s="204" t="str">
        <f>IF(AG130="","",VLOOKUP(AG130,'シフト記号表（勤務時間帯）'!$D$6:$Z$47,23,FALSE))</f>
        <v/>
      </c>
      <c r="AH132" s="205" t="str">
        <f>IF(AH130="","",VLOOKUP(AH130,'シフト記号表（勤務時間帯）'!$D$6:$Z$47,23,FALSE))</f>
        <v/>
      </c>
      <c r="AI132" s="203" t="str">
        <f>IF(AI130="","",VLOOKUP(AI130,'シフト記号表（勤務時間帯）'!$D$6:$Z$47,23,FALSE))</f>
        <v/>
      </c>
      <c r="AJ132" s="204" t="str">
        <f>IF(AJ130="","",VLOOKUP(AJ130,'シフト記号表（勤務時間帯）'!$D$6:$Z$47,23,FALSE))</f>
        <v/>
      </c>
      <c r="AK132" s="204" t="str">
        <f>IF(AK130="","",VLOOKUP(AK130,'シフト記号表（勤務時間帯）'!$D$6:$Z$47,23,FALSE))</f>
        <v/>
      </c>
      <c r="AL132" s="204" t="str">
        <f>IF(AL130="","",VLOOKUP(AL130,'シフト記号表（勤務時間帯）'!$D$6:$Z$47,23,FALSE))</f>
        <v/>
      </c>
      <c r="AM132" s="204" t="str">
        <f>IF(AM130="","",VLOOKUP(AM130,'シフト記号表（勤務時間帯）'!$D$6:$Z$47,23,FALSE))</f>
        <v/>
      </c>
      <c r="AN132" s="204" t="str">
        <f>IF(AN130="","",VLOOKUP(AN130,'シフト記号表（勤務時間帯）'!$D$6:$Z$47,23,FALSE))</f>
        <v/>
      </c>
      <c r="AO132" s="205" t="str">
        <f>IF(AO130="","",VLOOKUP(AO130,'シフト記号表（勤務時間帯）'!$D$6:$Z$47,23,FALSE))</f>
        <v/>
      </c>
      <c r="AP132" s="203" t="str">
        <f>IF(AP130="","",VLOOKUP(AP130,'シフト記号表（勤務時間帯）'!$D$6:$Z$47,23,FALSE))</f>
        <v/>
      </c>
      <c r="AQ132" s="204" t="str">
        <f>IF(AQ130="","",VLOOKUP(AQ130,'シフト記号表（勤務時間帯）'!$D$6:$Z$47,23,FALSE))</f>
        <v/>
      </c>
      <c r="AR132" s="204" t="str">
        <f>IF(AR130="","",VLOOKUP(AR130,'シフト記号表（勤務時間帯）'!$D$6:$Z$47,23,FALSE))</f>
        <v/>
      </c>
      <c r="AS132" s="204" t="str">
        <f>IF(AS130="","",VLOOKUP(AS130,'シフト記号表（勤務時間帯）'!$D$6:$Z$47,23,FALSE))</f>
        <v/>
      </c>
      <c r="AT132" s="204" t="str">
        <f>IF(AT130="","",VLOOKUP(AT130,'シフト記号表（勤務時間帯）'!$D$6:$Z$47,23,FALSE))</f>
        <v/>
      </c>
      <c r="AU132" s="204" t="str">
        <f>IF(AU130="","",VLOOKUP(AU130,'シフト記号表（勤務時間帯）'!$D$6:$Z$47,23,FALSE))</f>
        <v/>
      </c>
      <c r="AV132" s="205" t="str">
        <f>IF(AV130="","",VLOOKUP(AV130,'シフト記号表（勤務時間帯）'!$D$6:$Z$47,23,FALSE))</f>
        <v/>
      </c>
      <c r="AW132" s="203" t="str">
        <f>IF(AW130="","",VLOOKUP(AW130,'シフト記号表（勤務時間帯）'!$D$6:$Z$47,23,FALSE))</f>
        <v/>
      </c>
      <c r="AX132" s="204" t="str">
        <f>IF(AX130="","",VLOOKUP(AX130,'シフト記号表（勤務時間帯）'!$D$6:$Z$47,23,FALSE))</f>
        <v/>
      </c>
      <c r="AY132" s="204" t="str">
        <f>IF(AY130="","",VLOOKUP(AY130,'シフト記号表（勤務時間帯）'!$D$6:$Z$47,23,FALSE))</f>
        <v/>
      </c>
      <c r="AZ132" s="300">
        <f>IF($BC$3="４週",SUM(U132:AV132),IF($BC$3="暦月",SUM(U132:AY132),""))</f>
        <v>0</v>
      </c>
      <c r="BA132" s="301"/>
      <c r="BB132" s="302">
        <f>IF($BC$3="４週",AZ132/4,IF($BC$3="暦月",(AZ132/($BC$12/7)),""))</f>
        <v>0</v>
      </c>
      <c r="BC132" s="301"/>
      <c r="BD132" s="294"/>
      <c r="BE132" s="295"/>
      <c r="BF132" s="295"/>
      <c r="BG132" s="295"/>
      <c r="BH132" s="296"/>
    </row>
    <row r="133" spans="2:60" ht="20.25" customHeight="1" x14ac:dyDescent="0.4">
      <c r="B133" s="125"/>
      <c r="C133" s="276"/>
      <c r="D133" s="277"/>
      <c r="E133" s="278"/>
      <c r="F133" s="167"/>
      <c r="G133" s="163"/>
      <c r="H133" s="337"/>
      <c r="I133" s="257"/>
      <c r="J133" s="258"/>
      <c r="K133" s="258"/>
      <c r="L133" s="259"/>
      <c r="M133" s="247"/>
      <c r="N133" s="248"/>
      <c r="O133" s="249"/>
      <c r="P133" s="44" t="s">
        <v>18</v>
      </c>
      <c r="Q133" s="45"/>
      <c r="R133" s="45"/>
      <c r="S133" s="46"/>
      <c r="T133" s="60"/>
      <c r="U133" s="206"/>
      <c r="V133" s="207"/>
      <c r="W133" s="207"/>
      <c r="X133" s="207"/>
      <c r="Y133" s="207"/>
      <c r="Z133" s="207"/>
      <c r="AA133" s="208"/>
      <c r="AB133" s="206"/>
      <c r="AC133" s="207"/>
      <c r="AD133" s="207"/>
      <c r="AE133" s="207"/>
      <c r="AF133" s="207"/>
      <c r="AG133" s="207"/>
      <c r="AH133" s="208"/>
      <c r="AI133" s="206"/>
      <c r="AJ133" s="207"/>
      <c r="AK133" s="207"/>
      <c r="AL133" s="207"/>
      <c r="AM133" s="207"/>
      <c r="AN133" s="207"/>
      <c r="AO133" s="208"/>
      <c r="AP133" s="206"/>
      <c r="AQ133" s="207"/>
      <c r="AR133" s="207"/>
      <c r="AS133" s="207"/>
      <c r="AT133" s="207"/>
      <c r="AU133" s="207"/>
      <c r="AV133" s="208"/>
      <c r="AW133" s="206"/>
      <c r="AX133" s="207"/>
      <c r="AY133" s="207"/>
      <c r="AZ133" s="256"/>
      <c r="BA133" s="243"/>
      <c r="BB133" s="242"/>
      <c r="BC133" s="243"/>
      <c r="BD133" s="288"/>
      <c r="BE133" s="289"/>
      <c r="BF133" s="289"/>
      <c r="BG133" s="289"/>
      <c r="BH133" s="290"/>
    </row>
    <row r="134" spans="2:60" ht="20.25" customHeight="1" x14ac:dyDescent="0.4">
      <c r="B134" s="123">
        <f>B131+1</f>
        <v>37</v>
      </c>
      <c r="C134" s="279"/>
      <c r="D134" s="280"/>
      <c r="E134" s="281"/>
      <c r="F134" s="168">
        <f>C133</f>
        <v>0</v>
      </c>
      <c r="G134" s="164"/>
      <c r="H134" s="245"/>
      <c r="I134" s="260"/>
      <c r="J134" s="261"/>
      <c r="K134" s="261"/>
      <c r="L134" s="262"/>
      <c r="M134" s="250"/>
      <c r="N134" s="251"/>
      <c r="O134" s="252"/>
      <c r="P134" s="23" t="s">
        <v>73</v>
      </c>
      <c r="Q134" s="24"/>
      <c r="R134" s="24"/>
      <c r="S134" s="19"/>
      <c r="T134" s="53"/>
      <c r="U134" s="200" t="str">
        <f>IF(U133="","",VLOOKUP(U133,'シフト記号表（勤務時間帯）'!$D$6:$X$47,21,FALSE))</f>
        <v/>
      </c>
      <c r="V134" s="201" t="str">
        <f>IF(V133="","",VLOOKUP(V133,'シフト記号表（勤務時間帯）'!$D$6:$X$47,21,FALSE))</f>
        <v/>
      </c>
      <c r="W134" s="201" t="str">
        <f>IF(W133="","",VLOOKUP(W133,'シフト記号表（勤務時間帯）'!$D$6:$X$47,21,FALSE))</f>
        <v/>
      </c>
      <c r="X134" s="201" t="str">
        <f>IF(X133="","",VLOOKUP(X133,'シフト記号表（勤務時間帯）'!$D$6:$X$47,21,FALSE))</f>
        <v/>
      </c>
      <c r="Y134" s="201" t="str">
        <f>IF(Y133="","",VLOOKUP(Y133,'シフト記号表（勤務時間帯）'!$D$6:$X$47,21,FALSE))</f>
        <v/>
      </c>
      <c r="Z134" s="201" t="str">
        <f>IF(Z133="","",VLOOKUP(Z133,'シフト記号表（勤務時間帯）'!$D$6:$X$47,21,FALSE))</f>
        <v/>
      </c>
      <c r="AA134" s="202" t="str">
        <f>IF(AA133="","",VLOOKUP(AA133,'シフト記号表（勤務時間帯）'!$D$6:$X$47,21,FALSE))</f>
        <v/>
      </c>
      <c r="AB134" s="200" t="str">
        <f>IF(AB133="","",VLOOKUP(AB133,'シフト記号表（勤務時間帯）'!$D$6:$X$47,21,FALSE))</f>
        <v/>
      </c>
      <c r="AC134" s="201" t="str">
        <f>IF(AC133="","",VLOOKUP(AC133,'シフト記号表（勤務時間帯）'!$D$6:$X$47,21,FALSE))</f>
        <v/>
      </c>
      <c r="AD134" s="201" t="str">
        <f>IF(AD133="","",VLOOKUP(AD133,'シフト記号表（勤務時間帯）'!$D$6:$X$47,21,FALSE))</f>
        <v/>
      </c>
      <c r="AE134" s="201" t="str">
        <f>IF(AE133="","",VLOOKUP(AE133,'シフト記号表（勤務時間帯）'!$D$6:$X$47,21,FALSE))</f>
        <v/>
      </c>
      <c r="AF134" s="201" t="str">
        <f>IF(AF133="","",VLOOKUP(AF133,'シフト記号表（勤務時間帯）'!$D$6:$X$47,21,FALSE))</f>
        <v/>
      </c>
      <c r="AG134" s="201" t="str">
        <f>IF(AG133="","",VLOOKUP(AG133,'シフト記号表（勤務時間帯）'!$D$6:$X$47,21,FALSE))</f>
        <v/>
      </c>
      <c r="AH134" s="202" t="str">
        <f>IF(AH133="","",VLOOKUP(AH133,'シフト記号表（勤務時間帯）'!$D$6:$X$47,21,FALSE))</f>
        <v/>
      </c>
      <c r="AI134" s="200" t="str">
        <f>IF(AI133="","",VLOOKUP(AI133,'シフト記号表（勤務時間帯）'!$D$6:$X$47,21,FALSE))</f>
        <v/>
      </c>
      <c r="AJ134" s="201" t="str">
        <f>IF(AJ133="","",VLOOKUP(AJ133,'シフト記号表（勤務時間帯）'!$D$6:$X$47,21,FALSE))</f>
        <v/>
      </c>
      <c r="AK134" s="201" t="str">
        <f>IF(AK133="","",VLOOKUP(AK133,'シフト記号表（勤務時間帯）'!$D$6:$X$47,21,FALSE))</f>
        <v/>
      </c>
      <c r="AL134" s="201" t="str">
        <f>IF(AL133="","",VLOOKUP(AL133,'シフト記号表（勤務時間帯）'!$D$6:$X$47,21,FALSE))</f>
        <v/>
      </c>
      <c r="AM134" s="201" t="str">
        <f>IF(AM133="","",VLOOKUP(AM133,'シフト記号表（勤務時間帯）'!$D$6:$X$47,21,FALSE))</f>
        <v/>
      </c>
      <c r="AN134" s="201" t="str">
        <f>IF(AN133="","",VLOOKUP(AN133,'シフト記号表（勤務時間帯）'!$D$6:$X$47,21,FALSE))</f>
        <v/>
      </c>
      <c r="AO134" s="202" t="str">
        <f>IF(AO133="","",VLOOKUP(AO133,'シフト記号表（勤務時間帯）'!$D$6:$X$47,21,FALSE))</f>
        <v/>
      </c>
      <c r="AP134" s="200" t="str">
        <f>IF(AP133="","",VLOOKUP(AP133,'シフト記号表（勤務時間帯）'!$D$6:$X$47,21,FALSE))</f>
        <v/>
      </c>
      <c r="AQ134" s="201" t="str">
        <f>IF(AQ133="","",VLOOKUP(AQ133,'シフト記号表（勤務時間帯）'!$D$6:$X$47,21,FALSE))</f>
        <v/>
      </c>
      <c r="AR134" s="201" t="str">
        <f>IF(AR133="","",VLOOKUP(AR133,'シフト記号表（勤務時間帯）'!$D$6:$X$47,21,FALSE))</f>
        <v/>
      </c>
      <c r="AS134" s="201" t="str">
        <f>IF(AS133="","",VLOOKUP(AS133,'シフト記号表（勤務時間帯）'!$D$6:$X$47,21,FALSE))</f>
        <v/>
      </c>
      <c r="AT134" s="201" t="str">
        <f>IF(AT133="","",VLOOKUP(AT133,'シフト記号表（勤務時間帯）'!$D$6:$X$47,21,FALSE))</f>
        <v/>
      </c>
      <c r="AU134" s="201" t="str">
        <f>IF(AU133="","",VLOOKUP(AU133,'シフト記号表（勤務時間帯）'!$D$6:$X$47,21,FALSE))</f>
        <v/>
      </c>
      <c r="AV134" s="202" t="str">
        <f>IF(AV133="","",VLOOKUP(AV133,'シフト記号表（勤務時間帯）'!$D$6:$X$47,21,FALSE))</f>
        <v/>
      </c>
      <c r="AW134" s="200" t="str">
        <f>IF(AW133="","",VLOOKUP(AW133,'シフト記号表（勤務時間帯）'!$D$6:$X$47,21,FALSE))</f>
        <v/>
      </c>
      <c r="AX134" s="201" t="str">
        <f>IF(AX133="","",VLOOKUP(AX133,'シフト記号表（勤務時間帯）'!$D$6:$X$47,21,FALSE))</f>
        <v/>
      </c>
      <c r="AY134" s="201" t="str">
        <f>IF(AY133="","",VLOOKUP(AY133,'シフト記号表（勤務時間帯）'!$D$6:$X$47,21,FALSE))</f>
        <v/>
      </c>
      <c r="AZ134" s="297">
        <f>IF($BC$3="４週",SUM(U134:AV134),IF($BC$3="暦月",SUM(U134:AY134),""))</f>
        <v>0</v>
      </c>
      <c r="BA134" s="298"/>
      <c r="BB134" s="299">
        <f>IF($BC$3="４週",AZ134/4,IF($BC$3="暦月",(AZ134/($BC$12/7)),""))</f>
        <v>0</v>
      </c>
      <c r="BC134" s="298"/>
      <c r="BD134" s="291"/>
      <c r="BE134" s="292"/>
      <c r="BF134" s="292"/>
      <c r="BG134" s="292"/>
      <c r="BH134" s="293"/>
    </row>
    <row r="135" spans="2:60" ht="20.25" customHeight="1" x14ac:dyDescent="0.4">
      <c r="B135" s="124"/>
      <c r="C135" s="282"/>
      <c r="D135" s="283"/>
      <c r="E135" s="284"/>
      <c r="F135" s="169"/>
      <c r="G135" s="165">
        <f>C133</f>
        <v>0</v>
      </c>
      <c r="H135" s="246"/>
      <c r="I135" s="263"/>
      <c r="J135" s="264"/>
      <c r="K135" s="264"/>
      <c r="L135" s="265"/>
      <c r="M135" s="253"/>
      <c r="N135" s="254"/>
      <c r="O135" s="255"/>
      <c r="P135" s="196" t="s">
        <v>74</v>
      </c>
      <c r="Q135" s="26"/>
      <c r="R135" s="26"/>
      <c r="S135" s="18"/>
      <c r="T135" s="57"/>
      <c r="U135" s="203" t="str">
        <f>IF(U133="","",VLOOKUP(U133,'シフト記号表（勤務時間帯）'!$D$6:$Z$47,23,FALSE))</f>
        <v/>
      </c>
      <c r="V135" s="204" t="str">
        <f>IF(V133="","",VLOOKUP(V133,'シフト記号表（勤務時間帯）'!$D$6:$Z$47,23,FALSE))</f>
        <v/>
      </c>
      <c r="W135" s="204" t="str">
        <f>IF(W133="","",VLOOKUP(W133,'シフト記号表（勤務時間帯）'!$D$6:$Z$47,23,FALSE))</f>
        <v/>
      </c>
      <c r="X135" s="204" t="str">
        <f>IF(X133="","",VLOOKUP(X133,'シフト記号表（勤務時間帯）'!$D$6:$Z$47,23,FALSE))</f>
        <v/>
      </c>
      <c r="Y135" s="204" t="str">
        <f>IF(Y133="","",VLOOKUP(Y133,'シフト記号表（勤務時間帯）'!$D$6:$Z$47,23,FALSE))</f>
        <v/>
      </c>
      <c r="Z135" s="204" t="str">
        <f>IF(Z133="","",VLOOKUP(Z133,'シフト記号表（勤務時間帯）'!$D$6:$Z$47,23,FALSE))</f>
        <v/>
      </c>
      <c r="AA135" s="205" t="str">
        <f>IF(AA133="","",VLOOKUP(AA133,'シフト記号表（勤務時間帯）'!$D$6:$Z$47,23,FALSE))</f>
        <v/>
      </c>
      <c r="AB135" s="203" t="str">
        <f>IF(AB133="","",VLOOKUP(AB133,'シフト記号表（勤務時間帯）'!$D$6:$Z$47,23,FALSE))</f>
        <v/>
      </c>
      <c r="AC135" s="204" t="str">
        <f>IF(AC133="","",VLOOKUP(AC133,'シフト記号表（勤務時間帯）'!$D$6:$Z$47,23,FALSE))</f>
        <v/>
      </c>
      <c r="AD135" s="204" t="str">
        <f>IF(AD133="","",VLOOKUP(AD133,'シフト記号表（勤務時間帯）'!$D$6:$Z$47,23,FALSE))</f>
        <v/>
      </c>
      <c r="AE135" s="204" t="str">
        <f>IF(AE133="","",VLOOKUP(AE133,'シフト記号表（勤務時間帯）'!$D$6:$Z$47,23,FALSE))</f>
        <v/>
      </c>
      <c r="AF135" s="204" t="str">
        <f>IF(AF133="","",VLOOKUP(AF133,'シフト記号表（勤務時間帯）'!$D$6:$Z$47,23,FALSE))</f>
        <v/>
      </c>
      <c r="AG135" s="204" t="str">
        <f>IF(AG133="","",VLOOKUP(AG133,'シフト記号表（勤務時間帯）'!$D$6:$Z$47,23,FALSE))</f>
        <v/>
      </c>
      <c r="AH135" s="205" t="str">
        <f>IF(AH133="","",VLOOKUP(AH133,'シフト記号表（勤務時間帯）'!$D$6:$Z$47,23,FALSE))</f>
        <v/>
      </c>
      <c r="AI135" s="203" t="str">
        <f>IF(AI133="","",VLOOKUP(AI133,'シフト記号表（勤務時間帯）'!$D$6:$Z$47,23,FALSE))</f>
        <v/>
      </c>
      <c r="AJ135" s="204" t="str">
        <f>IF(AJ133="","",VLOOKUP(AJ133,'シフト記号表（勤務時間帯）'!$D$6:$Z$47,23,FALSE))</f>
        <v/>
      </c>
      <c r="AK135" s="204" t="str">
        <f>IF(AK133="","",VLOOKUP(AK133,'シフト記号表（勤務時間帯）'!$D$6:$Z$47,23,FALSE))</f>
        <v/>
      </c>
      <c r="AL135" s="204" t="str">
        <f>IF(AL133="","",VLOOKUP(AL133,'シフト記号表（勤務時間帯）'!$D$6:$Z$47,23,FALSE))</f>
        <v/>
      </c>
      <c r="AM135" s="204" t="str">
        <f>IF(AM133="","",VLOOKUP(AM133,'シフト記号表（勤務時間帯）'!$D$6:$Z$47,23,FALSE))</f>
        <v/>
      </c>
      <c r="AN135" s="204" t="str">
        <f>IF(AN133="","",VLOOKUP(AN133,'シフト記号表（勤務時間帯）'!$D$6:$Z$47,23,FALSE))</f>
        <v/>
      </c>
      <c r="AO135" s="205" t="str">
        <f>IF(AO133="","",VLOOKUP(AO133,'シフト記号表（勤務時間帯）'!$D$6:$Z$47,23,FALSE))</f>
        <v/>
      </c>
      <c r="AP135" s="203" t="str">
        <f>IF(AP133="","",VLOOKUP(AP133,'シフト記号表（勤務時間帯）'!$D$6:$Z$47,23,FALSE))</f>
        <v/>
      </c>
      <c r="AQ135" s="204" t="str">
        <f>IF(AQ133="","",VLOOKUP(AQ133,'シフト記号表（勤務時間帯）'!$D$6:$Z$47,23,FALSE))</f>
        <v/>
      </c>
      <c r="AR135" s="204" t="str">
        <f>IF(AR133="","",VLOOKUP(AR133,'シフト記号表（勤務時間帯）'!$D$6:$Z$47,23,FALSE))</f>
        <v/>
      </c>
      <c r="AS135" s="204" t="str">
        <f>IF(AS133="","",VLOOKUP(AS133,'シフト記号表（勤務時間帯）'!$D$6:$Z$47,23,FALSE))</f>
        <v/>
      </c>
      <c r="AT135" s="204" t="str">
        <f>IF(AT133="","",VLOOKUP(AT133,'シフト記号表（勤務時間帯）'!$D$6:$Z$47,23,FALSE))</f>
        <v/>
      </c>
      <c r="AU135" s="204" t="str">
        <f>IF(AU133="","",VLOOKUP(AU133,'シフト記号表（勤務時間帯）'!$D$6:$Z$47,23,FALSE))</f>
        <v/>
      </c>
      <c r="AV135" s="205" t="str">
        <f>IF(AV133="","",VLOOKUP(AV133,'シフト記号表（勤務時間帯）'!$D$6:$Z$47,23,FALSE))</f>
        <v/>
      </c>
      <c r="AW135" s="203" t="str">
        <f>IF(AW133="","",VLOOKUP(AW133,'シフト記号表（勤務時間帯）'!$D$6:$Z$47,23,FALSE))</f>
        <v/>
      </c>
      <c r="AX135" s="204" t="str">
        <f>IF(AX133="","",VLOOKUP(AX133,'シフト記号表（勤務時間帯）'!$D$6:$Z$47,23,FALSE))</f>
        <v/>
      </c>
      <c r="AY135" s="204" t="str">
        <f>IF(AY133="","",VLOOKUP(AY133,'シフト記号表（勤務時間帯）'!$D$6:$Z$47,23,FALSE))</f>
        <v/>
      </c>
      <c r="AZ135" s="300">
        <f>IF($BC$3="４週",SUM(U135:AV135),IF($BC$3="暦月",SUM(U135:AY135),""))</f>
        <v>0</v>
      </c>
      <c r="BA135" s="301"/>
      <c r="BB135" s="302">
        <f>IF($BC$3="４週",AZ135/4,IF($BC$3="暦月",(AZ135/($BC$12/7)),""))</f>
        <v>0</v>
      </c>
      <c r="BC135" s="301"/>
      <c r="BD135" s="294"/>
      <c r="BE135" s="295"/>
      <c r="BF135" s="295"/>
      <c r="BG135" s="295"/>
      <c r="BH135" s="296"/>
    </row>
    <row r="136" spans="2:60" ht="20.25" customHeight="1" x14ac:dyDescent="0.4">
      <c r="B136" s="125"/>
      <c r="C136" s="276"/>
      <c r="D136" s="277"/>
      <c r="E136" s="278"/>
      <c r="F136" s="167"/>
      <c r="G136" s="163"/>
      <c r="H136" s="337"/>
      <c r="I136" s="257"/>
      <c r="J136" s="258"/>
      <c r="K136" s="258"/>
      <c r="L136" s="259"/>
      <c r="M136" s="247"/>
      <c r="N136" s="248"/>
      <c r="O136" s="249"/>
      <c r="P136" s="44" t="s">
        <v>18</v>
      </c>
      <c r="Q136" s="45"/>
      <c r="R136" s="45"/>
      <c r="S136" s="46"/>
      <c r="T136" s="60"/>
      <c r="U136" s="206"/>
      <c r="V136" s="207"/>
      <c r="W136" s="207"/>
      <c r="X136" s="207"/>
      <c r="Y136" s="207"/>
      <c r="Z136" s="207"/>
      <c r="AA136" s="208"/>
      <c r="AB136" s="206"/>
      <c r="AC136" s="207"/>
      <c r="AD136" s="207"/>
      <c r="AE136" s="207"/>
      <c r="AF136" s="207"/>
      <c r="AG136" s="207"/>
      <c r="AH136" s="208"/>
      <c r="AI136" s="206"/>
      <c r="AJ136" s="207"/>
      <c r="AK136" s="207"/>
      <c r="AL136" s="207"/>
      <c r="AM136" s="207"/>
      <c r="AN136" s="207"/>
      <c r="AO136" s="208"/>
      <c r="AP136" s="206"/>
      <c r="AQ136" s="207"/>
      <c r="AR136" s="207"/>
      <c r="AS136" s="207"/>
      <c r="AT136" s="207"/>
      <c r="AU136" s="207"/>
      <c r="AV136" s="208"/>
      <c r="AW136" s="206"/>
      <c r="AX136" s="207"/>
      <c r="AY136" s="207"/>
      <c r="AZ136" s="256"/>
      <c r="BA136" s="243"/>
      <c r="BB136" s="242"/>
      <c r="BC136" s="243"/>
      <c r="BD136" s="288"/>
      <c r="BE136" s="289"/>
      <c r="BF136" s="289"/>
      <c r="BG136" s="289"/>
      <c r="BH136" s="290"/>
    </row>
    <row r="137" spans="2:60" ht="20.25" customHeight="1" x14ac:dyDescent="0.4">
      <c r="B137" s="123">
        <f>B134+1</f>
        <v>38</v>
      </c>
      <c r="C137" s="279"/>
      <c r="D137" s="280"/>
      <c r="E137" s="281"/>
      <c r="F137" s="168">
        <f>C136</f>
        <v>0</v>
      </c>
      <c r="G137" s="164"/>
      <c r="H137" s="245"/>
      <c r="I137" s="260"/>
      <c r="J137" s="261"/>
      <c r="K137" s="261"/>
      <c r="L137" s="262"/>
      <c r="M137" s="250"/>
      <c r="N137" s="251"/>
      <c r="O137" s="252"/>
      <c r="P137" s="23" t="s">
        <v>73</v>
      </c>
      <c r="Q137" s="24"/>
      <c r="R137" s="24"/>
      <c r="S137" s="19"/>
      <c r="T137" s="53"/>
      <c r="U137" s="200" t="str">
        <f>IF(U136="","",VLOOKUP(U136,'シフト記号表（勤務時間帯）'!$D$6:$X$47,21,FALSE))</f>
        <v/>
      </c>
      <c r="V137" s="201" t="str">
        <f>IF(V136="","",VLOOKUP(V136,'シフト記号表（勤務時間帯）'!$D$6:$X$47,21,FALSE))</f>
        <v/>
      </c>
      <c r="W137" s="201" t="str">
        <f>IF(W136="","",VLOOKUP(W136,'シフト記号表（勤務時間帯）'!$D$6:$X$47,21,FALSE))</f>
        <v/>
      </c>
      <c r="X137" s="201" t="str">
        <f>IF(X136="","",VLOOKUP(X136,'シフト記号表（勤務時間帯）'!$D$6:$X$47,21,FALSE))</f>
        <v/>
      </c>
      <c r="Y137" s="201" t="str">
        <f>IF(Y136="","",VLOOKUP(Y136,'シフト記号表（勤務時間帯）'!$D$6:$X$47,21,FALSE))</f>
        <v/>
      </c>
      <c r="Z137" s="201" t="str">
        <f>IF(Z136="","",VLOOKUP(Z136,'シフト記号表（勤務時間帯）'!$D$6:$X$47,21,FALSE))</f>
        <v/>
      </c>
      <c r="AA137" s="202" t="str">
        <f>IF(AA136="","",VLOOKUP(AA136,'シフト記号表（勤務時間帯）'!$D$6:$X$47,21,FALSE))</f>
        <v/>
      </c>
      <c r="AB137" s="200" t="str">
        <f>IF(AB136="","",VLOOKUP(AB136,'シフト記号表（勤務時間帯）'!$D$6:$X$47,21,FALSE))</f>
        <v/>
      </c>
      <c r="AC137" s="201" t="str">
        <f>IF(AC136="","",VLOOKUP(AC136,'シフト記号表（勤務時間帯）'!$D$6:$X$47,21,FALSE))</f>
        <v/>
      </c>
      <c r="AD137" s="201" t="str">
        <f>IF(AD136="","",VLOOKUP(AD136,'シフト記号表（勤務時間帯）'!$D$6:$X$47,21,FALSE))</f>
        <v/>
      </c>
      <c r="AE137" s="201" t="str">
        <f>IF(AE136="","",VLOOKUP(AE136,'シフト記号表（勤務時間帯）'!$D$6:$X$47,21,FALSE))</f>
        <v/>
      </c>
      <c r="AF137" s="201" t="str">
        <f>IF(AF136="","",VLOOKUP(AF136,'シフト記号表（勤務時間帯）'!$D$6:$X$47,21,FALSE))</f>
        <v/>
      </c>
      <c r="AG137" s="201" t="str">
        <f>IF(AG136="","",VLOOKUP(AG136,'シフト記号表（勤務時間帯）'!$D$6:$X$47,21,FALSE))</f>
        <v/>
      </c>
      <c r="AH137" s="202" t="str">
        <f>IF(AH136="","",VLOOKUP(AH136,'シフト記号表（勤務時間帯）'!$D$6:$X$47,21,FALSE))</f>
        <v/>
      </c>
      <c r="AI137" s="200" t="str">
        <f>IF(AI136="","",VLOOKUP(AI136,'シフト記号表（勤務時間帯）'!$D$6:$X$47,21,FALSE))</f>
        <v/>
      </c>
      <c r="AJ137" s="201" t="str">
        <f>IF(AJ136="","",VLOOKUP(AJ136,'シフト記号表（勤務時間帯）'!$D$6:$X$47,21,FALSE))</f>
        <v/>
      </c>
      <c r="AK137" s="201" t="str">
        <f>IF(AK136="","",VLOOKUP(AK136,'シフト記号表（勤務時間帯）'!$D$6:$X$47,21,FALSE))</f>
        <v/>
      </c>
      <c r="AL137" s="201" t="str">
        <f>IF(AL136="","",VLOOKUP(AL136,'シフト記号表（勤務時間帯）'!$D$6:$X$47,21,FALSE))</f>
        <v/>
      </c>
      <c r="AM137" s="201" t="str">
        <f>IF(AM136="","",VLOOKUP(AM136,'シフト記号表（勤務時間帯）'!$D$6:$X$47,21,FALSE))</f>
        <v/>
      </c>
      <c r="AN137" s="201" t="str">
        <f>IF(AN136="","",VLOOKUP(AN136,'シフト記号表（勤務時間帯）'!$D$6:$X$47,21,FALSE))</f>
        <v/>
      </c>
      <c r="AO137" s="202" t="str">
        <f>IF(AO136="","",VLOOKUP(AO136,'シフト記号表（勤務時間帯）'!$D$6:$X$47,21,FALSE))</f>
        <v/>
      </c>
      <c r="AP137" s="200" t="str">
        <f>IF(AP136="","",VLOOKUP(AP136,'シフト記号表（勤務時間帯）'!$D$6:$X$47,21,FALSE))</f>
        <v/>
      </c>
      <c r="AQ137" s="201" t="str">
        <f>IF(AQ136="","",VLOOKUP(AQ136,'シフト記号表（勤務時間帯）'!$D$6:$X$47,21,FALSE))</f>
        <v/>
      </c>
      <c r="AR137" s="201" t="str">
        <f>IF(AR136="","",VLOOKUP(AR136,'シフト記号表（勤務時間帯）'!$D$6:$X$47,21,FALSE))</f>
        <v/>
      </c>
      <c r="AS137" s="201" t="str">
        <f>IF(AS136="","",VLOOKUP(AS136,'シフト記号表（勤務時間帯）'!$D$6:$X$47,21,FALSE))</f>
        <v/>
      </c>
      <c r="AT137" s="201" t="str">
        <f>IF(AT136="","",VLOOKUP(AT136,'シフト記号表（勤務時間帯）'!$D$6:$X$47,21,FALSE))</f>
        <v/>
      </c>
      <c r="AU137" s="201" t="str">
        <f>IF(AU136="","",VLOOKUP(AU136,'シフト記号表（勤務時間帯）'!$D$6:$X$47,21,FALSE))</f>
        <v/>
      </c>
      <c r="AV137" s="202" t="str">
        <f>IF(AV136="","",VLOOKUP(AV136,'シフト記号表（勤務時間帯）'!$D$6:$X$47,21,FALSE))</f>
        <v/>
      </c>
      <c r="AW137" s="200" t="str">
        <f>IF(AW136="","",VLOOKUP(AW136,'シフト記号表（勤務時間帯）'!$D$6:$X$47,21,FALSE))</f>
        <v/>
      </c>
      <c r="AX137" s="201" t="str">
        <f>IF(AX136="","",VLOOKUP(AX136,'シフト記号表（勤務時間帯）'!$D$6:$X$47,21,FALSE))</f>
        <v/>
      </c>
      <c r="AY137" s="201" t="str">
        <f>IF(AY136="","",VLOOKUP(AY136,'シフト記号表（勤務時間帯）'!$D$6:$X$47,21,FALSE))</f>
        <v/>
      </c>
      <c r="AZ137" s="297">
        <f>IF($BC$3="４週",SUM(U137:AV137),IF($BC$3="暦月",SUM(U137:AY137),""))</f>
        <v>0</v>
      </c>
      <c r="BA137" s="298"/>
      <c r="BB137" s="299">
        <f>IF($BC$3="４週",AZ137/4,IF($BC$3="暦月",(AZ137/($BC$12/7)),""))</f>
        <v>0</v>
      </c>
      <c r="BC137" s="298"/>
      <c r="BD137" s="291"/>
      <c r="BE137" s="292"/>
      <c r="BF137" s="292"/>
      <c r="BG137" s="292"/>
      <c r="BH137" s="293"/>
    </row>
    <row r="138" spans="2:60" ht="20.25" customHeight="1" x14ac:dyDescent="0.4">
      <c r="B138" s="124"/>
      <c r="C138" s="282"/>
      <c r="D138" s="283"/>
      <c r="E138" s="284"/>
      <c r="F138" s="169"/>
      <c r="G138" s="165">
        <f>C136</f>
        <v>0</v>
      </c>
      <c r="H138" s="246"/>
      <c r="I138" s="263"/>
      <c r="J138" s="264"/>
      <c r="K138" s="264"/>
      <c r="L138" s="265"/>
      <c r="M138" s="253"/>
      <c r="N138" s="254"/>
      <c r="O138" s="255"/>
      <c r="P138" s="196" t="s">
        <v>74</v>
      </c>
      <c r="Q138" s="26"/>
      <c r="R138" s="26"/>
      <c r="S138" s="18"/>
      <c r="T138" s="57"/>
      <c r="U138" s="203" t="str">
        <f>IF(U136="","",VLOOKUP(U136,'シフト記号表（勤務時間帯）'!$D$6:$Z$47,23,FALSE))</f>
        <v/>
      </c>
      <c r="V138" s="204" t="str">
        <f>IF(V136="","",VLOOKUP(V136,'シフト記号表（勤務時間帯）'!$D$6:$Z$47,23,FALSE))</f>
        <v/>
      </c>
      <c r="W138" s="204" t="str">
        <f>IF(W136="","",VLOOKUP(W136,'シフト記号表（勤務時間帯）'!$D$6:$Z$47,23,FALSE))</f>
        <v/>
      </c>
      <c r="X138" s="204" t="str">
        <f>IF(X136="","",VLOOKUP(X136,'シフト記号表（勤務時間帯）'!$D$6:$Z$47,23,FALSE))</f>
        <v/>
      </c>
      <c r="Y138" s="204" t="str">
        <f>IF(Y136="","",VLOOKUP(Y136,'シフト記号表（勤務時間帯）'!$D$6:$Z$47,23,FALSE))</f>
        <v/>
      </c>
      <c r="Z138" s="204" t="str">
        <f>IF(Z136="","",VLOOKUP(Z136,'シフト記号表（勤務時間帯）'!$D$6:$Z$47,23,FALSE))</f>
        <v/>
      </c>
      <c r="AA138" s="205" t="str">
        <f>IF(AA136="","",VLOOKUP(AA136,'シフト記号表（勤務時間帯）'!$D$6:$Z$47,23,FALSE))</f>
        <v/>
      </c>
      <c r="AB138" s="203" t="str">
        <f>IF(AB136="","",VLOOKUP(AB136,'シフト記号表（勤務時間帯）'!$D$6:$Z$47,23,FALSE))</f>
        <v/>
      </c>
      <c r="AC138" s="204" t="str">
        <f>IF(AC136="","",VLOOKUP(AC136,'シフト記号表（勤務時間帯）'!$D$6:$Z$47,23,FALSE))</f>
        <v/>
      </c>
      <c r="AD138" s="204" t="str">
        <f>IF(AD136="","",VLOOKUP(AD136,'シフト記号表（勤務時間帯）'!$D$6:$Z$47,23,FALSE))</f>
        <v/>
      </c>
      <c r="AE138" s="204" t="str">
        <f>IF(AE136="","",VLOOKUP(AE136,'シフト記号表（勤務時間帯）'!$D$6:$Z$47,23,FALSE))</f>
        <v/>
      </c>
      <c r="AF138" s="204" t="str">
        <f>IF(AF136="","",VLOOKUP(AF136,'シフト記号表（勤務時間帯）'!$D$6:$Z$47,23,FALSE))</f>
        <v/>
      </c>
      <c r="AG138" s="204" t="str">
        <f>IF(AG136="","",VLOOKUP(AG136,'シフト記号表（勤務時間帯）'!$D$6:$Z$47,23,FALSE))</f>
        <v/>
      </c>
      <c r="AH138" s="205" t="str">
        <f>IF(AH136="","",VLOOKUP(AH136,'シフト記号表（勤務時間帯）'!$D$6:$Z$47,23,FALSE))</f>
        <v/>
      </c>
      <c r="AI138" s="203" t="str">
        <f>IF(AI136="","",VLOOKUP(AI136,'シフト記号表（勤務時間帯）'!$D$6:$Z$47,23,FALSE))</f>
        <v/>
      </c>
      <c r="AJ138" s="204" t="str">
        <f>IF(AJ136="","",VLOOKUP(AJ136,'シフト記号表（勤務時間帯）'!$D$6:$Z$47,23,FALSE))</f>
        <v/>
      </c>
      <c r="AK138" s="204" t="str">
        <f>IF(AK136="","",VLOOKUP(AK136,'シフト記号表（勤務時間帯）'!$D$6:$Z$47,23,FALSE))</f>
        <v/>
      </c>
      <c r="AL138" s="204" t="str">
        <f>IF(AL136="","",VLOOKUP(AL136,'シフト記号表（勤務時間帯）'!$D$6:$Z$47,23,FALSE))</f>
        <v/>
      </c>
      <c r="AM138" s="204" t="str">
        <f>IF(AM136="","",VLOOKUP(AM136,'シフト記号表（勤務時間帯）'!$D$6:$Z$47,23,FALSE))</f>
        <v/>
      </c>
      <c r="AN138" s="204" t="str">
        <f>IF(AN136="","",VLOOKUP(AN136,'シフト記号表（勤務時間帯）'!$D$6:$Z$47,23,FALSE))</f>
        <v/>
      </c>
      <c r="AO138" s="205" t="str">
        <f>IF(AO136="","",VLOOKUP(AO136,'シフト記号表（勤務時間帯）'!$D$6:$Z$47,23,FALSE))</f>
        <v/>
      </c>
      <c r="AP138" s="203" t="str">
        <f>IF(AP136="","",VLOOKUP(AP136,'シフト記号表（勤務時間帯）'!$D$6:$Z$47,23,FALSE))</f>
        <v/>
      </c>
      <c r="AQ138" s="204" t="str">
        <f>IF(AQ136="","",VLOOKUP(AQ136,'シフト記号表（勤務時間帯）'!$D$6:$Z$47,23,FALSE))</f>
        <v/>
      </c>
      <c r="AR138" s="204" t="str">
        <f>IF(AR136="","",VLOOKUP(AR136,'シフト記号表（勤務時間帯）'!$D$6:$Z$47,23,FALSE))</f>
        <v/>
      </c>
      <c r="AS138" s="204" t="str">
        <f>IF(AS136="","",VLOOKUP(AS136,'シフト記号表（勤務時間帯）'!$D$6:$Z$47,23,FALSE))</f>
        <v/>
      </c>
      <c r="AT138" s="204" t="str">
        <f>IF(AT136="","",VLOOKUP(AT136,'シフト記号表（勤務時間帯）'!$D$6:$Z$47,23,FALSE))</f>
        <v/>
      </c>
      <c r="AU138" s="204" t="str">
        <f>IF(AU136="","",VLOOKUP(AU136,'シフト記号表（勤務時間帯）'!$D$6:$Z$47,23,FALSE))</f>
        <v/>
      </c>
      <c r="AV138" s="205" t="str">
        <f>IF(AV136="","",VLOOKUP(AV136,'シフト記号表（勤務時間帯）'!$D$6:$Z$47,23,FALSE))</f>
        <v/>
      </c>
      <c r="AW138" s="203" t="str">
        <f>IF(AW136="","",VLOOKUP(AW136,'シフト記号表（勤務時間帯）'!$D$6:$Z$47,23,FALSE))</f>
        <v/>
      </c>
      <c r="AX138" s="204" t="str">
        <f>IF(AX136="","",VLOOKUP(AX136,'シフト記号表（勤務時間帯）'!$D$6:$Z$47,23,FALSE))</f>
        <v/>
      </c>
      <c r="AY138" s="204" t="str">
        <f>IF(AY136="","",VLOOKUP(AY136,'シフト記号表（勤務時間帯）'!$D$6:$Z$47,23,FALSE))</f>
        <v/>
      </c>
      <c r="AZ138" s="300">
        <f>IF($BC$3="４週",SUM(U138:AV138),IF($BC$3="暦月",SUM(U138:AY138),""))</f>
        <v>0</v>
      </c>
      <c r="BA138" s="301"/>
      <c r="BB138" s="302">
        <f>IF($BC$3="４週",AZ138/4,IF($BC$3="暦月",(AZ138/($BC$12/7)),""))</f>
        <v>0</v>
      </c>
      <c r="BC138" s="301"/>
      <c r="BD138" s="294"/>
      <c r="BE138" s="295"/>
      <c r="BF138" s="295"/>
      <c r="BG138" s="295"/>
      <c r="BH138" s="296"/>
    </row>
    <row r="139" spans="2:60" ht="20.25" customHeight="1" x14ac:dyDescent="0.4">
      <c r="B139" s="125"/>
      <c r="C139" s="276"/>
      <c r="D139" s="277"/>
      <c r="E139" s="278"/>
      <c r="F139" s="167"/>
      <c r="G139" s="163"/>
      <c r="H139" s="337"/>
      <c r="I139" s="257"/>
      <c r="J139" s="258"/>
      <c r="K139" s="258"/>
      <c r="L139" s="259"/>
      <c r="M139" s="247"/>
      <c r="N139" s="248"/>
      <c r="O139" s="249"/>
      <c r="P139" s="44" t="s">
        <v>18</v>
      </c>
      <c r="Q139" s="45"/>
      <c r="R139" s="45"/>
      <c r="S139" s="46"/>
      <c r="T139" s="60"/>
      <c r="U139" s="206"/>
      <c r="V139" s="207"/>
      <c r="W139" s="207"/>
      <c r="X139" s="207"/>
      <c r="Y139" s="207"/>
      <c r="Z139" s="207"/>
      <c r="AA139" s="208"/>
      <c r="AB139" s="206"/>
      <c r="AC139" s="207"/>
      <c r="AD139" s="207"/>
      <c r="AE139" s="207"/>
      <c r="AF139" s="207"/>
      <c r="AG139" s="207"/>
      <c r="AH139" s="208"/>
      <c r="AI139" s="206"/>
      <c r="AJ139" s="207"/>
      <c r="AK139" s="207"/>
      <c r="AL139" s="207"/>
      <c r="AM139" s="207"/>
      <c r="AN139" s="207"/>
      <c r="AO139" s="208"/>
      <c r="AP139" s="206"/>
      <c r="AQ139" s="207"/>
      <c r="AR139" s="207"/>
      <c r="AS139" s="207"/>
      <c r="AT139" s="207"/>
      <c r="AU139" s="207"/>
      <c r="AV139" s="208"/>
      <c r="AW139" s="206"/>
      <c r="AX139" s="207"/>
      <c r="AY139" s="207"/>
      <c r="AZ139" s="256"/>
      <c r="BA139" s="243"/>
      <c r="BB139" s="242"/>
      <c r="BC139" s="243"/>
      <c r="BD139" s="288"/>
      <c r="BE139" s="289"/>
      <c r="BF139" s="289"/>
      <c r="BG139" s="289"/>
      <c r="BH139" s="290"/>
    </row>
    <row r="140" spans="2:60" ht="20.25" customHeight="1" x14ac:dyDescent="0.4">
      <c r="B140" s="123">
        <f>B137+1</f>
        <v>39</v>
      </c>
      <c r="C140" s="279"/>
      <c r="D140" s="280"/>
      <c r="E140" s="281"/>
      <c r="F140" s="168">
        <f>C139</f>
        <v>0</v>
      </c>
      <c r="G140" s="164"/>
      <c r="H140" s="245"/>
      <c r="I140" s="260"/>
      <c r="J140" s="261"/>
      <c r="K140" s="261"/>
      <c r="L140" s="262"/>
      <c r="M140" s="250"/>
      <c r="N140" s="251"/>
      <c r="O140" s="252"/>
      <c r="P140" s="23" t="s">
        <v>73</v>
      </c>
      <c r="Q140" s="24"/>
      <c r="R140" s="24"/>
      <c r="S140" s="19"/>
      <c r="T140" s="53"/>
      <c r="U140" s="200" t="str">
        <f>IF(U139="","",VLOOKUP(U139,'シフト記号表（勤務時間帯）'!$D$6:$X$47,21,FALSE))</f>
        <v/>
      </c>
      <c r="V140" s="201" t="str">
        <f>IF(V139="","",VLOOKUP(V139,'シフト記号表（勤務時間帯）'!$D$6:$X$47,21,FALSE))</f>
        <v/>
      </c>
      <c r="W140" s="201" t="str">
        <f>IF(W139="","",VLOOKUP(W139,'シフト記号表（勤務時間帯）'!$D$6:$X$47,21,FALSE))</f>
        <v/>
      </c>
      <c r="X140" s="201" t="str">
        <f>IF(X139="","",VLOOKUP(X139,'シフト記号表（勤務時間帯）'!$D$6:$X$47,21,FALSE))</f>
        <v/>
      </c>
      <c r="Y140" s="201" t="str">
        <f>IF(Y139="","",VLOOKUP(Y139,'シフト記号表（勤務時間帯）'!$D$6:$X$47,21,FALSE))</f>
        <v/>
      </c>
      <c r="Z140" s="201" t="str">
        <f>IF(Z139="","",VLOOKUP(Z139,'シフト記号表（勤務時間帯）'!$D$6:$X$47,21,FALSE))</f>
        <v/>
      </c>
      <c r="AA140" s="202" t="str">
        <f>IF(AA139="","",VLOOKUP(AA139,'シフト記号表（勤務時間帯）'!$D$6:$X$47,21,FALSE))</f>
        <v/>
      </c>
      <c r="AB140" s="200" t="str">
        <f>IF(AB139="","",VLOOKUP(AB139,'シフト記号表（勤務時間帯）'!$D$6:$X$47,21,FALSE))</f>
        <v/>
      </c>
      <c r="AC140" s="201" t="str">
        <f>IF(AC139="","",VLOOKUP(AC139,'シフト記号表（勤務時間帯）'!$D$6:$X$47,21,FALSE))</f>
        <v/>
      </c>
      <c r="AD140" s="201" t="str">
        <f>IF(AD139="","",VLOOKUP(AD139,'シフト記号表（勤務時間帯）'!$D$6:$X$47,21,FALSE))</f>
        <v/>
      </c>
      <c r="AE140" s="201" t="str">
        <f>IF(AE139="","",VLOOKUP(AE139,'シフト記号表（勤務時間帯）'!$D$6:$X$47,21,FALSE))</f>
        <v/>
      </c>
      <c r="AF140" s="201" t="str">
        <f>IF(AF139="","",VLOOKUP(AF139,'シフト記号表（勤務時間帯）'!$D$6:$X$47,21,FALSE))</f>
        <v/>
      </c>
      <c r="AG140" s="201" t="str">
        <f>IF(AG139="","",VLOOKUP(AG139,'シフト記号表（勤務時間帯）'!$D$6:$X$47,21,FALSE))</f>
        <v/>
      </c>
      <c r="AH140" s="202" t="str">
        <f>IF(AH139="","",VLOOKUP(AH139,'シフト記号表（勤務時間帯）'!$D$6:$X$47,21,FALSE))</f>
        <v/>
      </c>
      <c r="AI140" s="200" t="str">
        <f>IF(AI139="","",VLOOKUP(AI139,'シフト記号表（勤務時間帯）'!$D$6:$X$47,21,FALSE))</f>
        <v/>
      </c>
      <c r="AJ140" s="201" t="str">
        <f>IF(AJ139="","",VLOOKUP(AJ139,'シフト記号表（勤務時間帯）'!$D$6:$X$47,21,FALSE))</f>
        <v/>
      </c>
      <c r="AK140" s="201" t="str">
        <f>IF(AK139="","",VLOOKUP(AK139,'シフト記号表（勤務時間帯）'!$D$6:$X$47,21,FALSE))</f>
        <v/>
      </c>
      <c r="AL140" s="201" t="str">
        <f>IF(AL139="","",VLOOKUP(AL139,'シフト記号表（勤務時間帯）'!$D$6:$X$47,21,FALSE))</f>
        <v/>
      </c>
      <c r="AM140" s="201" t="str">
        <f>IF(AM139="","",VLOOKUP(AM139,'シフト記号表（勤務時間帯）'!$D$6:$X$47,21,FALSE))</f>
        <v/>
      </c>
      <c r="AN140" s="201" t="str">
        <f>IF(AN139="","",VLOOKUP(AN139,'シフト記号表（勤務時間帯）'!$D$6:$X$47,21,FALSE))</f>
        <v/>
      </c>
      <c r="AO140" s="202" t="str">
        <f>IF(AO139="","",VLOOKUP(AO139,'シフト記号表（勤務時間帯）'!$D$6:$X$47,21,FALSE))</f>
        <v/>
      </c>
      <c r="AP140" s="200" t="str">
        <f>IF(AP139="","",VLOOKUP(AP139,'シフト記号表（勤務時間帯）'!$D$6:$X$47,21,FALSE))</f>
        <v/>
      </c>
      <c r="AQ140" s="201" t="str">
        <f>IF(AQ139="","",VLOOKUP(AQ139,'シフト記号表（勤務時間帯）'!$D$6:$X$47,21,FALSE))</f>
        <v/>
      </c>
      <c r="AR140" s="201" t="str">
        <f>IF(AR139="","",VLOOKUP(AR139,'シフト記号表（勤務時間帯）'!$D$6:$X$47,21,FALSE))</f>
        <v/>
      </c>
      <c r="AS140" s="201" t="str">
        <f>IF(AS139="","",VLOOKUP(AS139,'シフト記号表（勤務時間帯）'!$D$6:$X$47,21,FALSE))</f>
        <v/>
      </c>
      <c r="AT140" s="201" t="str">
        <f>IF(AT139="","",VLOOKUP(AT139,'シフト記号表（勤務時間帯）'!$D$6:$X$47,21,FALSE))</f>
        <v/>
      </c>
      <c r="AU140" s="201" t="str">
        <f>IF(AU139="","",VLOOKUP(AU139,'シフト記号表（勤務時間帯）'!$D$6:$X$47,21,FALSE))</f>
        <v/>
      </c>
      <c r="AV140" s="202" t="str">
        <f>IF(AV139="","",VLOOKUP(AV139,'シフト記号表（勤務時間帯）'!$D$6:$X$47,21,FALSE))</f>
        <v/>
      </c>
      <c r="AW140" s="200" t="str">
        <f>IF(AW139="","",VLOOKUP(AW139,'シフト記号表（勤務時間帯）'!$D$6:$X$47,21,FALSE))</f>
        <v/>
      </c>
      <c r="AX140" s="201" t="str">
        <f>IF(AX139="","",VLOOKUP(AX139,'シフト記号表（勤務時間帯）'!$D$6:$X$47,21,FALSE))</f>
        <v/>
      </c>
      <c r="AY140" s="201" t="str">
        <f>IF(AY139="","",VLOOKUP(AY139,'シフト記号表（勤務時間帯）'!$D$6:$X$47,21,FALSE))</f>
        <v/>
      </c>
      <c r="AZ140" s="297">
        <f>IF($BC$3="４週",SUM(U140:AV140),IF($BC$3="暦月",SUM(U140:AY140),""))</f>
        <v>0</v>
      </c>
      <c r="BA140" s="298"/>
      <c r="BB140" s="299">
        <f>IF($BC$3="４週",AZ140/4,IF($BC$3="暦月",(AZ140/($BC$12/7)),""))</f>
        <v>0</v>
      </c>
      <c r="BC140" s="298"/>
      <c r="BD140" s="291"/>
      <c r="BE140" s="292"/>
      <c r="BF140" s="292"/>
      <c r="BG140" s="292"/>
      <c r="BH140" s="293"/>
    </row>
    <row r="141" spans="2:60" ht="20.25" customHeight="1" x14ac:dyDescent="0.4">
      <c r="B141" s="124"/>
      <c r="C141" s="282"/>
      <c r="D141" s="283"/>
      <c r="E141" s="284"/>
      <c r="F141" s="169"/>
      <c r="G141" s="165">
        <f>C139</f>
        <v>0</v>
      </c>
      <c r="H141" s="246"/>
      <c r="I141" s="263"/>
      <c r="J141" s="264"/>
      <c r="K141" s="264"/>
      <c r="L141" s="265"/>
      <c r="M141" s="253"/>
      <c r="N141" s="254"/>
      <c r="O141" s="255"/>
      <c r="P141" s="196" t="s">
        <v>74</v>
      </c>
      <c r="Q141" s="26"/>
      <c r="R141" s="26"/>
      <c r="S141" s="18"/>
      <c r="T141" s="57"/>
      <c r="U141" s="203" t="str">
        <f>IF(U139="","",VLOOKUP(U139,'シフト記号表（勤務時間帯）'!$D$6:$Z$47,23,FALSE))</f>
        <v/>
      </c>
      <c r="V141" s="204" t="str">
        <f>IF(V139="","",VLOOKUP(V139,'シフト記号表（勤務時間帯）'!$D$6:$Z$47,23,FALSE))</f>
        <v/>
      </c>
      <c r="W141" s="204" t="str">
        <f>IF(W139="","",VLOOKUP(W139,'シフト記号表（勤務時間帯）'!$D$6:$Z$47,23,FALSE))</f>
        <v/>
      </c>
      <c r="X141" s="204" t="str">
        <f>IF(X139="","",VLOOKUP(X139,'シフト記号表（勤務時間帯）'!$D$6:$Z$47,23,FALSE))</f>
        <v/>
      </c>
      <c r="Y141" s="204" t="str">
        <f>IF(Y139="","",VLOOKUP(Y139,'シフト記号表（勤務時間帯）'!$D$6:$Z$47,23,FALSE))</f>
        <v/>
      </c>
      <c r="Z141" s="204" t="str">
        <f>IF(Z139="","",VLOOKUP(Z139,'シフト記号表（勤務時間帯）'!$D$6:$Z$47,23,FALSE))</f>
        <v/>
      </c>
      <c r="AA141" s="205" t="str">
        <f>IF(AA139="","",VLOOKUP(AA139,'シフト記号表（勤務時間帯）'!$D$6:$Z$47,23,FALSE))</f>
        <v/>
      </c>
      <c r="AB141" s="203" t="str">
        <f>IF(AB139="","",VLOOKUP(AB139,'シフト記号表（勤務時間帯）'!$D$6:$Z$47,23,FALSE))</f>
        <v/>
      </c>
      <c r="AC141" s="204" t="str">
        <f>IF(AC139="","",VLOOKUP(AC139,'シフト記号表（勤務時間帯）'!$D$6:$Z$47,23,FALSE))</f>
        <v/>
      </c>
      <c r="AD141" s="204" t="str">
        <f>IF(AD139="","",VLOOKUP(AD139,'シフト記号表（勤務時間帯）'!$D$6:$Z$47,23,FALSE))</f>
        <v/>
      </c>
      <c r="AE141" s="204" t="str">
        <f>IF(AE139="","",VLOOKUP(AE139,'シフト記号表（勤務時間帯）'!$D$6:$Z$47,23,FALSE))</f>
        <v/>
      </c>
      <c r="AF141" s="204" t="str">
        <f>IF(AF139="","",VLOOKUP(AF139,'シフト記号表（勤務時間帯）'!$D$6:$Z$47,23,FALSE))</f>
        <v/>
      </c>
      <c r="AG141" s="204" t="str">
        <f>IF(AG139="","",VLOOKUP(AG139,'シフト記号表（勤務時間帯）'!$D$6:$Z$47,23,FALSE))</f>
        <v/>
      </c>
      <c r="AH141" s="205" t="str">
        <f>IF(AH139="","",VLOOKUP(AH139,'シフト記号表（勤務時間帯）'!$D$6:$Z$47,23,FALSE))</f>
        <v/>
      </c>
      <c r="AI141" s="203" t="str">
        <f>IF(AI139="","",VLOOKUP(AI139,'シフト記号表（勤務時間帯）'!$D$6:$Z$47,23,FALSE))</f>
        <v/>
      </c>
      <c r="AJ141" s="204" t="str">
        <f>IF(AJ139="","",VLOOKUP(AJ139,'シフト記号表（勤務時間帯）'!$D$6:$Z$47,23,FALSE))</f>
        <v/>
      </c>
      <c r="AK141" s="204" t="str">
        <f>IF(AK139="","",VLOOKUP(AK139,'シフト記号表（勤務時間帯）'!$D$6:$Z$47,23,FALSE))</f>
        <v/>
      </c>
      <c r="AL141" s="204" t="str">
        <f>IF(AL139="","",VLOOKUP(AL139,'シフト記号表（勤務時間帯）'!$D$6:$Z$47,23,FALSE))</f>
        <v/>
      </c>
      <c r="AM141" s="204" t="str">
        <f>IF(AM139="","",VLOOKUP(AM139,'シフト記号表（勤務時間帯）'!$D$6:$Z$47,23,FALSE))</f>
        <v/>
      </c>
      <c r="AN141" s="204" t="str">
        <f>IF(AN139="","",VLOOKUP(AN139,'シフト記号表（勤務時間帯）'!$D$6:$Z$47,23,FALSE))</f>
        <v/>
      </c>
      <c r="AO141" s="205" t="str">
        <f>IF(AO139="","",VLOOKUP(AO139,'シフト記号表（勤務時間帯）'!$D$6:$Z$47,23,FALSE))</f>
        <v/>
      </c>
      <c r="AP141" s="203" t="str">
        <f>IF(AP139="","",VLOOKUP(AP139,'シフト記号表（勤務時間帯）'!$D$6:$Z$47,23,FALSE))</f>
        <v/>
      </c>
      <c r="AQ141" s="204" t="str">
        <f>IF(AQ139="","",VLOOKUP(AQ139,'シフト記号表（勤務時間帯）'!$D$6:$Z$47,23,FALSE))</f>
        <v/>
      </c>
      <c r="AR141" s="204" t="str">
        <f>IF(AR139="","",VLOOKUP(AR139,'シフト記号表（勤務時間帯）'!$D$6:$Z$47,23,FALSE))</f>
        <v/>
      </c>
      <c r="AS141" s="204" t="str">
        <f>IF(AS139="","",VLOOKUP(AS139,'シフト記号表（勤務時間帯）'!$D$6:$Z$47,23,FALSE))</f>
        <v/>
      </c>
      <c r="AT141" s="204" t="str">
        <f>IF(AT139="","",VLOOKUP(AT139,'シフト記号表（勤務時間帯）'!$D$6:$Z$47,23,FALSE))</f>
        <v/>
      </c>
      <c r="AU141" s="204" t="str">
        <f>IF(AU139="","",VLOOKUP(AU139,'シフト記号表（勤務時間帯）'!$D$6:$Z$47,23,FALSE))</f>
        <v/>
      </c>
      <c r="AV141" s="205" t="str">
        <f>IF(AV139="","",VLOOKUP(AV139,'シフト記号表（勤務時間帯）'!$D$6:$Z$47,23,FALSE))</f>
        <v/>
      </c>
      <c r="AW141" s="203" t="str">
        <f>IF(AW139="","",VLOOKUP(AW139,'シフト記号表（勤務時間帯）'!$D$6:$Z$47,23,FALSE))</f>
        <v/>
      </c>
      <c r="AX141" s="204" t="str">
        <f>IF(AX139="","",VLOOKUP(AX139,'シフト記号表（勤務時間帯）'!$D$6:$Z$47,23,FALSE))</f>
        <v/>
      </c>
      <c r="AY141" s="204" t="str">
        <f>IF(AY139="","",VLOOKUP(AY139,'シフト記号表（勤務時間帯）'!$D$6:$Z$47,23,FALSE))</f>
        <v/>
      </c>
      <c r="AZ141" s="300">
        <f>IF($BC$3="４週",SUM(U141:AV141),IF($BC$3="暦月",SUM(U141:AY141),""))</f>
        <v>0</v>
      </c>
      <c r="BA141" s="301"/>
      <c r="BB141" s="302">
        <f>IF($BC$3="４週",AZ141/4,IF($BC$3="暦月",(AZ141/($BC$12/7)),""))</f>
        <v>0</v>
      </c>
      <c r="BC141" s="301"/>
      <c r="BD141" s="294"/>
      <c r="BE141" s="295"/>
      <c r="BF141" s="295"/>
      <c r="BG141" s="295"/>
      <c r="BH141" s="296"/>
    </row>
    <row r="142" spans="2:60" ht="20.25" customHeight="1" x14ac:dyDescent="0.4">
      <c r="B142" s="125"/>
      <c r="C142" s="276"/>
      <c r="D142" s="277"/>
      <c r="E142" s="278"/>
      <c r="F142" s="167"/>
      <c r="G142" s="163"/>
      <c r="H142" s="337"/>
      <c r="I142" s="257"/>
      <c r="J142" s="258"/>
      <c r="K142" s="258"/>
      <c r="L142" s="259"/>
      <c r="M142" s="247"/>
      <c r="N142" s="248"/>
      <c r="O142" s="249"/>
      <c r="P142" s="44" t="s">
        <v>18</v>
      </c>
      <c r="Q142" s="45"/>
      <c r="R142" s="45"/>
      <c r="S142" s="46"/>
      <c r="T142" s="60"/>
      <c r="U142" s="206"/>
      <c r="V142" s="207"/>
      <c r="W142" s="207"/>
      <c r="X142" s="207"/>
      <c r="Y142" s="207"/>
      <c r="Z142" s="207"/>
      <c r="AA142" s="208"/>
      <c r="AB142" s="206"/>
      <c r="AC142" s="207"/>
      <c r="AD142" s="207"/>
      <c r="AE142" s="207"/>
      <c r="AF142" s="207"/>
      <c r="AG142" s="207"/>
      <c r="AH142" s="208"/>
      <c r="AI142" s="206"/>
      <c r="AJ142" s="207"/>
      <c r="AK142" s="207"/>
      <c r="AL142" s="207"/>
      <c r="AM142" s="207"/>
      <c r="AN142" s="207"/>
      <c r="AO142" s="208"/>
      <c r="AP142" s="206"/>
      <c r="AQ142" s="207"/>
      <c r="AR142" s="207"/>
      <c r="AS142" s="207"/>
      <c r="AT142" s="207"/>
      <c r="AU142" s="207"/>
      <c r="AV142" s="208"/>
      <c r="AW142" s="206"/>
      <c r="AX142" s="207"/>
      <c r="AY142" s="207"/>
      <c r="AZ142" s="256"/>
      <c r="BA142" s="243"/>
      <c r="BB142" s="242"/>
      <c r="BC142" s="243"/>
      <c r="BD142" s="288"/>
      <c r="BE142" s="289"/>
      <c r="BF142" s="289"/>
      <c r="BG142" s="289"/>
      <c r="BH142" s="290"/>
    </row>
    <row r="143" spans="2:60" ht="20.25" customHeight="1" x14ac:dyDescent="0.4">
      <c r="B143" s="123">
        <f>B140+1</f>
        <v>40</v>
      </c>
      <c r="C143" s="279"/>
      <c r="D143" s="280"/>
      <c r="E143" s="281"/>
      <c r="F143" s="168">
        <f>C142</f>
        <v>0</v>
      </c>
      <c r="G143" s="164"/>
      <c r="H143" s="245"/>
      <c r="I143" s="260"/>
      <c r="J143" s="261"/>
      <c r="K143" s="261"/>
      <c r="L143" s="262"/>
      <c r="M143" s="250"/>
      <c r="N143" s="251"/>
      <c r="O143" s="252"/>
      <c r="P143" s="23" t="s">
        <v>73</v>
      </c>
      <c r="Q143" s="24"/>
      <c r="R143" s="24"/>
      <c r="S143" s="19"/>
      <c r="T143" s="53"/>
      <c r="U143" s="200" t="str">
        <f>IF(U142="","",VLOOKUP(U142,'シフト記号表（勤務時間帯）'!$D$6:$X$47,21,FALSE))</f>
        <v/>
      </c>
      <c r="V143" s="201" t="str">
        <f>IF(V142="","",VLOOKUP(V142,'シフト記号表（勤務時間帯）'!$D$6:$X$47,21,FALSE))</f>
        <v/>
      </c>
      <c r="W143" s="201" t="str">
        <f>IF(W142="","",VLOOKUP(W142,'シフト記号表（勤務時間帯）'!$D$6:$X$47,21,FALSE))</f>
        <v/>
      </c>
      <c r="X143" s="201" t="str">
        <f>IF(X142="","",VLOOKUP(X142,'シフト記号表（勤務時間帯）'!$D$6:$X$47,21,FALSE))</f>
        <v/>
      </c>
      <c r="Y143" s="201" t="str">
        <f>IF(Y142="","",VLOOKUP(Y142,'シフト記号表（勤務時間帯）'!$D$6:$X$47,21,FALSE))</f>
        <v/>
      </c>
      <c r="Z143" s="201" t="str">
        <f>IF(Z142="","",VLOOKUP(Z142,'シフト記号表（勤務時間帯）'!$D$6:$X$47,21,FALSE))</f>
        <v/>
      </c>
      <c r="AA143" s="202" t="str">
        <f>IF(AA142="","",VLOOKUP(AA142,'シフト記号表（勤務時間帯）'!$D$6:$X$47,21,FALSE))</f>
        <v/>
      </c>
      <c r="AB143" s="200" t="str">
        <f>IF(AB142="","",VLOOKUP(AB142,'シフト記号表（勤務時間帯）'!$D$6:$X$47,21,FALSE))</f>
        <v/>
      </c>
      <c r="AC143" s="201" t="str">
        <f>IF(AC142="","",VLOOKUP(AC142,'シフト記号表（勤務時間帯）'!$D$6:$X$47,21,FALSE))</f>
        <v/>
      </c>
      <c r="AD143" s="201" t="str">
        <f>IF(AD142="","",VLOOKUP(AD142,'シフト記号表（勤務時間帯）'!$D$6:$X$47,21,FALSE))</f>
        <v/>
      </c>
      <c r="AE143" s="201" t="str">
        <f>IF(AE142="","",VLOOKUP(AE142,'シフト記号表（勤務時間帯）'!$D$6:$X$47,21,FALSE))</f>
        <v/>
      </c>
      <c r="AF143" s="201" t="str">
        <f>IF(AF142="","",VLOOKUP(AF142,'シフト記号表（勤務時間帯）'!$D$6:$X$47,21,FALSE))</f>
        <v/>
      </c>
      <c r="AG143" s="201" t="str">
        <f>IF(AG142="","",VLOOKUP(AG142,'シフト記号表（勤務時間帯）'!$D$6:$X$47,21,FALSE))</f>
        <v/>
      </c>
      <c r="AH143" s="202" t="str">
        <f>IF(AH142="","",VLOOKUP(AH142,'シフト記号表（勤務時間帯）'!$D$6:$X$47,21,FALSE))</f>
        <v/>
      </c>
      <c r="AI143" s="200" t="str">
        <f>IF(AI142="","",VLOOKUP(AI142,'シフト記号表（勤務時間帯）'!$D$6:$X$47,21,FALSE))</f>
        <v/>
      </c>
      <c r="AJ143" s="201" t="str">
        <f>IF(AJ142="","",VLOOKUP(AJ142,'シフト記号表（勤務時間帯）'!$D$6:$X$47,21,FALSE))</f>
        <v/>
      </c>
      <c r="AK143" s="201" t="str">
        <f>IF(AK142="","",VLOOKUP(AK142,'シフト記号表（勤務時間帯）'!$D$6:$X$47,21,FALSE))</f>
        <v/>
      </c>
      <c r="AL143" s="201" t="str">
        <f>IF(AL142="","",VLOOKUP(AL142,'シフト記号表（勤務時間帯）'!$D$6:$X$47,21,FALSE))</f>
        <v/>
      </c>
      <c r="AM143" s="201" t="str">
        <f>IF(AM142="","",VLOOKUP(AM142,'シフト記号表（勤務時間帯）'!$D$6:$X$47,21,FALSE))</f>
        <v/>
      </c>
      <c r="AN143" s="201" t="str">
        <f>IF(AN142="","",VLOOKUP(AN142,'シフト記号表（勤務時間帯）'!$D$6:$X$47,21,FALSE))</f>
        <v/>
      </c>
      <c r="AO143" s="202" t="str">
        <f>IF(AO142="","",VLOOKUP(AO142,'シフト記号表（勤務時間帯）'!$D$6:$X$47,21,FALSE))</f>
        <v/>
      </c>
      <c r="AP143" s="200" t="str">
        <f>IF(AP142="","",VLOOKUP(AP142,'シフト記号表（勤務時間帯）'!$D$6:$X$47,21,FALSE))</f>
        <v/>
      </c>
      <c r="AQ143" s="201" t="str">
        <f>IF(AQ142="","",VLOOKUP(AQ142,'シフト記号表（勤務時間帯）'!$D$6:$X$47,21,FALSE))</f>
        <v/>
      </c>
      <c r="AR143" s="201" t="str">
        <f>IF(AR142="","",VLOOKUP(AR142,'シフト記号表（勤務時間帯）'!$D$6:$X$47,21,FALSE))</f>
        <v/>
      </c>
      <c r="AS143" s="201" t="str">
        <f>IF(AS142="","",VLOOKUP(AS142,'シフト記号表（勤務時間帯）'!$D$6:$X$47,21,FALSE))</f>
        <v/>
      </c>
      <c r="AT143" s="201" t="str">
        <f>IF(AT142="","",VLOOKUP(AT142,'シフト記号表（勤務時間帯）'!$D$6:$X$47,21,FALSE))</f>
        <v/>
      </c>
      <c r="AU143" s="201" t="str">
        <f>IF(AU142="","",VLOOKUP(AU142,'シフト記号表（勤務時間帯）'!$D$6:$X$47,21,FALSE))</f>
        <v/>
      </c>
      <c r="AV143" s="202" t="str">
        <f>IF(AV142="","",VLOOKUP(AV142,'シフト記号表（勤務時間帯）'!$D$6:$X$47,21,FALSE))</f>
        <v/>
      </c>
      <c r="AW143" s="200" t="str">
        <f>IF(AW142="","",VLOOKUP(AW142,'シフト記号表（勤務時間帯）'!$D$6:$X$47,21,FALSE))</f>
        <v/>
      </c>
      <c r="AX143" s="201" t="str">
        <f>IF(AX142="","",VLOOKUP(AX142,'シフト記号表（勤務時間帯）'!$D$6:$X$47,21,FALSE))</f>
        <v/>
      </c>
      <c r="AY143" s="201" t="str">
        <f>IF(AY142="","",VLOOKUP(AY142,'シフト記号表（勤務時間帯）'!$D$6:$X$47,21,FALSE))</f>
        <v/>
      </c>
      <c r="AZ143" s="297">
        <f>IF($BC$3="４週",SUM(U143:AV143),IF($BC$3="暦月",SUM(U143:AY143),""))</f>
        <v>0</v>
      </c>
      <c r="BA143" s="298"/>
      <c r="BB143" s="299">
        <f>IF($BC$3="４週",AZ143/4,IF($BC$3="暦月",(AZ143/($BC$12/7)),""))</f>
        <v>0</v>
      </c>
      <c r="BC143" s="298"/>
      <c r="BD143" s="291"/>
      <c r="BE143" s="292"/>
      <c r="BF143" s="292"/>
      <c r="BG143" s="292"/>
      <c r="BH143" s="293"/>
    </row>
    <row r="144" spans="2:60" ht="20.25" customHeight="1" x14ac:dyDescent="0.4">
      <c r="B144" s="124"/>
      <c r="C144" s="282"/>
      <c r="D144" s="283"/>
      <c r="E144" s="284"/>
      <c r="F144" s="169"/>
      <c r="G144" s="165">
        <f>C142</f>
        <v>0</v>
      </c>
      <c r="H144" s="246"/>
      <c r="I144" s="263"/>
      <c r="J144" s="264"/>
      <c r="K144" s="264"/>
      <c r="L144" s="265"/>
      <c r="M144" s="253"/>
      <c r="N144" s="254"/>
      <c r="O144" s="255"/>
      <c r="P144" s="196" t="s">
        <v>74</v>
      </c>
      <c r="Q144" s="26"/>
      <c r="R144" s="26"/>
      <c r="S144" s="18"/>
      <c r="T144" s="57"/>
      <c r="U144" s="203" t="str">
        <f>IF(U142="","",VLOOKUP(U142,'シフト記号表（勤務時間帯）'!$D$6:$Z$47,23,FALSE))</f>
        <v/>
      </c>
      <c r="V144" s="204" t="str">
        <f>IF(V142="","",VLOOKUP(V142,'シフト記号表（勤務時間帯）'!$D$6:$Z$47,23,FALSE))</f>
        <v/>
      </c>
      <c r="W144" s="204" t="str">
        <f>IF(W142="","",VLOOKUP(W142,'シフト記号表（勤務時間帯）'!$D$6:$Z$47,23,FALSE))</f>
        <v/>
      </c>
      <c r="X144" s="204" t="str">
        <f>IF(X142="","",VLOOKUP(X142,'シフト記号表（勤務時間帯）'!$D$6:$Z$47,23,FALSE))</f>
        <v/>
      </c>
      <c r="Y144" s="204" t="str">
        <f>IF(Y142="","",VLOOKUP(Y142,'シフト記号表（勤務時間帯）'!$D$6:$Z$47,23,FALSE))</f>
        <v/>
      </c>
      <c r="Z144" s="204" t="str">
        <f>IF(Z142="","",VLOOKUP(Z142,'シフト記号表（勤務時間帯）'!$D$6:$Z$47,23,FALSE))</f>
        <v/>
      </c>
      <c r="AA144" s="205" t="str">
        <f>IF(AA142="","",VLOOKUP(AA142,'シフト記号表（勤務時間帯）'!$D$6:$Z$47,23,FALSE))</f>
        <v/>
      </c>
      <c r="AB144" s="203" t="str">
        <f>IF(AB142="","",VLOOKUP(AB142,'シフト記号表（勤務時間帯）'!$D$6:$Z$47,23,FALSE))</f>
        <v/>
      </c>
      <c r="AC144" s="204" t="str">
        <f>IF(AC142="","",VLOOKUP(AC142,'シフト記号表（勤務時間帯）'!$D$6:$Z$47,23,FALSE))</f>
        <v/>
      </c>
      <c r="AD144" s="204" t="str">
        <f>IF(AD142="","",VLOOKUP(AD142,'シフト記号表（勤務時間帯）'!$D$6:$Z$47,23,FALSE))</f>
        <v/>
      </c>
      <c r="AE144" s="204" t="str">
        <f>IF(AE142="","",VLOOKUP(AE142,'シフト記号表（勤務時間帯）'!$D$6:$Z$47,23,FALSE))</f>
        <v/>
      </c>
      <c r="AF144" s="204" t="str">
        <f>IF(AF142="","",VLOOKUP(AF142,'シフト記号表（勤務時間帯）'!$D$6:$Z$47,23,FALSE))</f>
        <v/>
      </c>
      <c r="AG144" s="204" t="str">
        <f>IF(AG142="","",VLOOKUP(AG142,'シフト記号表（勤務時間帯）'!$D$6:$Z$47,23,FALSE))</f>
        <v/>
      </c>
      <c r="AH144" s="205" t="str">
        <f>IF(AH142="","",VLOOKUP(AH142,'シフト記号表（勤務時間帯）'!$D$6:$Z$47,23,FALSE))</f>
        <v/>
      </c>
      <c r="AI144" s="203" t="str">
        <f>IF(AI142="","",VLOOKUP(AI142,'シフト記号表（勤務時間帯）'!$D$6:$Z$47,23,FALSE))</f>
        <v/>
      </c>
      <c r="AJ144" s="204" t="str">
        <f>IF(AJ142="","",VLOOKUP(AJ142,'シフト記号表（勤務時間帯）'!$D$6:$Z$47,23,FALSE))</f>
        <v/>
      </c>
      <c r="AK144" s="204" t="str">
        <f>IF(AK142="","",VLOOKUP(AK142,'シフト記号表（勤務時間帯）'!$D$6:$Z$47,23,FALSE))</f>
        <v/>
      </c>
      <c r="AL144" s="204" t="str">
        <f>IF(AL142="","",VLOOKUP(AL142,'シフト記号表（勤務時間帯）'!$D$6:$Z$47,23,FALSE))</f>
        <v/>
      </c>
      <c r="AM144" s="204" t="str">
        <f>IF(AM142="","",VLOOKUP(AM142,'シフト記号表（勤務時間帯）'!$D$6:$Z$47,23,FALSE))</f>
        <v/>
      </c>
      <c r="AN144" s="204" t="str">
        <f>IF(AN142="","",VLOOKUP(AN142,'シフト記号表（勤務時間帯）'!$D$6:$Z$47,23,FALSE))</f>
        <v/>
      </c>
      <c r="AO144" s="205" t="str">
        <f>IF(AO142="","",VLOOKUP(AO142,'シフト記号表（勤務時間帯）'!$D$6:$Z$47,23,FALSE))</f>
        <v/>
      </c>
      <c r="AP144" s="203" t="str">
        <f>IF(AP142="","",VLOOKUP(AP142,'シフト記号表（勤務時間帯）'!$D$6:$Z$47,23,FALSE))</f>
        <v/>
      </c>
      <c r="AQ144" s="204" t="str">
        <f>IF(AQ142="","",VLOOKUP(AQ142,'シフト記号表（勤務時間帯）'!$D$6:$Z$47,23,FALSE))</f>
        <v/>
      </c>
      <c r="AR144" s="204" t="str">
        <f>IF(AR142="","",VLOOKUP(AR142,'シフト記号表（勤務時間帯）'!$D$6:$Z$47,23,FALSE))</f>
        <v/>
      </c>
      <c r="AS144" s="204" t="str">
        <f>IF(AS142="","",VLOOKUP(AS142,'シフト記号表（勤務時間帯）'!$D$6:$Z$47,23,FALSE))</f>
        <v/>
      </c>
      <c r="AT144" s="204" t="str">
        <f>IF(AT142="","",VLOOKUP(AT142,'シフト記号表（勤務時間帯）'!$D$6:$Z$47,23,FALSE))</f>
        <v/>
      </c>
      <c r="AU144" s="204" t="str">
        <f>IF(AU142="","",VLOOKUP(AU142,'シフト記号表（勤務時間帯）'!$D$6:$Z$47,23,FALSE))</f>
        <v/>
      </c>
      <c r="AV144" s="205" t="str">
        <f>IF(AV142="","",VLOOKUP(AV142,'シフト記号表（勤務時間帯）'!$D$6:$Z$47,23,FALSE))</f>
        <v/>
      </c>
      <c r="AW144" s="203" t="str">
        <f>IF(AW142="","",VLOOKUP(AW142,'シフト記号表（勤務時間帯）'!$D$6:$Z$47,23,FALSE))</f>
        <v/>
      </c>
      <c r="AX144" s="204" t="str">
        <f>IF(AX142="","",VLOOKUP(AX142,'シフト記号表（勤務時間帯）'!$D$6:$Z$47,23,FALSE))</f>
        <v/>
      </c>
      <c r="AY144" s="204" t="str">
        <f>IF(AY142="","",VLOOKUP(AY142,'シフト記号表（勤務時間帯）'!$D$6:$Z$47,23,FALSE))</f>
        <v/>
      </c>
      <c r="AZ144" s="300">
        <f>IF($BC$3="４週",SUM(U144:AV144),IF($BC$3="暦月",SUM(U144:AY144),""))</f>
        <v>0</v>
      </c>
      <c r="BA144" s="301"/>
      <c r="BB144" s="302">
        <f>IF($BC$3="４週",AZ144/4,IF($BC$3="暦月",(AZ144/($BC$12/7)),""))</f>
        <v>0</v>
      </c>
      <c r="BC144" s="301"/>
      <c r="BD144" s="294"/>
      <c r="BE144" s="295"/>
      <c r="BF144" s="295"/>
      <c r="BG144" s="295"/>
      <c r="BH144" s="296"/>
    </row>
    <row r="145" spans="2:60" ht="20.25" customHeight="1" x14ac:dyDescent="0.4">
      <c r="B145" s="125"/>
      <c r="C145" s="276"/>
      <c r="D145" s="277"/>
      <c r="E145" s="278"/>
      <c r="F145" s="167"/>
      <c r="G145" s="163"/>
      <c r="H145" s="337"/>
      <c r="I145" s="257"/>
      <c r="J145" s="258"/>
      <c r="K145" s="258"/>
      <c r="L145" s="259"/>
      <c r="M145" s="247"/>
      <c r="N145" s="248"/>
      <c r="O145" s="249"/>
      <c r="P145" s="44" t="s">
        <v>18</v>
      </c>
      <c r="Q145" s="45"/>
      <c r="R145" s="45"/>
      <c r="S145" s="46"/>
      <c r="T145" s="60"/>
      <c r="U145" s="206"/>
      <c r="V145" s="207"/>
      <c r="W145" s="207"/>
      <c r="X145" s="207"/>
      <c r="Y145" s="207"/>
      <c r="Z145" s="207"/>
      <c r="AA145" s="208"/>
      <c r="AB145" s="206"/>
      <c r="AC145" s="207"/>
      <c r="AD145" s="207"/>
      <c r="AE145" s="207"/>
      <c r="AF145" s="207"/>
      <c r="AG145" s="207"/>
      <c r="AH145" s="208"/>
      <c r="AI145" s="206"/>
      <c r="AJ145" s="207"/>
      <c r="AK145" s="207"/>
      <c r="AL145" s="207"/>
      <c r="AM145" s="207"/>
      <c r="AN145" s="207"/>
      <c r="AO145" s="208"/>
      <c r="AP145" s="206"/>
      <c r="AQ145" s="207"/>
      <c r="AR145" s="207"/>
      <c r="AS145" s="207"/>
      <c r="AT145" s="207"/>
      <c r="AU145" s="207"/>
      <c r="AV145" s="208"/>
      <c r="AW145" s="206"/>
      <c r="AX145" s="207"/>
      <c r="AY145" s="207"/>
      <c r="AZ145" s="256"/>
      <c r="BA145" s="243"/>
      <c r="BB145" s="242"/>
      <c r="BC145" s="243"/>
      <c r="BD145" s="288"/>
      <c r="BE145" s="289"/>
      <c r="BF145" s="289"/>
      <c r="BG145" s="289"/>
      <c r="BH145" s="290"/>
    </row>
    <row r="146" spans="2:60" ht="20.25" customHeight="1" x14ac:dyDescent="0.4">
      <c r="B146" s="123">
        <f>B143+1</f>
        <v>41</v>
      </c>
      <c r="C146" s="279"/>
      <c r="D146" s="280"/>
      <c r="E146" s="281"/>
      <c r="F146" s="168">
        <f>C145</f>
        <v>0</v>
      </c>
      <c r="G146" s="164"/>
      <c r="H146" s="245"/>
      <c r="I146" s="260"/>
      <c r="J146" s="261"/>
      <c r="K146" s="261"/>
      <c r="L146" s="262"/>
      <c r="M146" s="250"/>
      <c r="N146" s="251"/>
      <c r="O146" s="252"/>
      <c r="P146" s="23" t="s">
        <v>73</v>
      </c>
      <c r="Q146" s="24"/>
      <c r="R146" s="24"/>
      <c r="S146" s="19"/>
      <c r="T146" s="53"/>
      <c r="U146" s="200" t="str">
        <f>IF(U145="","",VLOOKUP(U145,'シフト記号表（勤務時間帯）'!$D$6:$X$47,21,FALSE))</f>
        <v/>
      </c>
      <c r="V146" s="201" t="str">
        <f>IF(V145="","",VLOOKUP(V145,'シフト記号表（勤務時間帯）'!$D$6:$X$47,21,FALSE))</f>
        <v/>
      </c>
      <c r="W146" s="201" t="str">
        <f>IF(W145="","",VLOOKUP(W145,'シフト記号表（勤務時間帯）'!$D$6:$X$47,21,FALSE))</f>
        <v/>
      </c>
      <c r="X146" s="201" t="str">
        <f>IF(X145="","",VLOOKUP(X145,'シフト記号表（勤務時間帯）'!$D$6:$X$47,21,FALSE))</f>
        <v/>
      </c>
      <c r="Y146" s="201" t="str">
        <f>IF(Y145="","",VLOOKUP(Y145,'シフト記号表（勤務時間帯）'!$D$6:$X$47,21,FALSE))</f>
        <v/>
      </c>
      <c r="Z146" s="201" t="str">
        <f>IF(Z145="","",VLOOKUP(Z145,'シフト記号表（勤務時間帯）'!$D$6:$X$47,21,FALSE))</f>
        <v/>
      </c>
      <c r="AA146" s="202" t="str">
        <f>IF(AA145="","",VLOOKUP(AA145,'シフト記号表（勤務時間帯）'!$D$6:$X$47,21,FALSE))</f>
        <v/>
      </c>
      <c r="AB146" s="200" t="str">
        <f>IF(AB145="","",VLOOKUP(AB145,'シフト記号表（勤務時間帯）'!$D$6:$X$47,21,FALSE))</f>
        <v/>
      </c>
      <c r="AC146" s="201" t="str">
        <f>IF(AC145="","",VLOOKUP(AC145,'シフト記号表（勤務時間帯）'!$D$6:$X$47,21,FALSE))</f>
        <v/>
      </c>
      <c r="AD146" s="201" t="str">
        <f>IF(AD145="","",VLOOKUP(AD145,'シフト記号表（勤務時間帯）'!$D$6:$X$47,21,FALSE))</f>
        <v/>
      </c>
      <c r="AE146" s="201" t="str">
        <f>IF(AE145="","",VLOOKUP(AE145,'シフト記号表（勤務時間帯）'!$D$6:$X$47,21,FALSE))</f>
        <v/>
      </c>
      <c r="AF146" s="201" t="str">
        <f>IF(AF145="","",VLOOKUP(AF145,'シフト記号表（勤務時間帯）'!$D$6:$X$47,21,FALSE))</f>
        <v/>
      </c>
      <c r="AG146" s="201" t="str">
        <f>IF(AG145="","",VLOOKUP(AG145,'シフト記号表（勤務時間帯）'!$D$6:$X$47,21,FALSE))</f>
        <v/>
      </c>
      <c r="AH146" s="202" t="str">
        <f>IF(AH145="","",VLOOKUP(AH145,'シフト記号表（勤務時間帯）'!$D$6:$X$47,21,FALSE))</f>
        <v/>
      </c>
      <c r="AI146" s="200" t="str">
        <f>IF(AI145="","",VLOOKUP(AI145,'シフト記号表（勤務時間帯）'!$D$6:$X$47,21,FALSE))</f>
        <v/>
      </c>
      <c r="AJ146" s="201" t="str">
        <f>IF(AJ145="","",VLOOKUP(AJ145,'シフト記号表（勤務時間帯）'!$D$6:$X$47,21,FALSE))</f>
        <v/>
      </c>
      <c r="AK146" s="201" t="str">
        <f>IF(AK145="","",VLOOKUP(AK145,'シフト記号表（勤務時間帯）'!$D$6:$X$47,21,FALSE))</f>
        <v/>
      </c>
      <c r="AL146" s="201" t="str">
        <f>IF(AL145="","",VLOOKUP(AL145,'シフト記号表（勤務時間帯）'!$D$6:$X$47,21,FALSE))</f>
        <v/>
      </c>
      <c r="AM146" s="201" t="str">
        <f>IF(AM145="","",VLOOKUP(AM145,'シフト記号表（勤務時間帯）'!$D$6:$X$47,21,FALSE))</f>
        <v/>
      </c>
      <c r="AN146" s="201" t="str">
        <f>IF(AN145="","",VLOOKUP(AN145,'シフト記号表（勤務時間帯）'!$D$6:$X$47,21,FALSE))</f>
        <v/>
      </c>
      <c r="AO146" s="202" t="str">
        <f>IF(AO145="","",VLOOKUP(AO145,'シフト記号表（勤務時間帯）'!$D$6:$X$47,21,FALSE))</f>
        <v/>
      </c>
      <c r="AP146" s="200" t="str">
        <f>IF(AP145="","",VLOOKUP(AP145,'シフト記号表（勤務時間帯）'!$D$6:$X$47,21,FALSE))</f>
        <v/>
      </c>
      <c r="AQ146" s="201" t="str">
        <f>IF(AQ145="","",VLOOKUP(AQ145,'シフト記号表（勤務時間帯）'!$D$6:$X$47,21,FALSE))</f>
        <v/>
      </c>
      <c r="AR146" s="201" t="str">
        <f>IF(AR145="","",VLOOKUP(AR145,'シフト記号表（勤務時間帯）'!$D$6:$X$47,21,FALSE))</f>
        <v/>
      </c>
      <c r="AS146" s="201" t="str">
        <f>IF(AS145="","",VLOOKUP(AS145,'シフト記号表（勤務時間帯）'!$D$6:$X$47,21,FALSE))</f>
        <v/>
      </c>
      <c r="AT146" s="201" t="str">
        <f>IF(AT145="","",VLOOKUP(AT145,'シフト記号表（勤務時間帯）'!$D$6:$X$47,21,FALSE))</f>
        <v/>
      </c>
      <c r="AU146" s="201" t="str">
        <f>IF(AU145="","",VLOOKUP(AU145,'シフト記号表（勤務時間帯）'!$D$6:$X$47,21,FALSE))</f>
        <v/>
      </c>
      <c r="AV146" s="202" t="str">
        <f>IF(AV145="","",VLOOKUP(AV145,'シフト記号表（勤務時間帯）'!$D$6:$X$47,21,FALSE))</f>
        <v/>
      </c>
      <c r="AW146" s="200" t="str">
        <f>IF(AW145="","",VLOOKUP(AW145,'シフト記号表（勤務時間帯）'!$D$6:$X$47,21,FALSE))</f>
        <v/>
      </c>
      <c r="AX146" s="201" t="str">
        <f>IF(AX145="","",VLOOKUP(AX145,'シフト記号表（勤務時間帯）'!$D$6:$X$47,21,FALSE))</f>
        <v/>
      </c>
      <c r="AY146" s="201" t="str">
        <f>IF(AY145="","",VLOOKUP(AY145,'シフト記号表（勤務時間帯）'!$D$6:$X$47,21,FALSE))</f>
        <v/>
      </c>
      <c r="AZ146" s="297">
        <f>IF($BC$3="４週",SUM(U146:AV146),IF($BC$3="暦月",SUM(U146:AY146),""))</f>
        <v>0</v>
      </c>
      <c r="BA146" s="298"/>
      <c r="BB146" s="299">
        <f>IF($BC$3="４週",AZ146/4,IF($BC$3="暦月",(AZ146/($BC$12/7)),""))</f>
        <v>0</v>
      </c>
      <c r="BC146" s="298"/>
      <c r="BD146" s="291"/>
      <c r="BE146" s="292"/>
      <c r="BF146" s="292"/>
      <c r="BG146" s="292"/>
      <c r="BH146" s="293"/>
    </row>
    <row r="147" spans="2:60" ht="20.25" customHeight="1" x14ac:dyDescent="0.4">
      <c r="B147" s="124"/>
      <c r="C147" s="282"/>
      <c r="D147" s="283"/>
      <c r="E147" s="284"/>
      <c r="F147" s="169"/>
      <c r="G147" s="165">
        <f>C145</f>
        <v>0</v>
      </c>
      <c r="H147" s="246"/>
      <c r="I147" s="263"/>
      <c r="J147" s="264"/>
      <c r="K147" s="264"/>
      <c r="L147" s="265"/>
      <c r="M147" s="253"/>
      <c r="N147" s="254"/>
      <c r="O147" s="255"/>
      <c r="P147" s="196" t="s">
        <v>74</v>
      </c>
      <c r="Q147" s="26"/>
      <c r="R147" s="26"/>
      <c r="S147" s="18"/>
      <c r="T147" s="57"/>
      <c r="U147" s="203" t="str">
        <f>IF(U145="","",VLOOKUP(U145,'シフト記号表（勤務時間帯）'!$D$6:$Z$47,23,FALSE))</f>
        <v/>
      </c>
      <c r="V147" s="204" t="str">
        <f>IF(V145="","",VLOOKUP(V145,'シフト記号表（勤務時間帯）'!$D$6:$Z$47,23,FALSE))</f>
        <v/>
      </c>
      <c r="W147" s="204" t="str">
        <f>IF(W145="","",VLOOKUP(W145,'シフト記号表（勤務時間帯）'!$D$6:$Z$47,23,FALSE))</f>
        <v/>
      </c>
      <c r="X147" s="204" t="str">
        <f>IF(X145="","",VLOOKUP(X145,'シフト記号表（勤務時間帯）'!$D$6:$Z$47,23,FALSE))</f>
        <v/>
      </c>
      <c r="Y147" s="204" t="str">
        <f>IF(Y145="","",VLOOKUP(Y145,'シフト記号表（勤務時間帯）'!$D$6:$Z$47,23,FALSE))</f>
        <v/>
      </c>
      <c r="Z147" s="204" t="str">
        <f>IF(Z145="","",VLOOKUP(Z145,'シフト記号表（勤務時間帯）'!$D$6:$Z$47,23,FALSE))</f>
        <v/>
      </c>
      <c r="AA147" s="205" t="str">
        <f>IF(AA145="","",VLOOKUP(AA145,'シフト記号表（勤務時間帯）'!$D$6:$Z$47,23,FALSE))</f>
        <v/>
      </c>
      <c r="AB147" s="203" t="str">
        <f>IF(AB145="","",VLOOKUP(AB145,'シフト記号表（勤務時間帯）'!$D$6:$Z$47,23,FALSE))</f>
        <v/>
      </c>
      <c r="AC147" s="204" t="str">
        <f>IF(AC145="","",VLOOKUP(AC145,'シフト記号表（勤務時間帯）'!$D$6:$Z$47,23,FALSE))</f>
        <v/>
      </c>
      <c r="AD147" s="204" t="str">
        <f>IF(AD145="","",VLOOKUP(AD145,'シフト記号表（勤務時間帯）'!$D$6:$Z$47,23,FALSE))</f>
        <v/>
      </c>
      <c r="AE147" s="204" t="str">
        <f>IF(AE145="","",VLOOKUP(AE145,'シフト記号表（勤務時間帯）'!$D$6:$Z$47,23,FALSE))</f>
        <v/>
      </c>
      <c r="AF147" s="204" t="str">
        <f>IF(AF145="","",VLOOKUP(AF145,'シフト記号表（勤務時間帯）'!$D$6:$Z$47,23,FALSE))</f>
        <v/>
      </c>
      <c r="AG147" s="204" t="str">
        <f>IF(AG145="","",VLOOKUP(AG145,'シフト記号表（勤務時間帯）'!$D$6:$Z$47,23,FALSE))</f>
        <v/>
      </c>
      <c r="AH147" s="205" t="str">
        <f>IF(AH145="","",VLOOKUP(AH145,'シフト記号表（勤務時間帯）'!$D$6:$Z$47,23,FALSE))</f>
        <v/>
      </c>
      <c r="AI147" s="203" t="str">
        <f>IF(AI145="","",VLOOKUP(AI145,'シフト記号表（勤務時間帯）'!$D$6:$Z$47,23,FALSE))</f>
        <v/>
      </c>
      <c r="AJ147" s="204" t="str">
        <f>IF(AJ145="","",VLOOKUP(AJ145,'シフト記号表（勤務時間帯）'!$D$6:$Z$47,23,FALSE))</f>
        <v/>
      </c>
      <c r="AK147" s="204" t="str">
        <f>IF(AK145="","",VLOOKUP(AK145,'シフト記号表（勤務時間帯）'!$D$6:$Z$47,23,FALSE))</f>
        <v/>
      </c>
      <c r="AL147" s="204" t="str">
        <f>IF(AL145="","",VLOOKUP(AL145,'シフト記号表（勤務時間帯）'!$D$6:$Z$47,23,FALSE))</f>
        <v/>
      </c>
      <c r="AM147" s="204" t="str">
        <f>IF(AM145="","",VLOOKUP(AM145,'シフト記号表（勤務時間帯）'!$D$6:$Z$47,23,FALSE))</f>
        <v/>
      </c>
      <c r="AN147" s="204" t="str">
        <f>IF(AN145="","",VLOOKUP(AN145,'シフト記号表（勤務時間帯）'!$D$6:$Z$47,23,FALSE))</f>
        <v/>
      </c>
      <c r="AO147" s="205" t="str">
        <f>IF(AO145="","",VLOOKUP(AO145,'シフト記号表（勤務時間帯）'!$D$6:$Z$47,23,FALSE))</f>
        <v/>
      </c>
      <c r="AP147" s="203" t="str">
        <f>IF(AP145="","",VLOOKUP(AP145,'シフト記号表（勤務時間帯）'!$D$6:$Z$47,23,FALSE))</f>
        <v/>
      </c>
      <c r="AQ147" s="204" t="str">
        <f>IF(AQ145="","",VLOOKUP(AQ145,'シフト記号表（勤務時間帯）'!$D$6:$Z$47,23,FALSE))</f>
        <v/>
      </c>
      <c r="AR147" s="204" t="str">
        <f>IF(AR145="","",VLOOKUP(AR145,'シフト記号表（勤務時間帯）'!$D$6:$Z$47,23,FALSE))</f>
        <v/>
      </c>
      <c r="AS147" s="204" t="str">
        <f>IF(AS145="","",VLOOKUP(AS145,'シフト記号表（勤務時間帯）'!$D$6:$Z$47,23,FALSE))</f>
        <v/>
      </c>
      <c r="AT147" s="204" t="str">
        <f>IF(AT145="","",VLOOKUP(AT145,'シフト記号表（勤務時間帯）'!$D$6:$Z$47,23,FALSE))</f>
        <v/>
      </c>
      <c r="AU147" s="204" t="str">
        <f>IF(AU145="","",VLOOKUP(AU145,'シフト記号表（勤務時間帯）'!$D$6:$Z$47,23,FALSE))</f>
        <v/>
      </c>
      <c r="AV147" s="205" t="str">
        <f>IF(AV145="","",VLOOKUP(AV145,'シフト記号表（勤務時間帯）'!$D$6:$Z$47,23,FALSE))</f>
        <v/>
      </c>
      <c r="AW147" s="203" t="str">
        <f>IF(AW145="","",VLOOKUP(AW145,'シフト記号表（勤務時間帯）'!$D$6:$Z$47,23,FALSE))</f>
        <v/>
      </c>
      <c r="AX147" s="204" t="str">
        <f>IF(AX145="","",VLOOKUP(AX145,'シフト記号表（勤務時間帯）'!$D$6:$Z$47,23,FALSE))</f>
        <v/>
      </c>
      <c r="AY147" s="204" t="str">
        <f>IF(AY145="","",VLOOKUP(AY145,'シフト記号表（勤務時間帯）'!$D$6:$Z$47,23,FALSE))</f>
        <v/>
      </c>
      <c r="AZ147" s="300">
        <f>IF($BC$3="４週",SUM(U147:AV147),IF($BC$3="暦月",SUM(U147:AY147),""))</f>
        <v>0</v>
      </c>
      <c r="BA147" s="301"/>
      <c r="BB147" s="302">
        <f>IF($BC$3="４週",AZ147/4,IF($BC$3="暦月",(AZ147/($BC$12/7)),""))</f>
        <v>0</v>
      </c>
      <c r="BC147" s="301"/>
      <c r="BD147" s="294"/>
      <c r="BE147" s="295"/>
      <c r="BF147" s="295"/>
      <c r="BG147" s="295"/>
      <c r="BH147" s="296"/>
    </row>
    <row r="148" spans="2:60" ht="20.25" customHeight="1" x14ac:dyDescent="0.4">
      <c r="B148" s="125"/>
      <c r="C148" s="276"/>
      <c r="D148" s="277"/>
      <c r="E148" s="278"/>
      <c r="F148" s="167"/>
      <c r="G148" s="163"/>
      <c r="H148" s="337"/>
      <c r="I148" s="257"/>
      <c r="J148" s="258"/>
      <c r="K148" s="258"/>
      <c r="L148" s="259"/>
      <c r="M148" s="247"/>
      <c r="N148" s="248"/>
      <c r="O148" s="249"/>
      <c r="P148" s="44" t="s">
        <v>18</v>
      </c>
      <c r="Q148" s="45"/>
      <c r="R148" s="45"/>
      <c r="S148" s="46"/>
      <c r="T148" s="60"/>
      <c r="U148" s="206"/>
      <c r="V148" s="207"/>
      <c r="W148" s="207"/>
      <c r="X148" s="207"/>
      <c r="Y148" s="207"/>
      <c r="Z148" s="207"/>
      <c r="AA148" s="208"/>
      <c r="AB148" s="206"/>
      <c r="AC148" s="207"/>
      <c r="AD148" s="207"/>
      <c r="AE148" s="207"/>
      <c r="AF148" s="207"/>
      <c r="AG148" s="207"/>
      <c r="AH148" s="208"/>
      <c r="AI148" s="206"/>
      <c r="AJ148" s="207"/>
      <c r="AK148" s="207"/>
      <c r="AL148" s="207"/>
      <c r="AM148" s="207"/>
      <c r="AN148" s="207"/>
      <c r="AO148" s="208"/>
      <c r="AP148" s="206"/>
      <c r="AQ148" s="207"/>
      <c r="AR148" s="207"/>
      <c r="AS148" s="207"/>
      <c r="AT148" s="207"/>
      <c r="AU148" s="207"/>
      <c r="AV148" s="208"/>
      <c r="AW148" s="206"/>
      <c r="AX148" s="207"/>
      <c r="AY148" s="207"/>
      <c r="AZ148" s="256"/>
      <c r="BA148" s="243"/>
      <c r="BB148" s="242"/>
      <c r="BC148" s="243"/>
      <c r="BD148" s="288"/>
      <c r="BE148" s="289"/>
      <c r="BF148" s="289"/>
      <c r="BG148" s="289"/>
      <c r="BH148" s="290"/>
    </row>
    <row r="149" spans="2:60" ht="20.25" customHeight="1" x14ac:dyDescent="0.4">
      <c r="B149" s="123">
        <f>B146+1</f>
        <v>42</v>
      </c>
      <c r="C149" s="279"/>
      <c r="D149" s="280"/>
      <c r="E149" s="281"/>
      <c r="F149" s="168">
        <f>C148</f>
        <v>0</v>
      </c>
      <c r="G149" s="164"/>
      <c r="H149" s="245"/>
      <c r="I149" s="260"/>
      <c r="J149" s="261"/>
      <c r="K149" s="261"/>
      <c r="L149" s="262"/>
      <c r="M149" s="250"/>
      <c r="N149" s="251"/>
      <c r="O149" s="252"/>
      <c r="P149" s="23" t="s">
        <v>73</v>
      </c>
      <c r="Q149" s="24"/>
      <c r="R149" s="24"/>
      <c r="S149" s="19"/>
      <c r="T149" s="53"/>
      <c r="U149" s="200" t="str">
        <f>IF(U148="","",VLOOKUP(U148,'シフト記号表（勤務時間帯）'!$D$6:$X$47,21,FALSE))</f>
        <v/>
      </c>
      <c r="V149" s="201" t="str">
        <f>IF(V148="","",VLOOKUP(V148,'シフト記号表（勤務時間帯）'!$D$6:$X$47,21,FALSE))</f>
        <v/>
      </c>
      <c r="W149" s="201" t="str">
        <f>IF(W148="","",VLOOKUP(W148,'シフト記号表（勤務時間帯）'!$D$6:$X$47,21,FALSE))</f>
        <v/>
      </c>
      <c r="X149" s="201" t="str">
        <f>IF(X148="","",VLOOKUP(X148,'シフト記号表（勤務時間帯）'!$D$6:$X$47,21,FALSE))</f>
        <v/>
      </c>
      <c r="Y149" s="201" t="str">
        <f>IF(Y148="","",VLOOKUP(Y148,'シフト記号表（勤務時間帯）'!$D$6:$X$47,21,FALSE))</f>
        <v/>
      </c>
      <c r="Z149" s="201" t="str">
        <f>IF(Z148="","",VLOOKUP(Z148,'シフト記号表（勤務時間帯）'!$D$6:$X$47,21,FALSE))</f>
        <v/>
      </c>
      <c r="AA149" s="202" t="str">
        <f>IF(AA148="","",VLOOKUP(AA148,'シフト記号表（勤務時間帯）'!$D$6:$X$47,21,FALSE))</f>
        <v/>
      </c>
      <c r="AB149" s="200" t="str">
        <f>IF(AB148="","",VLOOKUP(AB148,'シフト記号表（勤務時間帯）'!$D$6:$X$47,21,FALSE))</f>
        <v/>
      </c>
      <c r="AC149" s="201" t="str">
        <f>IF(AC148="","",VLOOKUP(AC148,'シフト記号表（勤務時間帯）'!$D$6:$X$47,21,FALSE))</f>
        <v/>
      </c>
      <c r="AD149" s="201" t="str">
        <f>IF(AD148="","",VLOOKUP(AD148,'シフト記号表（勤務時間帯）'!$D$6:$X$47,21,FALSE))</f>
        <v/>
      </c>
      <c r="AE149" s="201" t="str">
        <f>IF(AE148="","",VLOOKUP(AE148,'シフト記号表（勤務時間帯）'!$D$6:$X$47,21,FALSE))</f>
        <v/>
      </c>
      <c r="AF149" s="201" t="str">
        <f>IF(AF148="","",VLOOKUP(AF148,'シフト記号表（勤務時間帯）'!$D$6:$X$47,21,FALSE))</f>
        <v/>
      </c>
      <c r="AG149" s="201" t="str">
        <f>IF(AG148="","",VLOOKUP(AG148,'シフト記号表（勤務時間帯）'!$D$6:$X$47,21,FALSE))</f>
        <v/>
      </c>
      <c r="AH149" s="202" t="str">
        <f>IF(AH148="","",VLOOKUP(AH148,'シフト記号表（勤務時間帯）'!$D$6:$X$47,21,FALSE))</f>
        <v/>
      </c>
      <c r="AI149" s="200" t="str">
        <f>IF(AI148="","",VLOOKUP(AI148,'シフト記号表（勤務時間帯）'!$D$6:$X$47,21,FALSE))</f>
        <v/>
      </c>
      <c r="AJ149" s="201" t="str">
        <f>IF(AJ148="","",VLOOKUP(AJ148,'シフト記号表（勤務時間帯）'!$D$6:$X$47,21,FALSE))</f>
        <v/>
      </c>
      <c r="AK149" s="201" t="str">
        <f>IF(AK148="","",VLOOKUP(AK148,'シフト記号表（勤務時間帯）'!$D$6:$X$47,21,FALSE))</f>
        <v/>
      </c>
      <c r="AL149" s="201" t="str">
        <f>IF(AL148="","",VLOOKUP(AL148,'シフト記号表（勤務時間帯）'!$D$6:$X$47,21,FALSE))</f>
        <v/>
      </c>
      <c r="AM149" s="201" t="str">
        <f>IF(AM148="","",VLOOKUP(AM148,'シフト記号表（勤務時間帯）'!$D$6:$X$47,21,FALSE))</f>
        <v/>
      </c>
      <c r="AN149" s="201" t="str">
        <f>IF(AN148="","",VLOOKUP(AN148,'シフト記号表（勤務時間帯）'!$D$6:$X$47,21,FALSE))</f>
        <v/>
      </c>
      <c r="AO149" s="202" t="str">
        <f>IF(AO148="","",VLOOKUP(AO148,'シフト記号表（勤務時間帯）'!$D$6:$X$47,21,FALSE))</f>
        <v/>
      </c>
      <c r="AP149" s="200" t="str">
        <f>IF(AP148="","",VLOOKUP(AP148,'シフト記号表（勤務時間帯）'!$D$6:$X$47,21,FALSE))</f>
        <v/>
      </c>
      <c r="AQ149" s="201" t="str">
        <f>IF(AQ148="","",VLOOKUP(AQ148,'シフト記号表（勤務時間帯）'!$D$6:$X$47,21,FALSE))</f>
        <v/>
      </c>
      <c r="AR149" s="201" t="str">
        <f>IF(AR148="","",VLOOKUP(AR148,'シフト記号表（勤務時間帯）'!$D$6:$X$47,21,FALSE))</f>
        <v/>
      </c>
      <c r="AS149" s="201" t="str">
        <f>IF(AS148="","",VLOOKUP(AS148,'シフト記号表（勤務時間帯）'!$D$6:$X$47,21,FALSE))</f>
        <v/>
      </c>
      <c r="AT149" s="201" t="str">
        <f>IF(AT148="","",VLOOKUP(AT148,'シフト記号表（勤務時間帯）'!$D$6:$X$47,21,FALSE))</f>
        <v/>
      </c>
      <c r="AU149" s="201" t="str">
        <f>IF(AU148="","",VLOOKUP(AU148,'シフト記号表（勤務時間帯）'!$D$6:$X$47,21,FALSE))</f>
        <v/>
      </c>
      <c r="AV149" s="202" t="str">
        <f>IF(AV148="","",VLOOKUP(AV148,'シフト記号表（勤務時間帯）'!$D$6:$X$47,21,FALSE))</f>
        <v/>
      </c>
      <c r="AW149" s="200" t="str">
        <f>IF(AW148="","",VLOOKUP(AW148,'シフト記号表（勤務時間帯）'!$D$6:$X$47,21,FALSE))</f>
        <v/>
      </c>
      <c r="AX149" s="201" t="str">
        <f>IF(AX148="","",VLOOKUP(AX148,'シフト記号表（勤務時間帯）'!$D$6:$X$47,21,FALSE))</f>
        <v/>
      </c>
      <c r="AY149" s="201" t="str">
        <f>IF(AY148="","",VLOOKUP(AY148,'シフト記号表（勤務時間帯）'!$D$6:$X$47,21,FALSE))</f>
        <v/>
      </c>
      <c r="AZ149" s="297">
        <f>IF($BC$3="４週",SUM(U149:AV149),IF($BC$3="暦月",SUM(U149:AY149),""))</f>
        <v>0</v>
      </c>
      <c r="BA149" s="298"/>
      <c r="BB149" s="299">
        <f>IF($BC$3="４週",AZ149/4,IF($BC$3="暦月",(AZ149/($BC$12/7)),""))</f>
        <v>0</v>
      </c>
      <c r="BC149" s="298"/>
      <c r="BD149" s="291"/>
      <c r="BE149" s="292"/>
      <c r="BF149" s="292"/>
      <c r="BG149" s="292"/>
      <c r="BH149" s="293"/>
    </row>
    <row r="150" spans="2:60" ht="20.25" customHeight="1" x14ac:dyDescent="0.4">
      <c r="B150" s="124"/>
      <c r="C150" s="282"/>
      <c r="D150" s="283"/>
      <c r="E150" s="284"/>
      <c r="F150" s="169"/>
      <c r="G150" s="165">
        <f>C148</f>
        <v>0</v>
      </c>
      <c r="H150" s="246"/>
      <c r="I150" s="263"/>
      <c r="J150" s="264"/>
      <c r="K150" s="264"/>
      <c r="L150" s="265"/>
      <c r="M150" s="253"/>
      <c r="N150" s="254"/>
      <c r="O150" s="255"/>
      <c r="P150" s="196" t="s">
        <v>74</v>
      </c>
      <c r="Q150" s="26"/>
      <c r="R150" s="26"/>
      <c r="S150" s="18"/>
      <c r="T150" s="57"/>
      <c r="U150" s="203" t="str">
        <f>IF(U148="","",VLOOKUP(U148,'シフト記号表（勤務時間帯）'!$D$6:$Z$47,23,FALSE))</f>
        <v/>
      </c>
      <c r="V150" s="204" t="str">
        <f>IF(V148="","",VLOOKUP(V148,'シフト記号表（勤務時間帯）'!$D$6:$Z$47,23,FALSE))</f>
        <v/>
      </c>
      <c r="W150" s="204" t="str">
        <f>IF(W148="","",VLOOKUP(W148,'シフト記号表（勤務時間帯）'!$D$6:$Z$47,23,FALSE))</f>
        <v/>
      </c>
      <c r="X150" s="204" t="str">
        <f>IF(X148="","",VLOOKUP(X148,'シフト記号表（勤務時間帯）'!$D$6:$Z$47,23,FALSE))</f>
        <v/>
      </c>
      <c r="Y150" s="204" t="str">
        <f>IF(Y148="","",VLOOKUP(Y148,'シフト記号表（勤務時間帯）'!$D$6:$Z$47,23,FALSE))</f>
        <v/>
      </c>
      <c r="Z150" s="204" t="str">
        <f>IF(Z148="","",VLOOKUP(Z148,'シフト記号表（勤務時間帯）'!$D$6:$Z$47,23,FALSE))</f>
        <v/>
      </c>
      <c r="AA150" s="205" t="str">
        <f>IF(AA148="","",VLOOKUP(AA148,'シフト記号表（勤務時間帯）'!$D$6:$Z$47,23,FALSE))</f>
        <v/>
      </c>
      <c r="AB150" s="203" t="str">
        <f>IF(AB148="","",VLOOKUP(AB148,'シフト記号表（勤務時間帯）'!$D$6:$Z$47,23,FALSE))</f>
        <v/>
      </c>
      <c r="AC150" s="204" t="str">
        <f>IF(AC148="","",VLOOKUP(AC148,'シフト記号表（勤務時間帯）'!$D$6:$Z$47,23,FALSE))</f>
        <v/>
      </c>
      <c r="AD150" s="204" t="str">
        <f>IF(AD148="","",VLOOKUP(AD148,'シフト記号表（勤務時間帯）'!$D$6:$Z$47,23,FALSE))</f>
        <v/>
      </c>
      <c r="AE150" s="204" t="str">
        <f>IF(AE148="","",VLOOKUP(AE148,'シフト記号表（勤務時間帯）'!$D$6:$Z$47,23,FALSE))</f>
        <v/>
      </c>
      <c r="AF150" s="204" t="str">
        <f>IF(AF148="","",VLOOKUP(AF148,'シフト記号表（勤務時間帯）'!$D$6:$Z$47,23,FALSE))</f>
        <v/>
      </c>
      <c r="AG150" s="204" t="str">
        <f>IF(AG148="","",VLOOKUP(AG148,'シフト記号表（勤務時間帯）'!$D$6:$Z$47,23,FALSE))</f>
        <v/>
      </c>
      <c r="AH150" s="205" t="str">
        <f>IF(AH148="","",VLOOKUP(AH148,'シフト記号表（勤務時間帯）'!$D$6:$Z$47,23,FALSE))</f>
        <v/>
      </c>
      <c r="AI150" s="203" t="str">
        <f>IF(AI148="","",VLOOKUP(AI148,'シフト記号表（勤務時間帯）'!$D$6:$Z$47,23,FALSE))</f>
        <v/>
      </c>
      <c r="AJ150" s="204" t="str">
        <f>IF(AJ148="","",VLOOKUP(AJ148,'シフト記号表（勤務時間帯）'!$D$6:$Z$47,23,FALSE))</f>
        <v/>
      </c>
      <c r="AK150" s="204" t="str">
        <f>IF(AK148="","",VLOOKUP(AK148,'シフト記号表（勤務時間帯）'!$D$6:$Z$47,23,FALSE))</f>
        <v/>
      </c>
      <c r="AL150" s="204" t="str">
        <f>IF(AL148="","",VLOOKUP(AL148,'シフト記号表（勤務時間帯）'!$D$6:$Z$47,23,FALSE))</f>
        <v/>
      </c>
      <c r="AM150" s="204" t="str">
        <f>IF(AM148="","",VLOOKUP(AM148,'シフト記号表（勤務時間帯）'!$D$6:$Z$47,23,FALSE))</f>
        <v/>
      </c>
      <c r="AN150" s="204" t="str">
        <f>IF(AN148="","",VLOOKUP(AN148,'シフト記号表（勤務時間帯）'!$D$6:$Z$47,23,FALSE))</f>
        <v/>
      </c>
      <c r="AO150" s="205" t="str">
        <f>IF(AO148="","",VLOOKUP(AO148,'シフト記号表（勤務時間帯）'!$D$6:$Z$47,23,FALSE))</f>
        <v/>
      </c>
      <c r="AP150" s="203" t="str">
        <f>IF(AP148="","",VLOOKUP(AP148,'シフト記号表（勤務時間帯）'!$D$6:$Z$47,23,FALSE))</f>
        <v/>
      </c>
      <c r="AQ150" s="204" t="str">
        <f>IF(AQ148="","",VLOOKUP(AQ148,'シフト記号表（勤務時間帯）'!$D$6:$Z$47,23,FALSE))</f>
        <v/>
      </c>
      <c r="AR150" s="204" t="str">
        <f>IF(AR148="","",VLOOKUP(AR148,'シフト記号表（勤務時間帯）'!$D$6:$Z$47,23,FALSE))</f>
        <v/>
      </c>
      <c r="AS150" s="204" t="str">
        <f>IF(AS148="","",VLOOKUP(AS148,'シフト記号表（勤務時間帯）'!$D$6:$Z$47,23,FALSE))</f>
        <v/>
      </c>
      <c r="AT150" s="204" t="str">
        <f>IF(AT148="","",VLOOKUP(AT148,'シフト記号表（勤務時間帯）'!$D$6:$Z$47,23,FALSE))</f>
        <v/>
      </c>
      <c r="AU150" s="204" t="str">
        <f>IF(AU148="","",VLOOKUP(AU148,'シフト記号表（勤務時間帯）'!$D$6:$Z$47,23,FALSE))</f>
        <v/>
      </c>
      <c r="AV150" s="205" t="str">
        <f>IF(AV148="","",VLOOKUP(AV148,'シフト記号表（勤務時間帯）'!$D$6:$Z$47,23,FALSE))</f>
        <v/>
      </c>
      <c r="AW150" s="203" t="str">
        <f>IF(AW148="","",VLOOKUP(AW148,'シフト記号表（勤務時間帯）'!$D$6:$Z$47,23,FALSE))</f>
        <v/>
      </c>
      <c r="AX150" s="204" t="str">
        <f>IF(AX148="","",VLOOKUP(AX148,'シフト記号表（勤務時間帯）'!$D$6:$Z$47,23,FALSE))</f>
        <v/>
      </c>
      <c r="AY150" s="204" t="str">
        <f>IF(AY148="","",VLOOKUP(AY148,'シフト記号表（勤務時間帯）'!$D$6:$Z$47,23,FALSE))</f>
        <v/>
      </c>
      <c r="AZ150" s="300">
        <f>IF($BC$3="４週",SUM(U150:AV150),IF($BC$3="暦月",SUM(U150:AY150),""))</f>
        <v>0</v>
      </c>
      <c r="BA150" s="301"/>
      <c r="BB150" s="302">
        <f>IF($BC$3="４週",AZ150/4,IF($BC$3="暦月",(AZ150/($BC$12/7)),""))</f>
        <v>0</v>
      </c>
      <c r="BC150" s="301"/>
      <c r="BD150" s="294"/>
      <c r="BE150" s="295"/>
      <c r="BF150" s="295"/>
      <c r="BG150" s="295"/>
      <c r="BH150" s="296"/>
    </row>
    <row r="151" spans="2:60" ht="20.25" customHeight="1" x14ac:dyDescent="0.4">
      <c r="B151" s="125"/>
      <c r="C151" s="276"/>
      <c r="D151" s="277"/>
      <c r="E151" s="278"/>
      <c r="F151" s="167"/>
      <c r="G151" s="163"/>
      <c r="H151" s="337"/>
      <c r="I151" s="257"/>
      <c r="J151" s="258"/>
      <c r="K151" s="258"/>
      <c r="L151" s="259"/>
      <c r="M151" s="247"/>
      <c r="N151" s="248"/>
      <c r="O151" s="249"/>
      <c r="P151" s="44" t="s">
        <v>18</v>
      </c>
      <c r="Q151" s="45"/>
      <c r="R151" s="45"/>
      <c r="S151" s="46"/>
      <c r="T151" s="60"/>
      <c r="U151" s="206"/>
      <c r="V151" s="207"/>
      <c r="W151" s="207"/>
      <c r="X151" s="207"/>
      <c r="Y151" s="207"/>
      <c r="Z151" s="207"/>
      <c r="AA151" s="208"/>
      <c r="AB151" s="206"/>
      <c r="AC151" s="207"/>
      <c r="AD151" s="207"/>
      <c r="AE151" s="207"/>
      <c r="AF151" s="207"/>
      <c r="AG151" s="207"/>
      <c r="AH151" s="208"/>
      <c r="AI151" s="206"/>
      <c r="AJ151" s="207"/>
      <c r="AK151" s="207"/>
      <c r="AL151" s="207"/>
      <c r="AM151" s="207"/>
      <c r="AN151" s="207"/>
      <c r="AO151" s="208"/>
      <c r="AP151" s="206"/>
      <c r="AQ151" s="207"/>
      <c r="AR151" s="207"/>
      <c r="AS151" s="207"/>
      <c r="AT151" s="207"/>
      <c r="AU151" s="207"/>
      <c r="AV151" s="208"/>
      <c r="AW151" s="206"/>
      <c r="AX151" s="207"/>
      <c r="AY151" s="207"/>
      <c r="AZ151" s="256"/>
      <c r="BA151" s="243"/>
      <c r="BB151" s="242"/>
      <c r="BC151" s="243"/>
      <c r="BD151" s="288"/>
      <c r="BE151" s="289"/>
      <c r="BF151" s="289"/>
      <c r="BG151" s="289"/>
      <c r="BH151" s="290"/>
    </row>
    <row r="152" spans="2:60" ht="20.25" customHeight="1" x14ac:dyDescent="0.4">
      <c r="B152" s="123">
        <f>B149+1</f>
        <v>43</v>
      </c>
      <c r="C152" s="279"/>
      <c r="D152" s="280"/>
      <c r="E152" s="281"/>
      <c r="F152" s="168">
        <f>C151</f>
        <v>0</v>
      </c>
      <c r="G152" s="164"/>
      <c r="H152" s="245"/>
      <c r="I152" s="260"/>
      <c r="J152" s="261"/>
      <c r="K152" s="261"/>
      <c r="L152" s="262"/>
      <c r="M152" s="250"/>
      <c r="N152" s="251"/>
      <c r="O152" s="252"/>
      <c r="P152" s="23" t="s">
        <v>73</v>
      </c>
      <c r="Q152" s="24"/>
      <c r="R152" s="24"/>
      <c r="S152" s="19"/>
      <c r="T152" s="53"/>
      <c r="U152" s="200" t="str">
        <f>IF(U151="","",VLOOKUP(U151,'シフト記号表（勤務時間帯）'!$D$6:$X$47,21,FALSE))</f>
        <v/>
      </c>
      <c r="V152" s="201" t="str">
        <f>IF(V151="","",VLOOKUP(V151,'シフト記号表（勤務時間帯）'!$D$6:$X$47,21,FALSE))</f>
        <v/>
      </c>
      <c r="W152" s="201" t="str">
        <f>IF(W151="","",VLOOKUP(W151,'シフト記号表（勤務時間帯）'!$D$6:$X$47,21,FALSE))</f>
        <v/>
      </c>
      <c r="X152" s="201" t="str">
        <f>IF(X151="","",VLOOKUP(X151,'シフト記号表（勤務時間帯）'!$D$6:$X$47,21,FALSE))</f>
        <v/>
      </c>
      <c r="Y152" s="201" t="str">
        <f>IF(Y151="","",VLOOKUP(Y151,'シフト記号表（勤務時間帯）'!$D$6:$X$47,21,FALSE))</f>
        <v/>
      </c>
      <c r="Z152" s="201" t="str">
        <f>IF(Z151="","",VLOOKUP(Z151,'シフト記号表（勤務時間帯）'!$D$6:$X$47,21,FALSE))</f>
        <v/>
      </c>
      <c r="AA152" s="202" t="str">
        <f>IF(AA151="","",VLOOKUP(AA151,'シフト記号表（勤務時間帯）'!$D$6:$X$47,21,FALSE))</f>
        <v/>
      </c>
      <c r="AB152" s="200" t="str">
        <f>IF(AB151="","",VLOOKUP(AB151,'シフト記号表（勤務時間帯）'!$D$6:$X$47,21,FALSE))</f>
        <v/>
      </c>
      <c r="AC152" s="201" t="str">
        <f>IF(AC151="","",VLOOKUP(AC151,'シフト記号表（勤務時間帯）'!$D$6:$X$47,21,FALSE))</f>
        <v/>
      </c>
      <c r="AD152" s="201" t="str">
        <f>IF(AD151="","",VLOOKUP(AD151,'シフト記号表（勤務時間帯）'!$D$6:$X$47,21,FALSE))</f>
        <v/>
      </c>
      <c r="AE152" s="201" t="str">
        <f>IF(AE151="","",VLOOKUP(AE151,'シフト記号表（勤務時間帯）'!$D$6:$X$47,21,FALSE))</f>
        <v/>
      </c>
      <c r="AF152" s="201" t="str">
        <f>IF(AF151="","",VLOOKUP(AF151,'シフト記号表（勤務時間帯）'!$D$6:$X$47,21,FALSE))</f>
        <v/>
      </c>
      <c r="AG152" s="201" t="str">
        <f>IF(AG151="","",VLOOKUP(AG151,'シフト記号表（勤務時間帯）'!$D$6:$X$47,21,FALSE))</f>
        <v/>
      </c>
      <c r="AH152" s="202" t="str">
        <f>IF(AH151="","",VLOOKUP(AH151,'シフト記号表（勤務時間帯）'!$D$6:$X$47,21,FALSE))</f>
        <v/>
      </c>
      <c r="AI152" s="200" t="str">
        <f>IF(AI151="","",VLOOKUP(AI151,'シフト記号表（勤務時間帯）'!$D$6:$X$47,21,FALSE))</f>
        <v/>
      </c>
      <c r="AJ152" s="201" t="str">
        <f>IF(AJ151="","",VLOOKUP(AJ151,'シフト記号表（勤務時間帯）'!$D$6:$X$47,21,FALSE))</f>
        <v/>
      </c>
      <c r="AK152" s="201" t="str">
        <f>IF(AK151="","",VLOOKUP(AK151,'シフト記号表（勤務時間帯）'!$D$6:$X$47,21,FALSE))</f>
        <v/>
      </c>
      <c r="AL152" s="201" t="str">
        <f>IF(AL151="","",VLOOKUP(AL151,'シフト記号表（勤務時間帯）'!$D$6:$X$47,21,FALSE))</f>
        <v/>
      </c>
      <c r="AM152" s="201" t="str">
        <f>IF(AM151="","",VLOOKUP(AM151,'シフト記号表（勤務時間帯）'!$D$6:$X$47,21,FALSE))</f>
        <v/>
      </c>
      <c r="AN152" s="201" t="str">
        <f>IF(AN151="","",VLOOKUP(AN151,'シフト記号表（勤務時間帯）'!$D$6:$X$47,21,FALSE))</f>
        <v/>
      </c>
      <c r="AO152" s="202" t="str">
        <f>IF(AO151="","",VLOOKUP(AO151,'シフト記号表（勤務時間帯）'!$D$6:$X$47,21,FALSE))</f>
        <v/>
      </c>
      <c r="AP152" s="200" t="str">
        <f>IF(AP151="","",VLOOKUP(AP151,'シフト記号表（勤務時間帯）'!$D$6:$X$47,21,FALSE))</f>
        <v/>
      </c>
      <c r="AQ152" s="201" t="str">
        <f>IF(AQ151="","",VLOOKUP(AQ151,'シフト記号表（勤務時間帯）'!$D$6:$X$47,21,FALSE))</f>
        <v/>
      </c>
      <c r="AR152" s="201" t="str">
        <f>IF(AR151="","",VLOOKUP(AR151,'シフト記号表（勤務時間帯）'!$D$6:$X$47,21,FALSE))</f>
        <v/>
      </c>
      <c r="AS152" s="201" t="str">
        <f>IF(AS151="","",VLOOKUP(AS151,'シフト記号表（勤務時間帯）'!$D$6:$X$47,21,FALSE))</f>
        <v/>
      </c>
      <c r="AT152" s="201" t="str">
        <f>IF(AT151="","",VLOOKUP(AT151,'シフト記号表（勤務時間帯）'!$D$6:$X$47,21,FALSE))</f>
        <v/>
      </c>
      <c r="AU152" s="201" t="str">
        <f>IF(AU151="","",VLOOKUP(AU151,'シフト記号表（勤務時間帯）'!$D$6:$X$47,21,FALSE))</f>
        <v/>
      </c>
      <c r="AV152" s="202" t="str">
        <f>IF(AV151="","",VLOOKUP(AV151,'シフト記号表（勤務時間帯）'!$D$6:$X$47,21,FALSE))</f>
        <v/>
      </c>
      <c r="AW152" s="200" t="str">
        <f>IF(AW151="","",VLOOKUP(AW151,'シフト記号表（勤務時間帯）'!$D$6:$X$47,21,FALSE))</f>
        <v/>
      </c>
      <c r="AX152" s="201" t="str">
        <f>IF(AX151="","",VLOOKUP(AX151,'シフト記号表（勤務時間帯）'!$D$6:$X$47,21,FALSE))</f>
        <v/>
      </c>
      <c r="AY152" s="201" t="str">
        <f>IF(AY151="","",VLOOKUP(AY151,'シフト記号表（勤務時間帯）'!$D$6:$X$47,21,FALSE))</f>
        <v/>
      </c>
      <c r="AZ152" s="297">
        <f>IF($BC$3="４週",SUM(U152:AV152),IF($BC$3="暦月",SUM(U152:AY152),""))</f>
        <v>0</v>
      </c>
      <c r="BA152" s="298"/>
      <c r="BB152" s="299">
        <f>IF($BC$3="４週",AZ152/4,IF($BC$3="暦月",(AZ152/($BC$12/7)),""))</f>
        <v>0</v>
      </c>
      <c r="BC152" s="298"/>
      <c r="BD152" s="291"/>
      <c r="BE152" s="292"/>
      <c r="BF152" s="292"/>
      <c r="BG152" s="292"/>
      <c r="BH152" s="293"/>
    </row>
    <row r="153" spans="2:60" ht="20.25" customHeight="1" x14ac:dyDescent="0.4">
      <c r="B153" s="124"/>
      <c r="C153" s="282"/>
      <c r="D153" s="283"/>
      <c r="E153" s="284"/>
      <c r="F153" s="169"/>
      <c r="G153" s="165">
        <f>C151</f>
        <v>0</v>
      </c>
      <c r="H153" s="246"/>
      <c r="I153" s="263"/>
      <c r="J153" s="264"/>
      <c r="K153" s="264"/>
      <c r="L153" s="265"/>
      <c r="M153" s="253"/>
      <c r="N153" s="254"/>
      <c r="O153" s="255"/>
      <c r="P153" s="196" t="s">
        <v>74</v>
      </c>
      <c r="Q153" s="26"/>
      <c r="R153" s="26"/>
      <c r="S153" s="18"/>
      <c r="T153" s="57"/>
      <c r="U153" s="203" t="str">
        <f>IF(U151="","",VLOOKUP(U151,'シフト記号表（勤務時間帯）'!$D$6:$Z$47,23,FALSE))</f>
        <v/>
      </c>
      <c r="V153" s="204" t="str">
        <f>IF(V151="","",VLOOKUP(V151,'シフト記号表（勤務時間帯）'!$D$6:$Z$47,23,FALSE))</f>
        <v/>
      </c>
      <c r="W153" s="204" t="str">
        <f>IF(W151="","",VLOOKUP(W151,'シフト記号表（勤務時間帯）'!$D$6:$Z$47,23,FALSE))</f>
        <v/>
      </c>
      <c r="X153" s="204" t="str">
        <f>IF(X151="","",VLOOKUP(X151,'シフト記号表（勤務時間帯）'!$D$6:$Z$47,23,FALSE))</f>
        <v/>
      </c>
      <c r="Y153" s="204" t="str">
        <f>IF(Y151="","",VLOOKUP(Y151,'シフト記号表（勤務時間帯）'!$D$6:$Z$47,23,FALSE))</f>
        <v/>
      </c>
      <c r="Z153" s="204" t="str">
        <f>IF(Z151="","",VLOOKUP(Z151,'シフト記号表（勤務時間帯）'!$D$6:$Z$47,23,FALSE))</f>
        <v/>
      </c>
      <c r="AA153" s="205" t="str">
        <f>IF(AA151="","",VLOOKUP(AA151,'シフト記号表（勤務時間帯）'!$D$6:$Z$47,23,FALSE))</f>
        <v/>
      </c>
      <c r="AB153" s="203" t="str">
        <f>IF(AB151="","",VLOOKUP(AB151,'シフト記号表（勤務時間帯）'!$D$6:$Z$47,23,FALSE))</f>
        <v/>
      </c>
      <c r="AC153" s="204" t="str">
        <f>IF(AC151="","",VLOOKUP(AC151,'シフト記号表（勤務時間帯）'!$D$6:$Z$47,23,FALSE))</f>
        <v/>
      </c>
      <c r="AD153" s="204" t="str">
        <f>IF(AD151="","",VLOOKUP(AD151,'シフト記号表（勤務時間帯）'!$D$6:$Z$47,23,FALSE))</f>
        <v/>
      </c>
      <c r="AE153" s="204" t="str">
        <f>IF(AE151="","",VLOOKUP(AE151,'シフト記号表（勤務時間帯）'!$D$6:$Z$47,23,FALSE))</f>
        <v/>
      </c>
      <c r="AF153" s="204" t="str">
        <f>IF(AF151="","",VLOOKUP(AF151,'シフト記号表（勤務時間帯）'!$D$6:$Z$47,23,FALSE))</f>
        <v/>
      </c>
      <c r="AG153" s="204" t="str">
        <f>IF(AG151="","",VLOOKUP(AG151,'シフト記号表（勤務時間帯）'!$D$6:$Z$47,23,FALSE))</f>
        <v/>
      </c>
      <c r="AH153" s="205" t="str">
        <f>IF(AH151="","",VLOOKUP(AH151,'シフト記号表（勤務時間帯）'!$D$6:$Z$47,23,FALSE))</f>
        <v/>
      </c>
      <c r="AI153" s="203" t="str">
        <f>IF(AI151="","",VLOOKUP(AI151,'シフト記号表（勤務時間帯）'!$D$6:$Z$47,23,FALSE))</f>
        <v/>
      </c>
      <c r="AJ153" s="204" t="str">
        <f>IF(AJ151="","",VLOOKUP(AJ151,'シフト記号表（勤務時間帯）'!$D$6:$Z$47,23,FALSE))</f>
        <v/>
      </c>
      <c r="AK153" s="204" t="str">
        <f>IF(AK151="","",VLOOKUP(AK151,'シフト記号表（勤務時間帯）'!$D$6:$Z$47,23,FALSE))</f>
        <v/>
      </c>
      <c r="AL153" s="204" t="str">
        <f>IF(AL151="","",VLOOKUP(AL151,'シフト記号表（勤務時間帯）'!$D$6:$Z$47,23,FALSE))</f>
        <v/>
      </c>
      <c r="AM153" s="204" t="str">
        <f>IF(AM151="","",VLOOKUP(AM151,'シフト記号表（勤務時間帯）'!$D$6:$Z$47,23,FALSE))</f>
        <v/>
      </c>
      <c r="AN153" s="204" t="str">
        <f>IF(AN151="","",VLOOKUP(AN151,'シフト記号表（勤務時間帯）'!$D$6:$Z$47,23,FALSE))</f>
        <v/>
      </c>
      <c r="AO153" s="205" t="str">
        <f>IF(AO151="","",VLOOKUP(AO151,'シフト記号表（勤務時間帯）'!$D$6:$Z$47,23,FALSE))</f>
        <v/>
      </c>
      <c r="AP153" s="203" t="str">
        <f>IF(AP151="","",VLOOKUP(AP151,'シフト記号表（勤務時間帯）'!$D$6:$Z$47,23,FALSE))</f>
        <v/>
      </c>
      <c r="AQ153" s="204" t="str">
        <f>IF(AQ151="","",VLOOKUP(AQ151,'シフト記号表（勤務時間帯）'!$D$6:$Z$47,23,FALSE))</f>
        <v/>
      </c>
      <c r="AR153" s="204" t="str">
        <f>IF(AR151="","",VLOOKUP(AR151,'シフト記号表（勤務時間帯）'!$D$6:$Z$47,23,FALSE))</f>
        <v/>
      </c>
      <c r="AS153" s="204" t="str">
        <f>IF(AS151="","",VLOOKUP(AS151,'シフト記号表（勤務時間帯）'!$D$6:$Z$47,23,FALSE))</f>
        <v/>
      </c>
      <c r="AT153" s="204" t="str">
        <f>IF(AT151="","",VLOOKUP(AT151,'シフト記号表（勤務時間帯）'!$D$6:$Z$47,23,FALSE))</f>
        <v/>
      </c>
      <c r="AU153" s="204" t="str">
        <f>IF(AU151="","",VLOOKUP(AU151,'シフト記号表（勤務時間帯）'!$D$6:$Z$47,23,FALSE))</f>
        <v/>
      </c>
      <c r="AV153" s="205" t="str">
        <f>IF(AV151="","",VLOOKUP(AV151,'シフト記号表（勤務時間帯）'!$D$6:$Z$47,23,FALSE))</f>
        <v/>
      </c>
      <c r="AW153" s="203" t="str">
        <f>IF(AW151="","",VLOOKUP(AW151,'シフト記号表（勤務時間帯）'!$D$6:$Z$47,23,FALSE))</f>
        <v/>
      </c>
      <c r="AX153" s="204" t="str">
        <f>IF(AX151="","",VLOOKUP(AX151,'シフト記号表（勤務時間帯）'!$D$6:$Z$47,23,FALSE))</f>
        <v/>
      </c>
      <c r="AY153" s="204" t="str">
        <f>IF(AY151="","",VLOOKUP(AY151,'シフト記号表（勤務時間帯）'!$D$6:$Z$47,23,FALSE))</f>
        <v/>
      </c>
      <c r="AZ153" s="300">
        <f>IF($BC$3="４週",SUM(U153:AV153),IF($BC$3="暦月",SUM(U153:AY153),""))</f>
        <v>0</v>
      </c>
      <c r="BA153" s="301"/>
      <c r="BB153" s="302">
        <f>IF($BC$3="４週",AZ153/4,IF($BC$3="暦月",(AZ153/($BC$12/7)),""))</f>
        <v>0</v>
      </c>
      <c r="BC153" s="301"/>
      <c r="BD153" s="294"/>
      <c r="BE153" s="295"/>
      <c r="BF153" s="295"/>
      <c r="BG153" s="295"/>
      <c r="BH153" s="296"/>
    </row>
    <row r="154" spans="2:60" ht="20.25" customHeight="1" x14ac:dyDescent="0.4">
      <c r="B154" s="125"/>
      <c r="C154" s="276"/>
      <c r="D154" s="277"/>
      <c r="E154" s="278"/>
      <c r="F154" s="167"/>
      <c r="G154" s="163"/>
      <c r="H154" s="337"/>
      <c r="I154" s="257"/>
      <c r="J154" s="258"/>
      <c r="K154" s="258"/>
      <c r="L154" s="259"/>
      <c r="M154" s="247"/>
      <c r="N154" s="248"/>
      <c r="O154" s="249"/>
      <c r="P154" s="44" t="s">
        <v>18</v>
      </c>
      <c r="Q154" s="45"/>
      <c r="R154" s="45"/>
      <c r="S154" s="46"/>
      <c r="T154" s="60"/>
      <c r="U154" s="206"/>
      <c r="V154" s="207"/>
      <c r="W154" s="207"/>
      <c r="X154" s="207"/>
      <c r="Y154" s="207"/>
      <c r="Z154" s="207"/>
      <c r="AA154" s="208"/>
      <c r="AB154" s="206"/>
      <c r="AC154" s="207"/>
      <c r="AD154" s="207"/>
      <c r="AE154" s="207"/>
      <c r="AF154" s="207"/>
      <c r="AG154" s="207"/>
      <c r="AH154" s="208"/>
      <c r="AI154" s="206"/>
      <c r="AJ154" s="207"/>
      <c r="AK154" s="207"/>
      <c r="AL154" s="207"/>
      <c r="AM154" s="207"/>
      <c r="AN154" s="207"/>
      <c r="AO154" s="208"/>
      <c r="AP154" s="206"/>
      <c r="AQ154" s="207"/>
      <c r="AR154" s="207"/>
      <c r="AS154" s="207"/>
      <c r="AT154" s="207"/>
      <c r="AU154" s="207"/>
      <c r="AV154" s="208"/>
      <c r="AW154" s="206"/>
      <c r="AX154" s="207"/>
      <c r="AY154" s="207"/>
      <c r="AZ154" s="256"/>
      <c r="BA154" s="243"/>
      <c r="BB154" s="242"/>
      <c r="BC154" s="243"/>
      <c r="BD154" s="288"/>
      <c r="BE154" s="289"/>
      <c r="BF154" s="289"/>
      <c r="BG154" s="289"/>
      <c r="BH154" s="290"/>
    </row>
    <row r="155" spans="2:60" ht="20.25" customHeight="1" x14ac:dyDescent="0.4">
      <c r="B155" s="123">
        <f>B152+1</f>
        <v>44</v>
      </c>
      <c r="C155" s="279"/>
      <c r="D155" s="280"/>
      <c r="E155" s="281"/>
      <c r="F155" s="168">
        <f>C154</f>
        <v>0</v>
      </c>
      <c r="G155" s="164"/>
      <c r="H155" s="245"/>
      <c r="I155" s="260"/>
      <c r="J155" s="261"/>
      <c r="K155" s="261"/>
      <c r="L155" s="262"/>
      <c r="M155" s="250"/>
      <c r="N155" s="251"/>
      <c r="O155" s="252"/>
      <c r="P155" s="23" t="s">
        <v>73</v>
      </c>
      <c r="Q155" s="24"/>
      <c r="R155" s="24"/>
      <c r="S155" s="19"/>
      <c r="T155" s="53"/>
      <c r="U155" s="200" t="str">
        <f>IF(U154="","",VLOOKUP(U154,'シフト記号表（勤務時間帯）'!$D$6:$X$47,21,FALSE))</f>
        <v/>
      </c>
      <c r="V155" s="201" t="str">
        <f>IF(V154="","",VLOOKUP(V154,'シフト記号表（勤務時間帯）'!$D$6:$X$47,21,FALSE))</f>
        <v/>
      </c>
      <c r="W155" s="201" t="str">
        <f>IF(W154="","",VLOOKUP(W154,'シフト記号表（勤務時間帯）'!$D$6:$X$47,21,FALSE))</f>
        <v/>
      </c>
      <c r="X155" s="201" t="str">
        <f>IF(X154="","",VLOOKUP(X154,'シフト記号表（勤務時間帯）'!$D$6:$X$47,21,FALSE))</f>
        <v/>
      </c>
      <c r="Y155" s="201" t="str">
        <f>IF(Y154="","",VLOOKUP(Y154,'シフト記号表（勤務時間帯）'!$D$6:$X$47,21,FALSE))</f>
        <v/>
      </c>
      <c r="Z155" s="201" t="str">
        <f>IF(Z154="","",VLOOKUP(Z154,'シフト記号表（勤務時間帯）'!$D$6:$X$47,21,FALSE))</f>
        <v/>
      </c>
      <c r="AA155" s="202" t="str">
        <f>IF(AA154="","",VLOOKUP(AA154,'シフト記号表（勤務時間帯）'!$D$6:$X$47,21,FALSE))</f>
        <v/>
      </c>
      <c r="AB155" s="200" t="str">
        <f>IF(AB154="","",VLOOKUP(AB154,'シフト記号表（勤務時間帯）'!$D$6:$X$47,21,FALSE))</f>
        <v/>
      </c>
      <c r="AC155" s="201" t="str">
        <f>IF(AC154="","",VLOOKUP(AC154,'シフト記号表（勤務時間帯）'!$D$6:$X$47,21,FALSE))</f>
        <v/>
      </c>
      <c r="AD155" s="201" t="str">
        <f>IF(AD154="","",VLOOKUP(AD154,'シフト記号表（勤務時間帯）'!$D$6:$X$47,21,FALSE))</f>
        <v/>
      </c>
      <c r="AE155" s="201" t="str">
        <f>IF(AE154="","",VLOOKUP(AE154,'シフト記号表（勤務時間帯）'!$D$6:$X$47,21,FALSE))</f>
        <v/>
      </c>
      <c r="AF155" s="201" t="str">
        <f>IF(AF154="","",VLOOKUP(AF154,'シフト記号表（勤務時間帯）'!$D$6:$X$47,21,FALSE))</f>
        <v/>
      </c>
      <c r="AG155" s="201" t="str">
        <f>IF(AG154="","",VLOOKUP(AG154,'シフト記号表（勤務時間帯）'!$D$6:$X$47,21,FALSE))</f>
        <v/>
      </c>
      <c r="AH155" s="202" t="str">
        <f>IF(AH154="","",VLOOKUP(AH154,'シフト記号表（勤務時間帯）'!$D$6:$X$47,21,FALSE))</f>
        <v/>
      </c>
      <c r="AI155" s="200" t="str">
        <f>IF(AI154="","",VLOOKUP(AI154,'シフト記号表（勤務時間帯）'!$D$6:$X$47,21,FALSE))</f>
        <v/>
      </c>
      <c r="AJ155" s="201" t="str">
        <f>IF(AJ154="","",VLOOKUP(AJ154,'シフト記号表（勤務時間帯）'!$D$6:$X$47,21,FALSE))</f>
        <v/>
      </c>
      <c r="AK155" s="201" t="str">
        <f>IF(AK154="","",VLOOKUP(AK154,'シフト記号表（勤務時間帯）'!$D$6:$X$47,21,FALSE))</f>
        <v/>
      </c>
      <c r="AL155" s="201" t="str">
        <f>IF(AL154="","",VLOOKUP(AL154,'シフト記号表（勤務時間帯）'!$D$6:$X$47,21,FALSE))</f>
        <v/>
      </c>
      <c r="AM155" s="201" t="str">
        <f>IF(AM154="","",VLOOKUP(AM154,'シフト記号表（勤務時間帯）'!$D$6:$X$47,21,FALSE))</f>
        <v/>
      </c>
      <c r="AN155" s="201" t="str">
        <f>IF(AN154="","",VLOOKUP(AN154,'シフト記号表（勤務時間帯）'!$D$6:$X$47,21,FALSE))</f>
        <v/>
      </c>
      <c r="AO155" s="202" t="str">
        <f>IF(AO154="","",VLOOKUP(AO154,'シフト記号表（勤務時間帯）'!$D$6:$X$47,21,FALSE))</f>
        <v/>
      </c>
      <c r="AP155" s="200" t="str">
        <f>IF(AP154="","",VLOOKUP(AP154,'シフト記号表（勤務時間帯）'!$D$6:$X$47,21,FALSE))</f>
        <v/>
      </c>
      <c r="AQ155" s="201" t="str">
        <f>IF(AQ154="","",VLOOKUP(AQ154,'シフト記号表（勤務時間帯）'!$D$6:$X$47,21,FALSE))</f>
        <v/>
      </c>
      <c r="AR155" s="201" t="str">
        <f>IF(AR154="","",VLOOKUP(AR154,'シフト記号表（勤務時間帯）'!$D$6:$X$47,21,FALSE))</f>
        <v/>
      </c>
      <c r="AS155" s="201" t="str">
        <f>IF(AS154="","",VLOOKUP(AS154,'シフト記号表（勤務時間帯）'!$D$6:$X$47,21,FALSE))</f>
        <v/>
      </c>
      <c r="AT155" s="201" t="str">
        <f>IF(AT154="","",VLOOKUP(AT154,'シフト記号表（勤務時間帯）'!$D$6:$X$47,21,FALSE))</f>
        <v/>
      </c>
      <c r="AU155" s="201" t="str">
        <f>IF(AU154="","",VLOOKUP(AU154,'シフト記号表（勤務時間帯）'!$D$6:$X$47,21,FALSE))</f>
        <v/>
      </c>
      <c r="AV155" s="202" t="str">
        <f>IF(AV154="","",VLOOKUP(AV154,'シフト記号表（勤務時間帯）'!$D$6:$X$47,21,FALSE))</f>
        <v/>
      </c>
      <c r="AW155" s="200" t="str">
        <f>IF(AW154="","",VLOOKUP(AW154,'シフト記号表（勤務時間帯）'!$D$6:$X$47,21,FALSE))</f>
        <v/>
      </c>
      <c r="AX155" s="201" t="str">
        <f>IF(AX154="","",VLOOKUP(AX154,'シフト記号表（勤務時間帯）'!$D$6:$X$47,21,FALSE))</f>
        <v/>
      </c>
      <c r="AY155" s="201" t="str">
        <f>IF(AY154="","",VLOOKUP(AY154,'シフト記号表（勤務時間帯）'!$D$6:$X$47,21,FALSE))</f>
        <v/>
      </c>
      <c r="AZ155" s="297">
        <f>IF($BC$3="４週",SUM(U155:AV155),IF($BC$3="暦月",SUM(U155:AY155),""))</f>
        <v>0</v>
      </c>
      <c r="BA155" s="298"/>
      <c r="BB155" s="299">
        <f>IF($BC$3="４週",AZ155/4,IF($BC$3="暦月",(AZ155/($BC$12/7)),""))</f>
        <v>0</v>
      </c>
      <c r="BC155" s="298"/>
      <c r="BD155" s="291"/>
      <c r="BE155" s="292"/>
      <c r="BF155" s="292"/>
      <c r="BG155" s="292"/>
      <c r="BH155" s="293"/>
    </row>
    <row r="156" spans="2:60" ht="20.25" customHeight="1" x14ac:dyDescent="0.4">
      <c r="B156" s="124"/>
      <c r="C156" s="282"/>
      <c r="D156" s="283"/>
      <c r="E156" s="284"/>
      <c r="F156" s="169"/>
      <c r="G156" s="165">
        <f>C154</f>
        <v>0</v>
      </c>
      <c r="H156" s="246"/>
      <c r="I156" s="263"/>
      <c r="J156" s="264"/>
      <c r="K156" s="264"/>
      <c r="L156" s="265"/>
      <c r="M156" s="253"/>
      <c r="N156" s="254"/>
      <c r="O156" s="255"/>
      <c r="P156" s="196" t="s">
        <v>74</v>
      </c>
      <c r="Q156" s="26"/>
      <c r="R156" s="26"/>
      <c r="S156" s="18"/>
      <c r="T156" s="57"/>
      <c r="U156" s="203" t="str">
        <f>IF(U154="","",VLOOKUP(U154,'シフト記号表（勤務時間帯）'!$D$6:$Z$47,23,FALSE))</f>
        <v/>
      </c>
      <c r="V156" s="204" t="str">
        <f>IF(V154="","",VLOOKUP(V154,'シフト記号表（勤務時間帯）'!$D$6:$Z$47,23,FALSE))</f>
        <v/>
      </c>
      <c r="W156" s="204" t="str">
        <f>IF(W154="","",VLOOKUP(W154,'シフト記号表（勤務時間帯）'!$D$6:$Z$47,23,FALSE))</f>
        <v/>
      </c>
      <c r="X156" s="204" t="str">
        <f>IF(X154="","",VLOOKUP(X154,'シフト記号表（勤務時間帯）'!$D$6:$Z$47,23,FALSE))</f>
        <v/>
      </c>
      <c r="Y156" s="204" t="str">
        <f>IF(Y154="","",VLOOKUP(Y154,'シフト記号表（勤務時間帯）'!$D$6:$Z$47,23,FALSE))</f>
        <v/>
      </c>
      <c r="Z156" s="204" t="str">
        <f>IF(Z154="","",VLOOKUP(Z154,'シフト記号表（勤務時間帯）'!$D$6:$Z$47,23,FALSE))</f>
        <v/>
      </c>
      <c r="AA156" s="205" t="str">
        <f>IF(AA154="","",VLOOKUP(AA154,'シフト記号表（勤務時間帯）'!$D$6:$Z$47,23,FALSE))</f>
        <v/>
      </c>
      <c r="AB156" s="203" t="str">
        <f>IF(AB154="","",VLOOKUP(AB154,'シフト記号表（勤務時間帯）'!$D$6:$Z$47,23,FALSE))</f>
        <v/>
      </c>
      <c r="AC156" s="204" t="str">
        <f>IF(AC154="","",VLOOKUP(AC154,'シフト記号表（勤務時間帯）'!$D$6:$Z$47,23,FALSE))</f>
        <v/>
      </c>
      <c r="AD156" s="204" t="str">
        <f>IF(AD154="","",VLOOKUP(AD154,'シフト記号表（勤務時間帯）'!$D$6:$Z$47,23,FALSE))</f>
        <v/>
      </c>
      <c r="AE156" s="204" t="str">
        <f>IF(AE154="","",VLOOKUP(AE154,'シフト記号表（勤務時間帯）'!$D$6:$Z$47,23,FALSE))</f>
        <v/>
      </c>
      <c r="AF156" s="204" t="str">
        <f>IF(AF154="","",VLOOKUP(AF154,'シフト記号表（勤務時間帯）'!$D$6:$Z$47,23,FALSE))</f>
        <v/>
      </c>
      <c r="AG156" s="204" t="str">
        <f>IF(AG154="","",VLOOKUP(AG154,'シフト記号表（勤務時間帯）'!$D$6:$Z$47,23,FALSE))</f>
        <v/>
      </c>
      <c r="AH156" s="205" t="str">
        <f>IF(AH154="","",VLOOKUP(AH154,'シフト記号表（勤務時間帯）'!$D$6:$Z$47,23,FALSE))</f>
        <v/>
      </c>
      <c r="AI156" s="203" t="str">
        <f>IF(AI154="","",VLOOKUP(AI154,'シフト記号表（勤務時間帯）'!$D$6:$Z$47,23,FALSE))</f>
        <v/>
      </c>
      <c r="AJ156" s="204" t="str">
        <f>IF(AJ154="","",VLOOKUP(AJ154,'シフト記号表（勤務時間帯）'!$D$6:$Z$47,23,FALSE))</f>
        <v/>
      </c>
      <c r="AK156" s="204" t="str">
        <f>IF(AK154="","",VLOOKUP(AK154,'シフト記号表（勤務時間帯）'!$D$6:$Z$47,23,FALSE))</f>
        <v/>
      </c>
      <c r="AL156" s="204" t="str">
        <f>IF(AL154="","",VLOOKUP(AL154,'シフト記号表（勤務時間帯）'!$D$6:$Z$47,23,FALSE))</f>
        <v/>
      </c>
      <c r="AM156" s="204" t="str">
        <f>IF(AM154="","",VLOOKUP(AM154,'シフト記号表（勤務時間帯）'!$D$6:$Z$47,23,FALSE))</f>
        <v/>
      </c>
      <c r="AN156" s="204" t="str">
        <f>IF(AN154="","",VLOOKUP(AN154,'シフト記号表（勤務時間帯）'!$D$6:$Z$47,23,FALSE))</f>
        <v/>
      </c>
      <c r="AO156" s="205" t="str">
        <f>IF(AO154="","",VLOOKUP(AO154,'シフト記号表（勤務時間帯）'!$D$6:$Z$47,23,FALSE))</f>
        <v/>
      </c>
      <c r="AP156" s="203" t="str">
        <f>IF(AP154="","",VLOOKUP(AP154,'シフト記号表（勤務時間帯）'!$D$6:$Z$47,23,FALSE))</f>
        <v/>
      </c>
      <c r="AQ156" s="204" t="str">
        <f>IF(AQ154="","",VLOOKUP(AQ154,'シフト記号表（勤務時間帯）'!$D$6:$Z$47,23,FALSE))</f>
        <v/>
      </c>
      <c r="AR156" s="204" t="str">
        <f>IF(AR154="","",VLOOKUP(AR154,'シフト記号表（勤務時間帯）'!$D$6:$Z$47,23,FALSE))</f>
        <v/>
      </c>
      <c r="AS156" s="204" t="str">
        <f>IF(AS154="","",VLOOKUP(AS154,'シフト記号表（勤務時間帯）'!$D$6:$Z$47,23,FALSE))</f>
        <v/>
      </c>
      <c r="AT156" s="204" t="str">
        <f>IF(AT154="","",VLOOKUP(AT154,'シフト記号表（勤務時間帯）'!$D$6:$Z$47,23,FALSE))</f>
        <v/>
      </c>
      <c r="AU156" s="204" t="str">
        <f>IF(AU154="","",VLOOKUP(AU154,'シフト記号表（勤務時間帯）'!$D$6:$Z$47,23,FALSE))</f>
        <v/>
      </c>
      <c r="AV156" s="205" t="str">
        <f>IF(AV154="","",VLOOKUP(AV154,'シフト記号表（勤務時間帯）'!$D$6:$Z$47,23,FALSE))</f>
        <v/>
      </c>
      <c r="AW156" s="203" t="str">
        <f>IF(AW154="","",VLOOKUP(AW154,'シフト記号表（勤務時間帯）'!$D$6:$Z$47,23,FALSE))</f>
        <v/>
      </c>
      <c r="AX156" s="204" t="str">
        <f>IF(AX154="","",VLOOKUP(AX154,'シフト記号表（勤務時間帯）'!$D$6:$Z$47,23,FALSE))</f>
        <v/>
      </c>
      <c r="AY156" s="204" t="str">
        <f>IF(AY154="","",VLOOKUP(AY154,'シフト記号表（勤務時間帯）'!$D$6:$Z$47,23,FALSE))</f>
        <v/>
      </c>
      <c r="AZ156" s="300">
        <f>IF($BC$3="４週",SUM(U156:AV156),IF($BC$3="暦月",SUM(U156:AY156),""))</f>
        <v>0</v>
      </c>
      <c r="BA156" s="301"/>
      <c r="BB156" s="302">
        <f>IF($BC$3="４週",AZ156/4,IF($BC$3="暦月",(AZ156/($BC$12/7)),""))</f>
        <v>0</v>
      </c>
      <c r="BC156" s="301"/>
      <c r="BD156" s="294"/>
      <c r="BE156" s="295"/>
      <c r="BF156" s="295"/>
      <c r="BG156" s="295"/>
      <c r="BH156" s="296"/>
    </row>
    <row r="157" spans="2:60" ht="20.25" customHeight="1" x14ac:dyDescent="0.4">
      <c r="B157" s="125"/>
      <c r="C157" s="276"/>
      <c r="D157" s="277"/>
      <c r="E157" s="278"/>
      <c r="F157" s="167"/>
      <c r="G157" s="163"/>
      <c r="H157" s="337"/>
      <c r="I157" s="257"/>
      <c r="J157" s="258"/>
      <c r="K157" s="258"/>
      <c r="L157" s="259"/>
      <c r="M157" s="247"/>
      <c r="N157" s="248"/>
      <c r="O157" s="249"/>
      <c r="P157" s="44" t="s">
        <v>18</v>
      </c>
      <c r="Q157" s="45"/>
      <c r="R157" s="45"/>
      <c r="S157" s="46"/>
      <c r="T157" s="60"/>
      <c r="U157" s="206"/>
      <c r="V157" s="207"/>
      <c r="W157" s="207"/>
      <c r="X157" s="207"/>
      <c r="Y157" s="207"/>
      <c r="Z157" s="207"/>
      <c r="AA157" s="208"/>
      <c r="AB157" s="206"/>
      <c r="AC157" s="207"/>
      <c r="AD157" s="207"/>
      <c r="AE157" s="207"/>
      <c r="AF157" s="207"/>
      <c r="AG157" s="207"/>
      <c r="AH157" s="208"/>
      <c r="AI157" s="206"/>
      <c r="AJ157" s="207"/>
      <c r="AK157" s="207"/>
      <c r="AL157" s="207"/>
      <c r="AM157" s="207"/>
      <c r="AN157" s="207"/>
      <c r="AO157" s="208"/>
      <c r="AP157" s="206"/>
      <c r="AQ157" s="207"/>
      <c r="AR157" s="207"/>
      <c r="AS157" s="207"/>
      <c r="AT157" s="207"/>
      <c r="AU157" s="207"/>
      <c r="AV157" s="208"/>
      <c r="AW157" s="206"/>
      <c r="AX157" s="207"/>
      <c r="AY157" s="207"/>
      <c r="AZ157" s="256"/>
      <c r="BA157" s="243"/>
      <c r="BB157" s="242"/>
      <c r="BC157" s="243"/>
      <c r="BD157" s="288"/>
      <c r="BE157" s="289"/>
      <c r="BF157" s="289"/>
      <c r="BG157" s="289"/>
      <c r="BH157" s="290"/>
    </row>
    <row r="158" spans="2:60" ht="20.25" customHeight="1" x14ac:dyDescent="0.4">
      <c r="B158" s="123">
        <f>B155+1</f>
        <v>45</v>
      </c>
      <c r="C158" s="279"/>
      <c r="D158" s="280"/>
      <c r="E158" s="281"/>
      <c r="F158" s="168">
        <f>C157</f>
        <v>0</v>
      </c>
      <c r="G158" s="164"/>
      <c r="H158" s="245"/>
      <c r="I158" s="260"/>
      <c r="J158" s="261"/>
      <c r="K158" s="261"/>
      <c r="L158" s="262"/>
      <c r="M158" s="250"/>
      <c r="N158" s="251"/>
      <c r="O158" s="252"/>
      <c r="P158" s="23" t="s">
        <v>73</v>
      </c>
      <c r="Q158" s="24"/>
      <c r="R158" s="24"/>
      <c r="S158" s="19"/>
      <c r="T158" s="53"/>
      <c r="U158" s="200" t="str">
        <f>IF(U157="","",VLOOKUP(U157,'シフト記号表（勤務時間帯）'!$D$6:$X$47,21,FALSE))</f>
        <v/>
      </c>
      <c r="V158" s="201" t="str">
        <f>IF(V157="","",VLOOKUP(V157,'シフト記号表（勤務時間帯）'!$D$6:$X$47,21,FALSE))</f>
        <v/>
      </c>
      <c r="W158" s="201" t="str">
        <f>IF(W157="","",VLOOKUP(W157,'シフト記号表（勤務時間帯）'!$D$6:$X$47,21,FALSE))</f>
        <v/>
      </c>
      <c r="X158" s="201" t="str">
        <f>IF(X157="","",VLOOKUP(X157,'シフト記号表（勤務時間帯）'!$D$6:$X$47,21,FALSE))</f>
        <v/>
      </c>
      <c r="Y158" s="201" t="str">
        <f>IF(Y157="","",VLOOKUP(Y157,'シフト記号表（勤務時間帯）'!$D$6:$X$47,21,FALSE))</f>
        <v/>
      </c>
      <c r="Z158" s="201" t="str">
        <f>IF(Z157="","",VLOOKUP(Z157,'シフト記号表（勤務時間帯）'!$D$6:$X$47,21,FALSE))</f>
        <v/>
      </c>
      <c r="AA158" s="202" t="str">
        <f>IF(AA157="","",VLOOKUP(AA157,'シフト記号表（勤務時間帯）'!$D$6:$X$47,21,FALSE))</f>
        <v/>
      </c>
      <c r="AB158" s="200" t="str">
        <f>IF(AB157="","",VLOOKUP(AB157,'シフト記号表（勤務時間帯）'!$D$6:$X$47,21,FALSE))</f>
        <v/>
      </c>
      <c r="AC158" s="201" t="str">
        <f>IF(AC157="","",VLOOKUP(AC157,'シフト記号表（勤務時間帯）'!$D$6:$X$47,21,FALSE))</f>
        <v/>
      </c>
      <c r="AD158" s="201" t="str">
        <f>IF(AD157="","",VLOOKUP(AD157,'シフト記号表（勤務時間帯）'!$D$6:$X$47,21,FALSE))</f>
        <v/>
      </c>
      <c r="AE158" s="201" t="str">
        <f>IF(AE157="","",VLOOKUP(AE157,'シフト記号表（勤務時間帯）'!$D$6:$X$47,21,FALSE))</f>
        <v/>
      </c>
      <c r="AF158" s="201" t="str">
        <f>IF(AF157="","",VLOOKUP(AF157,'シフト記号表（勤務時間帯）'!$D$6:$X$47,21,FALSE))</f>
        <v/>
      </c>
      <c r="AG158" s="201" t="str">
        <f>IF(AG157="","",VLOOKUP(AG157,'シフト記号表（勤務時間帯）'!$D$6:$X$47,21,FALSE))</f>
        <v/>
      </c>
      <c r="AH158" s="202" t="str">
        <f>IF(AH157="","",VLOOKUP(AH157,'シフト記号表（勤務時間帯）'!$D$6:$X$47,21,FALSE))</f>
        <v/>
      </c>
      <c r="AI158" s="200" t="str">
        <f>IF(AI157="","",VLOOKUP(AI157,'シフト記号表（勤務時間帯）'!$D$6:$X$47,21,FALSE))</f>
        <v/>
      </c>
      <c r="AJ158" s="201" t="str">
        <f>IF(AJ157="","",VLOOKUP(AJ157,'シフト記号表（勤務時間帯）'!$D$6:$X$47,21,FALSE))</f>
        <v/>
      </c>
      <c r="AK158" s="201" t="str">
        <f>IF(AK157="","",VLOOKUP(AK157,'シフト記号表（勤務時間帯）'!$D$6:$X$47,21,FALSE))</f>
        <v/>
      </c>
      <c r="AL158" s="201" t="str">
        <f>IF(AL157="","",VLOOKUP(AL157,'シフト記号表（勤務時間帯）'!$D$6:$X$47,21,FALSE))</f>
        <v/>
      </c>
      <c r="AM158" s="201" t="str">
        <f>IF(AM157="","",VLOOKUP(AM157,'シフト記号表（勤務時間帯）'!$D$6:$X$47,21,FALSE))</f>
        <v/>
      </c>
      <c r="AN158" s="201" t="str">
        <f>IF(AN157="","",VLOOKUP(AN157,'シフト記号表（勤務時間帯）'!$D$6:$X$47,21,FALSE))</f>
        <v/>
      </c>
      <c r="AO158" s="202" t="str">
        <f>IF(AO157="","",VLOOKUP(AO157,'シフト記号表（勤務時間帯）'!$D$6:$X$47,21,FALSE))</f>
        <v/>
      </c>
      <c r="AP158" s="200" t="str">
        <f>IF(AP157="","",VLOOKUP(AP157,'シフト記号表（勤務時間帯）'!$D$6:$X$47,21,FALSE))</f>
        <v/>
      </c>
      <c r="AQ158" s="201" t="str">
        <f>IF(AQ157="","",VLOOKUP(AQ157,'シフト記号表（勤務時間帯）'!$D$6:$X$47,21,FALSE))</f>
        <v/>
      </c>
      <c r="AR158" s="201" t="str">
        <f>IF(AR157="","",VLOOKUP(AR157,'シフト記号表（勤務時間帯）'!$D$6:$X$47,21,FALSE))</f>
        <v/>
      </c>
      <c r="AS158" s="201" t="str">
        <f>IF(AS157="","",VLOOKUP(AS157,'シフト記号表（勤務時間帯）'!$D$6:$X$47,21,FALSE))</f>
        <v/>
      </c>
      <c r="AT158" s="201" t="str">
        <f>IF(AT157="","",VLOOKUP(AT157,'シフト記号表（勤務時間帯）'!$D$6:$X$47,21,FALSE))</f>
        <v/>
      </c>
      <c r="AU158" s="201" t="str">
        <f>IF(AU157="","",VLOOKUP(AU157,'シフト記号表（勤務時間帯）'!$D$6:$X$47,21,FALSE))</f>
        <v/>
      </c>
      <c r="AV158" s="202" t="str">
        <f>IF(AV157="","",VLOOKUP(AV157,'シフト記号表（勤務時間帯）'!$D$6:$X$47,21,FALSE))</f>
        <v/>
      </c>
      <c r="AW158" s="200" t="str">
        <f>IF(AW157="","",VLOOKUP(AW157,'シフト記号表（勤務時間帯）'!$D$6:$X$47,21,FALSE))</f>
        <v/>
      </c>
      <c r="AX158" s="201" t="str">
        <f>IF(AX157="","",VLOOKUP(AX157,'シフト記号表（勤務時間帯）'!$D$6:$X$47,21,FALSE))</f>
        <v/>
      </c>
      <c r="AY158" s="201" t="str">
        <f>IF(AY157="","",VLOOKUP(AY157,'シフト記号表（勤務時間帯）'!$D$6:$X$47,21,FALSE))</f>
        <v/>
      </c>
      <c r="AZ158" s="297">
        <f>IF($BC$3="４週",SUM(U158:AV158),IF($BC$3="暦月",SUM(U158:AY158),""))</f>
        <v>0</v>
      </c>
      <c r="BA158" s="298"/>
      <c r="BB158" s="299">
        <f>IF($BC$3="４週",AZ158/4,IF($BC$3="暦月",(AZ158/($BC$12/7)),""))</f>
        <v>0</v>
      </c>
      <c r="BC158" s="298"/>
      <c r="BD158" s="291"/>
      <c r="BE158" s="292"/>
      <c r="BF158" s="292"/>
      <c r="BG158" s="292"/>
      <c r="BH158" s="293"/>
    </row>
    <row r="159" spans="2:60" ht="20.25" customHeight="1" x14ac:dyDescent="0.4">
      <c r="B159" s="124"/>
      <c r="C159" s="282"/>
      <c r="D159" s="283"/>
      <c r="E159" s="284"/>
      <c r="F159" s="169"/>
      <c r="G159" s="165">
        <f>C157</f>
        <v>0</v>
      </c>
      <c r="H159" s="246"/>
      <c r="I159" s="263"/>
      <c r="J159" s="264"/>
      <c r="K159" s="264"/>
      <c r="L159" s="265"/>
      <c r="M159" s="253"/>
      <c r="N159" s="254"/>
      <c r="O159" s="255"/>
      <c r="P159" s="196" t="s">
        <v>74</v>
      </c>
      <c r="Q159" s="26"/>
      <c r="R159" s="26"/>
      <c r="S159" s="18"/>
      <c r="T159" s="57"/>
      <c r="U159" s="203" t="str">
        <f>IF(U157="","",VLOOKUP(U157,'シフト記号表（勤務時間帯）'!$D$6:$Z$47,23,FALSE))</f>
        <v/>
      </c>
      <c r="V159" s="204" t="str">
        <f>IF(V157="","",VLOOKUP(V157,'シフト記号表（勤務時間帯）'!$D$6:$Z$47,23,FALSE))</f>
        <v/>
      </c>
      <c r="W159" s="204" t="str">
        <f>IF(W157="","",VLOOKUP(W157,'シフト記号表（勤務時間帯）'!$D$6:$Z$47,23,FALSE))</f>
        <v/>
      </c>
      <c r="X159" s="204" t="str">
        <f>IF(X157="","",VLOOKUP(X157,'シフト記号表（勤務時間帯）'!$D$6:$Z$47,23,FALSE))</f>
        <v/>
      </c>
      <c r="Y159" s="204" t="str">
        <f>IF(Y157="","",VLOOKUP(Y157,'シフト記号表（勤務時間帯）'!$D$6:$Z$47,23,FALSE))</f>
        <v/>
      </c>
      <c r="Z159" s="204" t="str">
        <f>IF(Z157="","",VLOOKUP(Z157,'シフト記号表（勤務時間帯）'!$D$6:$Z$47,23,FALSE))</f>
        <v/>
      </c>
      <c r="AA159" s="205" t="str">
        <f>IF(AA157="","",VLOOKUP(AA157,'シフト記号表（勤務時間帯）'!$D$6:$Z$47,23,FALSE))</f>
        <v/>
      </c>
      <c r="AB159" s="203" t="str">
        <f>IF(AB157="","",VLOOKUP(AB157,'シフト記号表（勤務時間帯）'!$D$6:$Z$47,23,FALSE))</f>
        <v/>
      </c>
      <c r="AC159" s="204" t="str">
        <f>IF(AC157="","",VLOOKUP(AC157,'シフト記号表（勤務時間帯）'!$D$6:$Z$47,23,FALSE))</f>
        <v/>
      </c>
      <c r="AD159" s="204" t="str">
        <f>IF(AD157="","",VLOOKUP(AD157,'シフト記号表（勤務時間帯）'!$D$6:$Z$47,23,FALSE))</f>
        <v/>
      </c>
      <c r="AE159" s="204" t="str">
        <f>IF(AE157="","",VLOOKUP(AE157,'シフト記号表（勤務時間帯）'!$D$6:$Z$47,23,FALSE))</f>
        <v/>
      </c>
      <c r="AF159" s="204" t="str">
        <f>IF(AF157="","",VLOOKUP(AF157,'シフト記号表（勤務時間帯）'!$D$6:$Z$47,23,FALSE))</f>
        <v/>
      </c>
      <c r="AG159" s="204" t="str">
        <f>IF(AG157="","",VLOOKUP(AG157,'シフト記号表（勤務時間帯）'!$D$6:$Z$47,23,FALSE))</f>
        <v/>
      </c>
      <c r="AH159" s="205" t="str">
        <f>IF(AH157="","",VLOOKUP(AH157,'シフト記号表（勤務時間帯）'!$D$6:$Z$47,23,FALSE))</f>
        <v/>
      </c>
      <c r="AI159" s="203" t="str">
        <f>IF(AI157="","",VLOOKUP(AI157,'シフト記号表（勤務時間帯）'!$D$6:$Z$47,23,FALSE))</f>
        <v/>
      </c>
      <c r="AJ159" s="204" t="str">
        <f>IF(AJ157="","",VLOOKUP(AJ157,'シフト記号表（勤務時間帯）'!$D$6:$Z$47,23,FALSE))</f>
        <v/>
      </c>
      <c r="AK159" s="204" t="str">
        <f>IF(AK157="","",VLOOKUP(AK157,'シフト記号表（勤務時間帯）'!$D$6:$Z$47,23,FALSE))</f>
        <v/>
      </c>
      <c r="AL159" s="204" t="str">
        <f>IF(AL157="","",VLOOKUP(AL157,'シフト記号表（勤務時間帯）'!$D$6:$Z$47,23,FALSE))</f>
        <v/>
      </c>
      <c r="AM159" s="204" t="str">
        <f>IF(AM157="","",VLOOKUP(AM157,'シフト記号表（勤務時間帯）'!$D$6:$Z$47,23,FALSE))</f>
        <v/>
      </c>
      <c r="AN159" s="204" t="str">
        <f>IF(AN157="","",VLOOKUP(AN157,'シフト記号表（勤務時間帯）'!$D$6:$Z$47,23,FALSE))</f>
        <v/>
      </c>
      <c r="AO159" s="205" t="str">
        <f>IF(AO157="","",VLOOKUP(AO157,'シフト記号表（勤務時間帯）'!$D$6:$Z$47,23,FALSE))</f>
        <v/>
      </c>
      <c r="AP159" s="203" t="str">
        <f>IF(AP157="","",VLOOKUP(AP157,'シフト記号表（勤務時間帯）'!$D$6:$Z$47,23,FALSE))</f>
        <v/>
      </c>
      <c r="AQ159" s="204" t="str">
        <f>IF(AQ157="","",VLOOKUP(AQ157,'シフト記号表（勤務時間帯）'!$D$6:$Z$47,23,FALSE))</f>
        <v/>
      </c>
      <c r="AR159" s="204" t="str">
        <f>IF(AR157="","",VLOOKUP(AR157,'シフト記号表（勤務時間帯）'!$D$6:$Z$47,23,FALSE))</f>
        <v/>
      </c>
      <c r="AS159" s="204" t="str">
        <f>IF(AS157="","",VLOOKUP(AS157,'シフト記号表（勤務時間帯）'!$D$6:$Z$47,23,FALSE))</f>
        <v/>
      </c>
      <c r="AT159" s="204" t="str">
        <f>IF(AT157="","",VLOOKUP(AT157,'シフト記号表（勤務時間帯）'!$D$6:$Z$47,23,FALSE))</f>
        <v/>
      </c>
      <c r="AU159" s="204" t="str">
        <f>IF(AU157="","",VLOOKUP(AU157,'シフト記号表（勤務時間帯）'!$D$6:$Z$47,23,FALSE))</f>
        <v/>
      </c>
      <c r="AV159" s="205" t="str">
        <f>IF(AV157="","",VLOOKUP(AV157,'シフト記号表（勤務時間帯）'!$D$6:$Z$47,23,FALSE))</f>
        <v/>
      </c>
      <c r="AW159" s="203" t="str">
        <f>IF(AW157="","",VLOOKUP(AW157,'シフト記号表（勤務時間帯）'!$D$6:$Z$47,23,FALSE))</f>
        <v/>
      </c>
      <c r="AX159" s="204" t="str">
        <f>IF(AX157="","",VLOOKUP(AX157,'シフト記号表（勤務時間帯）'!$D$6:$Z$47,23,FALSE))</f>
        <v/>
      </c>
      <c r="AY159" s="204" t="str">
        <f>IF(AY157="","",VLOOKUP(AY157,'シフト記号表（勤務時間帯）'!$D$6:$Z$47,23,FALSE))</f>
        <v/>
      </c>
      <c r="AZ159" s="300">
        <f>IF($BC$3="４週",SUM(U159:AV159),IF($BC$3="暦月",SUM(U159:AY159),""))</f>
        <v>0</v>
      </c>
      <c r="BA159" s="301"/>
      <c r="BB159" s="302">
        <f>IF($BC$3="４週",AZ159/4,IF($BC$3="暦月",(AZ159/($BC$12/7)),""))</f>
        <v>0</v>
      </c>
      <c r="BC159" s="301"/>
      <c r="BD159" s="294"/>
      <c r="BE159" s="295"/>
      <c r="BF159" s="295"/>
      <c r="BG159" s="295"/>
      <c r="BH159" s="296"/>
    </row>
    <row r="160" spans="2:60" ht="20.25" customHeight="1" x14ac:dyDescent="0.4">
      <c r="B160" s="125"/>
      <c r="C160" s="276"/>
      <c r="D160" s="277"/>
      <c r="E160" s="278"/>
      <c r="F160" s="167"/>
      <c r="G160" s="163"/>
      <c r="H160" s="337"/>
      <c r="I160" s="257"/>
      <c r="J160" s="258"/>
      <c r="K160" s="258"/>
      <c r="L160" s="259"/>
      <c r="M160" s="247"/>
      <c r="N160" s="248"/>
      <c r="O160" s="249"/>
      <c r="P160" s="44" t="s">
        <v>18</v>
      </c>
      <c r="Q160" s="45"/>
      <c r="R160" s="45"/>
      <c r="S160" s="46"/>
      <c r="T160" s="60"/>
      <c r="U160" s="206"/>
      <c r="V160" s="207"/>
      <c r="W160" s="207"/>
      <c r="X160" s="207"/>
      <c r="Y160" s="207"/>
      <c r="Z160" s="207"/>
      <c r="AA160" s="208"/>
      <c r="AB160" s="206"/>
      <c r="AC160" s="207"/>
      <c r="AD160" s="207"/>
      <c r="AE160" s="207"/>
      <c r="AF160" s="207"/>
      <c r="AG160" s="207"/>
      <c r="AH160" s="208"/>
      <c r="AI160" s="206"/>
      <c r="AJ160" s="207"/>
      <c r="AK160" s="207"/>
      <c r="AL160" s="207"/>
      <c r="AM160" s="207"/>
      <c r="AN160" s="207"/>
      <c r="AO160" s="208"/>
      <c r="AP160" s="206"/>
      <c r="AQ160" s="207"/>
      <c r="AR160" s="207"/>
      <c r="AS160" s="207"/>
      <c r="AT160" s="207"/>
      <c r="AU160" s="207"/>
      <c r="AV160" s="208"/>
      <c r="AW160" s="206"/>
      <c r="AX160" s="207"/>
      <c r="AY160" s="207"/>
      <c r="AZ160" s="256"/>
      <c r="BA160" s="243"/>
      <c r="BB160" s="242"/>
      <c r="BC160" s="243"/>
      <c r="BD160" s="288"/>
      <c r="BE160" s="289"/>
      <c r="BF160" s="289"/>
      <c r="BG160" s="289"/>
      <c r="BH160" s="290"/>
    </row>
    <row r="161" spans="2:60" ht="20.25" customHeight="1" x14ac:dyDescent="0.4">
      <c r="B161" s="123">
        <f>B158+1</f>
        <v>46</v>
      </c>
      <c r="C161" s="279"/>
      <c r="D161" s="280"/>
      <c r="E161" s="281"/>
      <c r="F161" s="168">
        <f>C160</f>
        <v>0</v>
      </c>
      <c r="G161" s="164"/>
      <c r="H161" s="245"/>
      <c r="I161" s="260"/>
      <c r="J161" s="261"/>
      <c r="K161" s="261"/>
      <c r="L161" s="262"/>
      <c r="M161" s="250"/>
      <c r="N161" s="251"/>
      <c r="O161" s="252"/>
      <c r="P161" s="23" t="s">
        <v>73</v>
      </c>
      <c r="Q161" s="24"/>
      <c r="R161" s="24"/>
      <c r="S161" s="19"/>
      <c r="T161" s="53"/>
      <c r="U161" s="200" t="str">
        <f>IF(U160="","",VLOOKUP(U160,'シフト記号表（勤務時間帯）'!$D$6:$X$47,21,FALSE))</f>
        <v/>
      </c>
      <c r="V161" s="201" t="str">
        <f>IF(V160="","",VLOOKUP(V160,'シフト記号表（勤務時間帯）'!$D$6:$X$47,21,FALSE))</f>
        <v/>
      </c>
      <c r="W161" s="201" t="str">
        <f>IF(W160="","",VLOOKUP(W160,'シフト記号表（勤務時間帯）'!$D$6:$X$47,21,FALSE))</f>
        <v/>
      </c>
      <c r="X161" s="201" t="str">
        <f>IF(X160="","",VLOOKUP(X160,'シフト記号表（勤務時間帯）'!$D$6:$X$47,21,FALSE))</f>
        <v/>
      </c>
      <c r="Y161" s="201" t="str">
        <f>IF(Y160="","",VLOOKUP(Y160,'シフト記号表（勤務時間帯）'!$D$6:$X$47,21,FALSE))</f>
        <v/>
      </c>
      <c r="Z161" s="201" t="str">
        <f>IF(Z160="","",VLOOKUP(Z160,'シフト記号表（勤務時間帯）'!$D$6:$X$47,21,FALSE))</f>
        <v/>
      </c>
      <c r="AA161" s="202" t="str">
        <f>IF(AA160="","",VLOOKUP(AA160,'シフト記号表（勤務時間帯）'!$D$6:$X$47,21,FALSE))</f>
        <v/>
      </c>
      <c r="AB161" s="200" t="str">
        <f>IF(AB160="","",VLOOKUP(AB160,'シフト記号表（勤務時間帯）'!$D$6:$X$47,21,FALSE))</f>
        <v/>
      </c>
      <c r="AC161" s="201" t="str">
        <f>IF(AC160="","",VLOOKUP(AC160,'シフト記号表（勤務時間帯）'!$D$6:$X$47,21,FALSE))</f>
        <v/>
      </c>
      <c r="AD161" s="201" t="str">
        <f>IF(AD160="","",VLOOKUP(AD160,'シフト記号表（勤務時間帯）'!$D$6:$X$47,21,FALSE))</f>
        <v/>
      </c>
      <c r="AE161" s="201" t="str">
        <f>IF(AE160="","",VLOOKUP(AE160,'シフト記号表（勤務時間帯）'!$D$6:$X$47,21,FALSE))</f>
        <v/>
      </c>
      <c r="AF161" s="201" t="str">
        <f>IF(AF160="","",VLOOKUP(AF160,'シフト記号表（勤務時間帯）'!$D$6:$X$47,21,FALSE))</f>
        <v/>
      </c>
      <c r="AG161" s="201" t="str">
        <f>IF(AG160="","",VLOOKUP(AG160,'シフト記号表（勤務時間帯）'!$D$6:$X$47,21,FALSE))</f>
        <v/>
      </c>
      <c r="AH161" s="202" t="str">
        <f>IF(AH160="","",VLOOKUP(AH160,'シフト記号表（勤務時間帯）'!$D$6:$X$47,21,FALSE))</f>
        <v/>
      </c>
      <c r="AI161" s="200" t="str">
        <f>IF(AI160="","",VLOOKUP(AI160,'シフト記号表（勤務時間帯）'!$D$6:$X$47,21,FALSE))</f>
        <v/>
      </c>
      <c r="AJ161" s="201" t="str">
        <f>IF(AJ160="","",VLOOKUP(AJ160,'シフト記号表（勤務時間帯）'!$D$6:$X$47,21,FALSE))</f>
        <v/>
      </c>
      <c r="AK161" s="201" t="str">
        <f>IF(AK160="","",VLOOKUP(AK160,'シフト記号表（勤務時間帯）'!$D$6:$X$47,21,FALSE))</f>
        <v/>
      </c>
      <c r="AL161" s="201" t="str">
        <f>IF(AL160="","",VLOOKUP(AL160,'シフト記号表（勤務時間帯）'!$D$6:$X$47,21,FALSE))</f>
        <v/>
      </c>
      <c r="AM161" s="201" t="str">
        <f>IF(AM160="","",VLOOKUP(AM160,'シフト記号表（勤務時間帯）'!$D$6:$X$47,21,FALSE))</f>
        <v/>
      </c>
      <c r="AN161" s="201" t="str">
        <f>IF(AN160="","",VLOOKUP(AN160,'シフト記号表（勤務時間帯）'!$D$6:$X$47,21,FALSE))</f>
        <v/>
      </c>
      <c r="AO161" s="202" t="str">
        <f>IF(AO160="","",VLOOKUP(AO160,'シフト記号表（勤務時間帯）'!$D$6:$X$47,21,FALSE))</f>
        <v/>
      </c>
      <c r="AP161" s="200" t="str">
        <f>IF(AP160="","",VLOOKUP(AP160,'シフト記号表（勤務時間帯）'!$D$6:$X$47,21,FALSE))</f>
        <v/>
      </c>
      <c r="AQ161" s="201" t="str">
        <f>IF(AQ160="","",VLOOKUP(AQ160,'シフト記号表（勤務時間帯）'!$D$6:$X$47,21,FALSE))</f>
        <v/>
      </c>
      <c r="AR161" s="201" t="str">
        <f>IF(AR160="","",VLOOKUP(AR160,'シフト記号表（勤務時間帯）'!$D$6:$X$47,21,FALSE))</f>
        <v/>
      </c>
      <c r="AS161" s="201" t="str">
        <f>IF(AS160="","",VLOOKUP(AS160,'シフト記号表（勤務時間帯）'!$D$6:$X$47,21,FALSE))</f>
        <v/>
      </c>
      <c r="AT161" s="201" t="str">
        <f>IF(AT160="","",VLOOKUP(AT160,'シフト記号表（勤務時間帯）'!$D$6:$X$47,21,FALSE))</f>
        <v/>
      </c>
      <c r="AU161" s="201" t="str">
        <f>IF(AU160="","",VLOOKUP(AU160,'シフト記号表（勤務時間帯）'!$D$6:$X$47,21,FALSE))</f>
        <v/>
      </c>
      <c r="AV161" s="202" t="str">
        <f>IF(AV160="","",VLOOKUP(AV160,'シフト記号表（勤務時間帯）'!$D$6:$X$47,21,FALSE))</f>
        <v/>
      </c>
      <c r="AW161" s="200" t="str">
        <f>IF(AW160="","",VLOOKUP(AW160,'シフト記号表（勤務時間帯）'!$D$6:$X$47,21,FALSE))</f>
        <v/>
      </c>
      <c r="AX161" s="201" t="str">
        <f>IF(AX160="","",VLOOKUP(AX160,'シフト記号表（勤務時間帯）'!$D$6:$X$47,21,FALSE))</f>
        <v/>
      </c>
      <c r="AY161" s="201" t="str">
        <f>IF(AY160="","",VLOOKUP(AY160,'シフト記号表（勤務時間帯）'!$D$6:$X$47,21,FALSE))</f>
        <v/>
      </c>
      <c r="AZ161" s="297">
        <f>IF($BC$3="４週",SUM(U161:AV161),IF($BC$3="暦月",SUM(U161:AY161),""))</f>
        <v>0</v>
      </c>
      <c r="BA161" s="298"/>
      <c r="BB161" s="299">
        <f>IF($BC$3="４週",AZ161/4,IF($BC$3="暦月",(AZ161/($BC$12/7)),""))</f>
        <v>0</v>
      </c>
      <c r="BC161" s="298"/>
      <c r="BD161" s="291"/>
      <c r="BE161" s="292"/>
      <c r="BF161" s="292"/>
      <c r="BG161" s="292"/>
      <c r="BH161" s="293"/>
    </row>
    <row r="162" spans="2:60" ht="20.25" customHeight="1" x14ac:dyDescent="0.4">
      <c r="B162" s="124"/>
      <c r="C162" s="282"/>
      <c r="D162" s="283"/>
      <c r="E162" s="284"/>
      <c r="F162" s="169"/>
      <c r="G162" s="165">
        <f>C160</f>
        <v>0</v>
      </c>
      <c r="H162" s="246"/>
      <c r="I162" s="263"/>
      <c r="J162" s="264"/>
      <c r="K162" s="264"/>
      <c r="L162" s="265"/>
      <c r="M162" s="253"/>
      <c r="N162" s="254"/>
      <c r="O162" s="255"/>
      <c r="P162" s="196" t="s">
        <v>74</v>
      </c>
      <c r="Q162" s="26"/>
      <c r="R162" s="26"/>
      <c r="S162" s="18"/>
      <c r="T162" s="57"/>
      <c r="U162" s="203" t="str">
        <f>IF(U160="","",VLOOKUP(U160,'シフト記号表（勤務時間帯）'!$D$6:$Z$47,23,FALSE))</f>
        <v/>
      </c>
      <c r="V162" s="204" t="str">
        <f>IF(V160="","",VLOOKUP(V160,'シフト記号表（勤務時間帯）'!$D$6:$Z$47,23,FALSE))</f>
        <v/>
      </c>
      <c r="W162" s="204" t="str">
        <f>IF(W160="","",VLOOKUP(W160,'シフト記号表（勤務時間帯）'!$D$6:$Z$47,23,FALSE))</f>
        <v/>
      </c>
      <c r="X162" s="204" t="str">
        <f>IF(X160="","",VLOOKUP(X160,'シフト記号表（勤務時間帯）'!$D$6:$Z$47,23,FALSE))</f>
        <v/>
      </c>
      <c r="Y162" s="204" t="str">
        <f>IF(Y160="","",VLOOKUP(Y160,'シフト記号表（勤務時間帯）'!$D$6:$Z$47,23,FALSE))</f>
        <v/>
      </c>
      <c r="Z162" s="204" t="str">
        <f>IF(Z160="","",VLOOKUP(Z160,'シフト記号表（勤務時間帯）'!$D$6:$Z$47,23,FALSE))</f>
        <v/>
      </c>
      <c r="AA162" s="205" t="str">
        <f>IF(AA160="","",VLOOKUP(AA160,'シフト記号表（勤務時間帯）'!$D$6:$Z$47,23,FALSE))</f>
        <v/>
      </c>
      <c r="AB162" s="203" t="str">
        <f>IF(AB160="","",VLOOKUP(AB160,'シフト記号表（勤務時間帯）'!$D$6:$Z$47,23,FALSE))</f>
        <v/>
      </c>
      <c r="AC162" s="204" t="str">
        <f>IF(AC160="","",VLOOKUP(AC160,'シフト記号表（勤務時間帯）'!$D$6:$Z$47,23,FALSE))</f>
        <v/>
      </c>
      <c r="AD162" s="204" t="str">
        <f>IF(AD160="","",VLOOKUP(AD160,'シフト記号表（勤務時間帯）'!$D$6:$Z$47,23,FALSE))</f>
        <v/>
      </c>
      <c r="AE162" s="204" t="str">
        <f>IF(AE160="","",VLOOKUP(AE160,'シフト記号表（勤務時間帯）'!$D$6:$Z$47,23,FALSE))</f>
        <v/>
      </c>
      <c r="AF162" s="204" t="str">
        <f>IF(AF160="","",VLOOKUP(AF160,'シフト記号表（勤務時間帯）'!$D$6:$Z$47,23,FALSE))</f>
        <v/>
      </c>
      <c r="AG162" s="204" t="str">
        <f>IF(AG160="","",VLOOKUP(AG160,'シフト記号表（勤務時間帯）'!$D$6:$Z$47,23,FALSE))</f>
        <v/>
      </c>
      <c r="AH162" s="205" t="str">
        <f>IF(AH160="","",VLOOKUP(AH160,'シフト記号表（勤務時間帯）'!$D$6:$Z$47,23,FALSE))</f>
        <v/>
      </c>
      <c r="AI162" s="203" t="str">
        <f>IF(AI160="","",VLOOKUP(AI160,'シフト記号表（勤務時間帯）'!$D$6:$Z$47,23,FALSE))</f>
        <v/>
      </c>
      <c r="AJ162" s="204" t="str">
        <f>IF(AJ160="","",VLOOKUP(AJ160,'シフト記号表（勤務時間帯）'!$D$6:$Z$47,23,FALSE))</f>
        <v/>
      </c>
      <c r="AK162" s="204" t="str">
        <f>IF(AK160="","",VLOOKUP(AK160,'シフト記号表（勤務時間帯）'!$D$6:$Z$47,23,FALSE))</f>
        <v/>
      </c>
      <c r="AL162" s="204" t="str">
        <f>IF(AL160="","",VLOOKUP(AL160,'シフト記号表（勤務時間帯）'!$D$6:$Z$47,23,FALSE))</f>
        <v/>
      </c>
      <c r="AM162" s="204" t="str">
        <f>IF(AM160="","",VLOOKUP(AM160,'シフト記号表（勤務時間帯）'!$D$6:$Z$47,23,FALSE))</f>
        <v/>
      </c>
      <c r="AN162" s="204" t="str">
        <f>IF(AN160="","",VLOOKUP(AN160,'シフト記号表（勤務時間帯）'!$D$6:$Z$47,23,FALSE))</f>
        <v/>
      </c>
      <c r="AO162" s="205" t="str">
        <f>IF(AO160="","",VLOOKUP(AO160,'シフト記号表（勤務時間帯）'!$D$6:$Z$47,23,FALSE))</f>
        <v/>
      </c>
      <c r="AP162" s="203" t="str">
        <f>IF(AP160="","",VLOOKUP(AP160,'シフト記号表（勤務時間帯）'!$D$6:$Z$47,23,FALSE))</f>
        <v/>
      </c>
      <c r="AQ162" s="204" t="str">
        <f>IF(AQ160="","",VLOOKUP(AQ160,'シフト記号表（勤務時間帯）'!$D$6:$Z$47,23,FALSE))</f>
        <v/>
      </c>
      <c r="AR162" s="204" t="str">
        <f>IF(AR160="","",VLOOKUP(AR160,'シフト記号表（勤務時間帯）'!$D$6:$Z$47,23,FALSE))</f>
        <v/>
      </c>
      <c r="AS162" s="204" t="str">
        <f>IF(AS160="","",VLOOKUP(AS160,'シフト記号表（勤務時間帯）'!$D$6:$Z$47,23,FALSE))</f>
        <v/>
      </c>
      <c r="AT162" s="204" t="str">
        <f>IF(AT160="","",VLOOKUP(AT160,'シフト記号表（勤務時間帯）'!$D$6:$Z$47,23,FALSE))</f>
        <v/>
      </c>
      <c r="AU162" s="204" t="str">
        <f>IF(AU160="","",VLOOKUP(AU160,'シフト記号表（勤務時間帯）'!$D$6:$Z$47,23,FALSE))</f>
        <v/>
      </c>
      <c r="AV162" s="205" t="str">
        <f>IF(AV160="","",VLOOKUP(AV160,'シフト記号表（勤務時間帯）'!$D$6:$Z$47,23,FALSE))</f>
        <v/>
      </c>
      <c r="AW162" s="203" t="str">
        <f>IF(AW160="","",VLOOKUP(AW160,'シフト記号表（勤務時間帯）'!$D$6:$Z$47,23,FALSE))</f>
        <v/>
      </c>
      <c r="AX162" s="204" t="str">
        <f>IF(AX160="","",VLOOKUP(AX160,'シフト記号表（勤務時間帯）'!$D$6:$Z$47,23,FALSE))</f>
        <v/>
      </c>
      <c r="AY162" s="204" t="str">
        <f>IF(AY160="","",VLOOKUP(AY160,'シフト記号表（勤務時間帯）'!$D$6:$Z$47,23,FALSE))</f>
        <v/>
      </c>
      <c r="AZ162" s="300">
        <f>IF($BC$3="４週",SUM(U162:AV162),IF($BC$3="暦月",SUM(U162:AY162),""))</f>
        <v>0</v>
      </c>
      <c r="BA162" s="301"/>
      <c r="BB162" s="302">
        <f>IF($BC$3="４週",AZ162/4,IF($BC$3="暦月",(AZ162/($BC$12/7)),""))</f>
        <v>0</v>
      </c>
      <c r="BC162" s="301"/>
      <c r="BD162" s="294"/>
      <c r="BE162" s="295"/>
      <c r="BF162" s="295"/>
      <c r="BG162" s="295"/>
      <c r="BH162" s="296"/>
    </row>
    <row r="163" spans="2:60" ht="20.25" customHeight="1" x14ac:dyDescent="0.4">
      <c r="B163" s="125"/>
      <c r="C163" s="276"/>
      <c r="D163" s="277"/>
      <c r="E163" s="278"/>
      <c r="F163" s="167"/>
      <c r="G163" s="163"/>
      <c r="H163" s="337"/>
      <c r="I163" s="257"/>
      <c r="J163" s="258"/>
      <c r="K163" s="258"/>
      <c r="L163" s="259"/>
      <c r="M163" s="247"/>
      <c r="N163" s="248"/>
      <c r="O163" s="249"/>
      <c r="P163" s="44" t="s">
        <v>18</v>
      </c>
      <c r="Q163" s="45"/>
      <c r="R163" s="45"/>
      <c r="S163" s="46"/>
      <c r="T163" s="60"/>
      <c r="U163" s="206"/>
      <c r="V163" s="207"/>
      <c r="W163" s="207"/>
      <c r="X163" s="207"/>
      <c r="Y163" s="207"/>
      <c r="Z163" s="207"/>
      <c r="AA163" s="208"/>
      <c r="AB163" s="206"/>
      <c r="AC163" s="207"/>
      <c r="AD163" s="207"/>
      <c r="AE163" s="207"/>
      <c r="AF163" s="207"/>
      <c r="AG163" s="207"/>
      <c r="AH163" s="208"/>
      <c r="AI163" s="206"/>
      <c r="AJ163" s="207"/>
      <c r="AK163" s="207"/>
      <c r="AL163" s="207"/>
      <c r="AM163" s="207"/>
      <c r="AN163" s="207"/>
      <c r="AO163" s="208"/>
      <c r="AP163" s="206"/>
      <c r="AQ163" s="207"/>
      <c r="AR163" s="207"/>
      <c r="AS163" s="207"/>
      <c r="AT163" s="207"/>
      <c r="AU163" s="207"/>
      <c r="AV163" s="208"/>
      <c r="AW163" s="206"/>
      <c r="AX163" s="207"/>
      <c r="AY163" s="207"/>
      <c r="AZ163" s="256"/>
      <c r="BA163" s="243"/>
      <c r="BB163" s="242"/>
      <c r="BC163" s="243"/>
      <c r="BD163" s="288"/>
      <c r="BE163" s="289"/>
      <c r="BF163" s="289"/>
      <c r="BG163" s="289"/>
      <c r="BH163" s="290"/>
    </row>
    <row r="164" spans="2:60" ht="20.25" customHeight="1" x14ac:dyDescent="0.4">
      <c r="B164" s="123">
        <f>B161+1</f>
        <v>47</v>
      </c>
      <c r="C164" s="279"/>
      <c r="D164" s="280"/>
      <c r="E164" s="281"/>
      <c r="F164" s="168">
        <f>C163</f>
        <v>0</v>
      </c>
      <c r="G164" s="164"/>
      <c r="H164" s="245"/>
      <c r="I164" s="260"/>
      <c r="J164" s="261"/>
      <c r="K164" s="261"/>
      <c r="L164" s="262"/>
      <c r="M164" s="250"/>
      <c r="N164" s="251"/>
      <c r="O164" s="252"/>
      <c r="P164" s="23" t="s">
        <v>73</v>
      </c>
      <c r="Q164" s="24"/>
      <c r="R164" s="24"/>
      <c r="S164" s="19"/>
      <c r="T164" s="53"/>
      <c r="U164" s="200" t="str">
        <f>IF(U163="","",VLOOKUP(U163,'シフト記号表（勤務時間帯）'!$D$6:$X$47,21,FALSE))</f>
        <v/>
      </c>
      <c r="V164" s="201" t="str">
        <f>IF(V163="","",VLOOKUP(V163,'シフト記号表（勤務時間帯）'!$D$6:$X$47,21,FALSE))</f>
        <v/>
      </c>
      <c r="W164" s="201" t="str">
        <f>IF(W163="","",VLOOKUP(W163,'シフト記号表（勤務時間帯）'!$D$6:$X$47,21,FALSE))</f>
        <v/>
      </c>
      <c r="X164" s="201" t="str">
        <f>IF(X163="","",VLOOKUP(X163,'シフト記号表（勤務時間帯）'!$D$6:$X$47,21,FALSE))</f>
        <v/>
      </c>
      <c r="Y164" s="201" t="str">
        <f>IF(Y163="","",VLOOKUP(Y163,'シフト記号表（勤務時間帯）'!$D$6:$X$47,21,FALSE))</f>
        <v/>
      </c>
      <c r="Z164" s="201" t="str">
        <f>IF(Z163="","",VLOOKUP(Z163,'シフト記号表（勤務時間帯）'!$D$6:$X$47,21,FALSE))</f>
        <v/>
      </c>
      <c r="AA164" s="202" t="str">
        <f>IF(AA163="","",VLOOKUP(AA163,'シフト記号表（勤務時間帯）'!$D$6:$X$47,21,FALSE))</f>
        <v/>
      </c>
      <c r="AB164" s="200" t="str">
        <f>IF(AB163="","",VLOOKUP(AB163,'シフト記号表（勤務時間帯）'!$D$6:$X$47,21,FALSE))</f>
        <v/>
      </c>
      <c r="AC164" s="201" t="str">
        <f>IF(AC163="","",VLOOKUP(AC163,'シフト記号表（勤務時間帯）'!$D$6:$X$47,21,FALSE))</f>
        <v/>
      </c>
      <c r="AD164" s="201" t="str">
        <f>IF(AD163="","",VLOOKUP(AD163,'シフト記号表（勤務時間帯）'!$D$6:$X$47,21,FALSE))</f>
        <v/>
      </c>
      <c r="AE164" s="201" t="str">
        <f>IF(AE163="","",VLOOKUP(AE163,'シフト記号表（勤務時間帯）'!$D$6:$X$47,21,FALSE))</f>
        <v/>
      </c>
      <c r="AF164" s="201" t="str">
        <f>IF(AF163="","",VLOOKUP(AF163,'シフト記号表（勤務時間帯）'!$D$6:$X$47,21,FALSE))</f>
        <v/>
      </c>
      <c r="AG164" s="201" t="str">
        <f>IF(AG163="","",VLOOKUP(AG163,'シフト記号表（勤務時間帯）'!$D$6:$X$47,21,FALSE))</f>
        <v/>
      </c>
      <c r="AH164" s="202" t="str">
        <f>IF(AH163="","",VLOOKUP(AH163,'シフト記号表（勤務時間帯）'!$D$6:$X$47,21,FALSE))</f>
        <v/>
      </c>
      <c r="AI164" s="200" t="str">
        <f>IF(AI163="","",VLOOKUP(AI163,'シフト記号表（勤務時間帯）'!$D$6:$X$47,21,FALSE))</f>
        <v/>
      </c>
      <c r="AJ164" s="201" t="str">
        <f>IF(AJ163="","",VLOOKUP(AJ163,'シフト記号表（勤務時間帯）'!$D$6:$X$47,21,FALSE))</f>
        <v/>
      </c>
      <c r="AK164" s="201" t="str">
        <f>IF(AK163="","",VLOOKUP(AK163,'シフト記号表（勤務時間帯）'!$D$6:$X$47,21,FALSE))</f>
        <v/>
      </c>
      <c r="AL164" s="201" t="str">
        <f>IF(AL163="","",VLOOKUP(AL163,'シフト記号表（勤務時間帯）'!$D$6:$X$47,21,FALSE))</f>
        <v/>
      </c>
      <c r="AM164" s="201" t="str">
        <f>IF(AM163="","",VLOOKUP(AM163,'シフト記号表（勤務時間帯）'!$D$6:$X$47,21,FALSE))</f>
        <v/>
      </c>
      <c r="AN164" s="201" t="str">
        <f>IF(AN163="","",VLOOKUP(AN163,'シフト記号表（勤務時間帯）'!$D$6:$X$47,21,FALSE))</f>
        <v/>
      </c>
      <c r="AO164" s="202" t="str">
        <f>IF(AO163="","",VLOOKUP(AO163,'シフト記号表（勤務時間帯）'!$D$6:$X$47,21,FALSE))</f>
        <v/>
      </c>
      <c r="AP164" s="200" t="str">
        <f>IF(AP163="","",VLOOKUP(AP163,'シフト記号表（勤務時間帯）'!$D$6:$X$47,21,FALSE))</f>
        <v/>
      </c>
      <c r="AQ164" s="201" t="str">
        <f>IF(AQ163="","",VLOOKUP(AQ163,'シフト記号表（勤務時間帯）'!$D$6:$X$47,21,FALSE))</f>
        <v/>
      </c>
      <c r="AR164" s="201" t="str">
        <f>IF(AR163="","",VLOOKUP(AR163,'シフト記号表（勤務時間帯）'!$D$6:$X$47,21,FALSE))</f>
        <v/>
      </c>
      <c r="AS164" s="201" t="str">
        <f>IF(AS163="","",VLOOKUP(AS163,'シフト記号表（勤務時間帯）'!$D$6:$X$47,21,FALSE))</f>
        <v/>
      </c>
      <c r="AT164" s="201" t="str">
        <f>IF(AT163="","",VLOOKUP(AT163,'シフト記号表（勤務時間帯）'!$D$6:$X$47,21,FALSE))</f>
        <v/>
      </c>
      <c r="AU164" s="201" t="str">
        <f>IF(AU163="","",VLOOKUP(AU163,'シフト記号表（勤務時間帯）'!$D$6:$X$47,21,FALSE))</f>
        <v/>
      </c>
      <c r="AV164" s="202" t="str">
        <f>IF(AV163="","",VLOOKUP(AV163,'シフト記号表（勤務時間帯）'!$D$6:$X$47,21,FALSE))</f>
        <v/>
      </c>
      <c r="AW164" s="200" t="str">
        <f>IF(AW163="","",VLOOKUP(AW163,'シフト記号表（勤務時間帯）'!$D$6:$X$47,21,FALSE))</f>
        <v/>
      </c>
      <c r="AX164" s="201" t="str">
        <f>IF(AX163="","",VLOOKUP(AX163,'シフト記号表（勤務時間帯）'!$D$6:$X$47,21,FALSE))</f>
        <v/>
      </c>
      <c r="AY164" s="201" t="str">
        <f>IF(AY163="","",VLOOKUP(AY163,'シフト記号表（勤務時間帯）'!$D$6:$X$47,21,FALSE))</f>
        <v/>
      </c>
      <c r="AZ164" s="297">
        <f>IF($BC$3="４週",SUM(U164:AV164),IF($BC$3="暦月",SUM(U164:AY164),""))</f>
        <v>0</v>
      </c>
      <c r="BA164" s="298"/>
      <c r="BB164" s="299">
        <f>IF($BC$3="４週",AZ164/4,IF($BC$3="暦月",(AZ164/($BC$12/7)),""))</f>
        <v>0</v>
      </c>
      <c r="BC164" s="298"/>
      <c r="BD164" s="291"/>
      <c r="BE164" s="292"/>
      <c r="BF164" s="292"/>
      <c r="BG164" s="292"/>
      <c r="BH164" s="293"/>
    </row>
    <row r="165" spans="2:60" ht="20.25" customHeight="1" x14ac:dyDescent="0.4">
      <c r="B165" s="124"/>
      <c r="C165" s="282"/>
      <c r="D165" s="283"/>
      <c r="E165" s="284"/>
      <c r="F165" s="169"/>
      <c r="G165" s="165">
        <f>C163</f>
        <v>0</v>
      </c>
      <c r="H165" s="246"/>
      <c r="I165" s="263"/>
      <c r="J165" s="264"/>
      <c r="K165" s="264"/>
      <c r="L165" s="265"/>
      <c r="M165" s="253"/>
      <c r="N165" s="254"/>
      <c r="O165" s="255"/>
      <c r="P165" s="196" t="s">
        <v>74</v>
      </c>
      <c r="Q165" s="26"/>
      <c r="R165" s="26"/>
      <c r="S165" s="18"/>
      <c r="T165" s="57"/>
      <c r="U165" s="203" t="str">
        <f>IF(U163="","",VLOOKUP(U163,'シフト記号表（勤務時間帯）'!$D$6:$Z$47,23,FALSE))</f>
        <v/>
      </c>
      <c r="V165" s="204" t="str">
        <f>IF(V163="","",VLOOKUP(V163,'シフト記号表（勤務時間帯）'!$D$6:$Z$47,23,FALSE))</f>
        <v/>
      </c>
      <c r="W165" s="204" t="str">
        <f>IF(W163="","",VLOOKUP(W163,'シフト記号表（勤務時間帯）'!$D$6:$Z$47,23,FALSE))</f>
        <v/>
      </c>
      <c r="X165" s="204" t="str">
        <f>IF(X163="","",VLOOKUP(X163,'シフト記号表（勤務時間帯）'!$D$6:$Z$47,23,FALSE))</f>
        <v/>
      </c>
      <c r="Y165" s="204" t="str">
        <f>IF(Y163="","",VLOOKUP(Y163,'シフト記号表（勤務時間帯）'!$D$6:$Z$47,23,FALSE))</f>
        <v/>
      </c>
      <c r="Z165" s="204" t="str">
        <f>IF(Z163="","",VLOOKUP(Z163,'シフト記号表（勤務時間帯）'!$D$6:$Z$47,23,FALSE))</f>
        <v/>
      </c>
      <c r="AA165" s="205" t="str">
        <f>IF(AA163="","",VLOOKUP(AA163,'シフト記号表（勤務時間帯）'!$D$6:$Z$47,23,FALSE))</f>
        <v/>
      </c>
      <c r="AB165" s="203" t="str">
        <f>IF(AB163="","",VLOOKUP(AB163,'シフト記号表（勤務時間帯）'!$D$6:$Z$47,23,FALSE))</f>
        <v/>
      </c>
      <c r="AC165" s="204" t="str">
        <f>IF(AC163="","",VLOOKUP(AC163,'シフト記号表（勤務時間帯）'!$D$6:$Z$47,23,FALSE))</f>
        <v/>
      </c>
      <c r="AD165" s="204" t="str">
        <f>IF(AD163="","",VLOOKUP(AD163,'シフト記号表（勤務時間帯）'!$D$6:$Z$47,23,FALSE))</f>
        <v/>
      </c>
      <c r="AE165" s="204" t="str">
        <f>IF(AE163="","",VLOOKUP(AE163,'シフト記号表（勤務時間帯）'!$D$6:$Z$47,23,FALSE))</f>
        <v/>
      </c>
      <c r="AF165" s="204" t="str">
        <f>IF(AF163="","",VLOOKUP(AF163,'シフト記号表（勤務時間帯）'!$D$6:$Z$47,23,FALSE))</f>
        <v/>
      </c>
      <c r="AG165" s="204" t="str">
        <f>IF(AG163="","",VLOOKUP(AG163,'シフト記号表（勤務時間帯）'!$D$6:$Z$47,23,FALSE))</f>
        <v/>
      </c>
      <c r="AH165" s="205" t="str">
        <f>IF(AH163="","",VLOOKUP(AH163,'シフト記号表（勤務時間帯）'!$D$6:$Z$47,23,FALSE))</f>
        <v/>
      </c>
      <c r="AI165" s="203" t="str">
        <f>IF(AI163="","",VLOOKUP(AI163,'シフト記号表（勤務時間帯）'!$D$6:$Z$47,23,FALSE))</f>
        <v/>
      </c>
      <c r="AJ165" s="204" t="str">
        <f>IF(AJ163="","",VLOOKUP(AJ163,'シフト記号表（勤務時間帯）'!$D$6:$Z$47,23,FALSE))</f>
        <v/>
      </c>
      <c r="AK165" s="204" t="str">
        <f>IF(AK163="","",VLOOKUP(AK163,'シフト記号表（勤務時間帯）'!$D$6:$Z$47,23,FALSE))</f>
        <v/>
      </c>
      <c r="AL165" s="204" t="str">
        <f>IF(AL163="","",VLOOKUP(AL163,'シフト記号表（勤務時間帯）'!$D$6:$Z$47,23,FALSE))</f>
        <v/>
      </c>
      <c r="AM165" s="204" t="str">
        <f>IF(AM163="","",VLOOKUP(AM163,'シフト記号表（勤務時間帯）'!$D$6:$Z$47,23,FALSE))</f>
        <v/>
      </c>
      <c r="AN165" s="204" t="str">
        <f>IF(AN163="","",VLOOKUP(AN163,'シフト記号表（勤務時間帯）'!$D$6:$Z$47,23,FALSE))</f>
        <v/>
      </c>
      <c r="AO165" s="205" t="str">
        <f>IF(AO163="","",VLOOKUP(AO163,'シフト記号表（勤務時間帯）'!$D$6:$Z$47,23,FALSE))</f>
        <v/>
      </c>
      <c r="AP165" s="203" t="str">
        <f>IF(AP163="","",VLOOKUP(AP163,'シフト記号表（勤務時間帯）'!$D$6:$Z$47,23,FALSE))</f>
        <v/>
      </c>
      <c r="AQ165" s="204" t="str">
        <f>IF(AQ163="","",VLOOKUP(AQ163,'シフト記号表（勤務時間帯）'!$D$6:$Z$47,23,FALSE))</f>
        <v/>
      </c>
      <c r="AR165" s="204" t="str">
        <f>IF(AR163="","",VLOOKUP(AR163,'シフト記号表（勤務時間帯）'!$D$6:$Z$47,23,FALSE))</f>
        <v/>
      </c>
      <c r="AS165" s="204" t="str">
        <f>IF(AS163="","",VLOOKUP(AS163,'シフト記号表（勤務時間帯）'!$D$6:$Z$47,23,FALSE))</f>
        <v/>
      </c>
      <c r="AT165" s="204" t="str">
        <f>IF(AT163="","",VLOOKUP(AT163,'シフト記号表（勤務時間帯）'!$D$6:$Z$47,23,FALSE))</f>
        <v/>
      </c>
      <c r="AU165" s="204" t="str">
        <f>IF(AU163="","",VLOOKUP(AU163,'シフト記号表（勤務時間帯）'!$D$6:$Z$47,23,FALSE))</f>
        <v/>
      </c>
      <c r="AV165" s="205" t="str">
        <f>IF(AV163="","",VLOOKUP(AV163,'シフト記号表（勤務時間帯）'!$D$6:$Z$47,23,FALSE))</f>
        <v/>
      </c>
      <c r="AW165" s="203" t="str">
        <f>IF(AW163="","",VLOOKUP(AW163,'シフト記号表（勤務時間帯）'!$D$6:$Z$47,23,FALSE))</f>
        <v/>
      </c>
      <c r="AX165" s="204" t="str">
        <f>IF(AX163="","",VLOOKUP(AX163,'シフト記号表（勤務時間帯）'!$D$6:$Z$47,23,FALSE))</f>
        <v/>
      </c>
      <c r="AY165" s="204" t="str">
        <f>IF(AY163="","",VLOOKUP(AY163,'シフト記号表（勤務時間帯）'!$D$6:$Z$47,23,FALSE))</f>
        <v/>
      </c>
      <c r="AZ165" s="300">
        <f>IF($BC$3="４週",SUM(U165:AV165),IF($BC$3="暦月",SUM(U165:AY165),""))</f>
        <v>0</v>
      </c>
      <c r="BA165" s="301"/>
      <c r="BB165" s="302">
        <f>IF($BC$3="４週",AZ165/4,IF($BC$3="暦月",(AZ165/($BC$12/7)),""))</f>
        <v>0</v>
      </c>
      <c r="BC165" s="301"/>
      <c r="BD165" s="294"/>
      <c r="BE165" s="295"/>
      <c r="BF165" s="295"/>
      <c r="BG165" s="295"/>
      <c r="BH165" s="296"/>
    </row>
    <row r="166" spans="2:60" ht="20.25" customHeight="1" x14ac:dyDescent="0.4">
      <c r="B166" s="125"/>
      <c r="C166" s="276"/>
      <c r="D166" s="277"/>
      <c r="E166" s="278"/>
      <c r="F166" s="167"/>
      <c r="G166" s="163"/>
      <c r="H166" s="337"/>
      <c r="I166" s="257"/>
      <c r="J166" s="258"/>
      <c r="K166" s="258"/>
      <c r="L166" s="259"/>
      <c r="M166" s="247"/>
      <c r="N166" s="248"/>
      <c r="O166" s="249"/>
      <c r="P166" s="44" t="s">
        <v>18</v>
      </c>
      <c r="Q166" s="45"/>
      <c r="R166" s="45"/>
      <c r="S166" s="46"/>
      <c r="T166" s="60"/>
      <c r="U166" s="206"/>
      <c r="V166" s="207"/>
      <c r="W166" s="207"/>
      <c r="X166" s="207"/>
      <c r="Y166" s="207"/>
      <c r="Z166" s="207"/>
      <c r="AA166" s="208"/>
      <c r="AB166" s="206"/>
      <c r="AC166" s="207"/>
      <c r="AD166" s="207"/>
      <c r="AE166" s="207"/>
      <c r="AF166" s="207"/>
      <c r="AG166" s="207"/>
      <c r="AH166" s="208"/>
      <c r="AI166" s="206"/>
      <c r="AJ166" s="207"/>
      <c r="AK166" s="207"/>
      <c r="AL166" s="207"/>
      <c r="AM166" s="207"/>
      <c r="AN166" s="207"/>
      <c r="AO166" s="208"/>
      <c r="AP166" s="206"/>
      <c r="AQ166" s="207"/>
      <c r="AR166" s="207"/>
      <c r="AS166" s="207"/>
      <c r="AT166" s="207"/>
      <c r="AU166" s="207"/>
      <c r="AV166" s="208"/>
      <c r="AW166" s="206"/>
      <c r="AX166" s="207"/>
      <c r="AY166" s="207"/>
      <c r="AZ166" s="256"/>
      <c r="BA166" s="243"/>
      <c r="BB166" s="242"/>
      <c r="BC166" s="243"/>
      <c r="BD166" s="288"/>
      <c r="BE166" s="289"/>
      <c r="BF166" s="289"/>
      <c r="BG166" s="289"/>
      <c r="BH166" s="290"/>
    </row>
    <row r="167" spans="2:60" ht="20.25" customHeight="1" x14ac:dyDescent="0.4">
      <c r="B167" s="123">
        <f>B164+1</f>
        <v>48</v>
      </c>
      <c r="C167" s="279"/>
      <c r="D167" s="280"/>
      <c r="E167" s="281"/>
      <c r="F167" s="168">
        <f>C166</f>
        <v>0</v>
      </c>
      <c r="G167" s="164"/>
      <c r="H167" s="245"/>
      <c r="I167" s="260"/>
      <c r="J167" s="261"/>
      <c r="K167" s="261"/>
      <c r="L167" s="262"/>
      <c r="M167" s="250"/>
      <c r="N167" s="251"/>
      <c r="O167" s="252"/>
      <c r="P167" s="23" t="s">
        <v>73</v>
      </c>
      <c r="Q167" s="24"/>
      <c r="R167" s="24"/>
      <c r="S167" s="19"/>
      <c r="T167" s="53"/>
      <c r="U167" s="200" t="str">
        <f>IF(U166="","",VLOOKUP(U166,'シフト記号表（勤務時間帯）'!$D$6:$X$47,21,FALSE))</f>
        <v/>
      </c>
      <c r="V167" s="201" t="str">
        <f>IF(V166="","",VLOOKUP(V166,'シフト記号表（勤務時間帯）'!$D$6:$X$47,21,FALSE))</f>
        <v/>
      </c>
      <c r="W167" s="201" t="str">
        <f>IF(W166="","",VLOOKUP(W166,'シフト記号表（勤務時間帯）'!$D$6:$X$47,21,FALSE))</f>
        <v/>
      </c>
      <c r="X167" s="201" t="str">
        <f>IF(X166="","",VLOOKUP(X166,'シフト記号表（勤務時間帯）'!$D$6:$X$47,21,FALSE))</f>
        <v/>
      </c>
      <c r="Y167" s="201" t="str">
        <f>IF(Y166="","",VLOOKUP(Y166,'シフト記号表（勤務時間帯）'!$D$6:$X$47,21,FALSE))</f>
        <v/>
      </c>
      <c r="Z167" s="201" t="str">
        <f>IF(Z166="","",VLOOKUP(Z166,'シフト記号表（勤務時間帯）'!$D$6:$X$47,21,FALSE))</f>
        <v/>
      </c>
      <c r="AA167" s="202" t="str">
        <f>IF(AA166="","",VLOOKUP(AA166,'シフト記号表（勤務時間帯）'!$D$6:$X$47,21,FALSE))</f>
        <v/>
      </c>
      <c r="AB167" s="200" t="str">
        <f>IF(AB166="","",VLOOKUP(AB166,'シフト記号表（勤務時間帯）'!$D$6:$X$47,21,FALSE))</f>
        <v/>
      </c>
      <c r="AC167" s="201" t="str">
        <f>IF(AC166="","",VLOOKUP(AC166,'シフト記号表（勤務時間帯）'!$D$6:$X$47,21,FALSE))</f>
        <v/>
      </c>
      <c r="AD167" s="201" t="str">
        <f>IF(AD166="","",VLOOKUP(AD166,'シフト記号表（勤務時間帯）'!$D$6:$X$47,21,FALSE))</f>
        <v/>
      </c>
      <c r="AE167" s="201" t="str">
        <f>IF(AE166="","",VLOOKUP(AE166,'シフト記号表（勤務時間帯）'!$D$6:$X$47,21,FALSE))</f>
        <v/>
      </c>
      <c r="AF167" s="201" t="str">
        <f>IF(AF166="","",VLOOKUP(AF166,'シフト記号表（勤務時間帯）'!$D$6:$X$47,21,FALSE))</f>
        <v/>
      </c>
      <c r="AG167" s="201" t="str">
        <f>IF(AG166="","",VLOOKUP(AG166,'シフト記号表（勤務時間帯）'!$D$6:$X$47,21,FALSE))</f>
        <v/>
      </c>
      <c r="AH167" s="202" t="str">
        <f>IF(AH166="","",VLOOKUP(AH166,'シフト記号表（勤務時間帯）'!$D$6:$X$47,21,FALSE))</f>
        <v/>
      </c>
      <c r="AI167" s="200" t="str">
        <f>IF(AI166="","",VLOOKUP(AI166,'シフト記号表（勤務時間帯）'!$D$6:$X$47,21,FALSE))</f>
        <v/>
      </c>
      <c r="AJ167" s="201" t="str">
        <f>IF(AJ166="","",VLOOKUP(AJ166,'シフト記号表（勤務時間帯）'!$D$6:$X$47,21,FALSE))</f>
        <v/>
      </c>
      <c r="AK167" s="201" t="str">
        <f>IF(AK166="","",VLOOKUP(AK166,'シフト記号表（勤務時間帯）'!$D$6:$X$47,21,FALSE))</f>
        <v/>
      </c>
      <c r="AL167" s="201" t="str">
        <f>IF(AL166="","",VLOOKUP(AL166,'シフト記号表（勤務時間帯）'!$D$6:$X$47,21,FALSE))</f>
        <v/>
      </c>
      <c r="AM167" s="201" t="str">
        <f>IF(AM166="","",VLOOKUP(AM166,'シフト記号表（勤務時間帯）'!$D$6:$X$47,21,FALSE))</f>
        <v/>
      </c>
      <c r="AN167" s="201" t="str">
        <f>IF(AN166="","",VLOOKUP(AN166,'シフト記号表（勤務時間帯）'!$D$6:$X$47,21,FALSE))</f>
        <v/>
      </c>
      <c r="AO167" s="202" t="str">
        <f>IF(AO166="","",VLOOKUP(AO166,'シフト記号表（勤務時間帯）'!$D$6:$X$47,21,FALSE))</f>
        <v/>
      </c>
      <c r="AP167" s="200" t="str">
        <f>IF(AP166="","",VLOOKUP(AP166,'シフト記号表（勤務時間帯）'!$D$6:$X$47,21,FALSE))</f>
        <v/>
      </c>
      <c r="AQ167" s="201" t="str">
        <f>IF(AQ166="","",VLOOKUP(AQ166,'シフト記号表（勤務時間帯）'!$D$6:$X$47,21,FALSE))</f>
        <v/>
      </c>
      <c r="AR167" s="201" t="str">
        <f>IF(AR166="","",VLOOKUP(AR166,'シフト記号表（勤務時間帯）'!$D$6:$X$47,21,FALSE))</f>
        <v/>
      </c>
      <c r="AS167" s="201" t="str">
        <f>IF(AS166="","",VLOOKUP(AS166,'シフト記号表（勤務時間帯）'!$D$6:$X$47,21,FALSE))</f>
        <v/>
      </c>
      <c r="AT167" s="201" t="str">
        <f>IF(AT166="","",VLOOKUP(AT166,'シフト記号表（勤務時間帯）'!$D$6:$X$47,21,FALSE))</f>
        <v/>
      </c>
      <c r="AU167" s="201" t="str">
        <f>IF(AU166="","",VLOOKUP(AU166,'シフト記号表（勤務時間帯）'!$D$6:$X$47,21,FALSE))</f>
        <v/>
      </c>
      <c r="AV167" s="202" t="str">
        <f>IF(AV166="","",VLOOKUP(AV166,'シフト記号表（勤務時間帯）'!$D$6:$X$47,21,FALSE))</f>
        <v/>
      </c>
      <c r="AW167" s="200" t="str">
        <f>IF(AW166="","",VLOOKUP(AW166,'シフト記号表（勤務時間帯）'!$D$6:$X$47,21,FALSE))</f>
        <v/>
      </c>
      <c r="AX167" s="201" t="str">
        <f>IF(AX166="","",VLOOKUP(AX166,'シフト記号表（勤務時間帯）'!$D$6:$X$47,21,FALSE))</f>
        <v/>
      </c>
      <c r="AY167" s="201" t="str">
        <f>IF(AY166="","",VLOOKUP(AY166,'シフト記号表（勤務時間帯）'!$D$6:$X$47,21,FALSE))</f>
        <v/>
      </c>
      <c r="AZ167" s="297">
        <f>IF($BC$3="４週",SUM(U167:AV167),IF($BC$3="暦月",SUM(U167:AY167),""))</f>
        <v>0</v>
      </c>
      <c r="BA167" s="298"/>
      <c r="BB167" s="299">
        <f>IF($BC$3="４週",AZ167/4,IF($BC$3="暦月",(AZ167/($BC$12/7)),""))</f>
        <v>0</v>
      </c>
      <c r="BC167" s="298"/>
      <c r="BD167" s="291"/>
      <c r="BE167" s="292"/>
      <c r="BF167" s="292"/>
      <c r="BG167" s="292"/>
      <c r="BH167" s="293"/>
    </row>
    <row r="168" spans="2:60" ht="20.25" customHeight="1" x14ac:dyDescent="0.4">
      <c r="B168" s="124"/>
      <c r="C168" s="282"/>
      <c r="D168" s="283"/>
      <c r="E168" s="284"/>
      <c r="F168" s="169"/>
      <c r="G168" s="165">
        <f>C166</f>
        <v>0</v>
      </c>
      <c r="H168" s="246"/>
      <c r="I168" s="263"/>
      <c r="J168" s="264"/>
      <c r="K168" s="264"/>
      <c r="L168" s="265"/>
      <c r="M168" s="253"/>
      <c r="N168" s="254"/>
      <c r="O168" s="255"/>
      <c r="P168" s="196" t="s">
        <v>74</v>
      </c>
      <c r="Q168" s="26"/>
      <c r="R168" s="26"/>
      <c r="S168" s="18"/>
      <c r="T168" s="57"/>
      <c r="U168" s="203" t="str">
        <f>IF(U166="","",VLOOKUP(U166,'シフト記号表（勤務時間帯）'!$D$6:$Z$47,23,FALSE))</f>
        <v/>
      </c>
      <c r="V168" s="204" t="str">
        <f>IF(V166="","",VLOOKUP(V166,'シフト記号表（勤務時間帯）'!$D$6:$Z$47,23,FALSE))</f>
        <v/>
      </c>
      <c r="W168" s="204" t="str">
        <f>IF(W166="","",VLOOKUP(W166,'シフト記号表（勤務時間帯）'!$D$6:$Z$47,23,FALSE))</f>
        <v/>
      </c>
      <c r="X168" s="204" t="str">
        <f>IF(X166="","",VLOOKUP(X166,'シフト記号表（勤務時間帯）'!$D$6:$Z$47,23,FALSE))</f>
        <v/>
      </c>
      <c r="Y168" s="204" t="str">
        <f>IF(Y166="","",VLOOKUP(Y166,'シフト記号表（勤務時間帯）'!$D$6:$Z$47,23,FALSE))</f>
        <v/>
      </c>
      <c r="Z168" s="204" t="str">
        <f>IF(Z166="","",VLOOKUP(Z166,'シフト記号表（勤務時間帯）'!$D$6:$Z$47,23,FALSE))</f>
        <v/>
      </c>
      <c r="AA168" s="205" t="str">
        <f>IF(AA166="","",VLOOKUP(AA166,'シフト記号表（勤務時間帯）'!$D$6:$Z$47,23,FALSE))</f>
        <v/>
      </c>
      <c r="AB168" s="203" t="str">
        <f>IF(AB166="","",VLOOKUP(AB166,'シフト記号表（勤務時間帯）'!$D$6:$Z$47,23,FALSE))</f>
        <v/>
      </c>
      <c r="AC168" s="204" t="str">
        <f>IF(AC166="","",VLOOKUP(AC166,'シフト記号表（勤務時間帯）'!$D$6:$Z$47,23,FALSE))</f>
        <v/>
      </c>
      <c r="AD168" s="204" t="str">
        <f>IF(AD166="","",VLOOKUP(AD166,'シフト記号表（勤務時間帯）'!$D$6:$Z$47,23,FALSE))</f>
        <v/>
      </c>
      <c r="AE168" s="204" t="str">
        <f>IF(AE166="","",VLOOKUP(AE166,'シフト記号表（勤務時間帯）'!$D$6:$Z$47,23,FALSE))</f>
        <v/>
      </c>
      <c r="AF168" s="204" t="str">
        <f>IF(AF166="","",VLOOKUP(AF166,'シフト記号表（勤務時間帯）'!$D$6:$Z$47,23,FALSE))</f>
        <v/>
      </c>
      <c r="AG168" s="204" t="str">
        <f>IF(AG166="","",VLOOKUP(AG166,'シフト記号表（勤務時間帯）'!$D$6:$Z$47,23,FALSE))</f>
        <v/>
      </c>
      <c r="AH168" s="205" t="str">
        <f>IF(AH166="","",VLOOKUP(AH166,'シフト記号表（勤務時間帯）'!$D$6:$Z$47,23,FALSE))</f>
        <v/>
      </c>
      <c r="AI168" s="203" t="str">
        <f>IF(AI166="","",VLOOKUP(AI166,'シフト記号表（勤務時間帯）'!$D$6:$Z$47,23,FALSE))</f>
        <v/>
      </c>
      <c r="AJ168" s="204" t="str">
        <f>IF(AJ166="","",VLOOKUP(AJ166,'シフト記号表（勤務時間帯）'!$D$6:$Z$47,23,FALSE))</f>
        <v/>
      </c>
      <c r="AK168" s="204" t="str">
        <f>IF(AK166="","",VLOOKUP(AK166,'シフト記号表（勤務時間帯）'!$D$6:$Z$47,23,FALSE))</f>
        <v/>
      </c>
      <c r="AL168" s="204" t="str">
        <f>IF(AL166="","",VLOOKUP(AL166,'シフト記号表（勤務時間帯）'!$D$6:$Z$47,23,FALSE))</f>
        <v/>
      </c>
      <c r="AM168" s="204" t="str">
        <f>IF(AM166="","",VLOOKUP(AM166,'シフト記号表（勤務時間帯）'!$D$6:$Z$47,23,FALSE))</f>
        <v/>
      </c>
      <c r="AN168" s="204" t="str">
        <f>IF(AN166="","",VLOOKUP(AN166,'シフト記号表（勤務時間帯）'!$D$6:$Z$47,23,FALSE))</f>
        <v/>
      </c>
      <c r="AO168" s="205" t="str">
        <f>IF(AO166="","",VLOOKUP(AO166,'シフト記号表（勤務時間帯）'!$D$6:$Z$47,23,FALSE))</f>
        <v/>
      </c>
      <c r="AP168" s="203" t="str">
        <f>IF(AP166="","",VLOOKUP(AP166,'シフト記号表（勤務時間帯）'!$D$6:$Z$47,23,FALSE))</f>
        <v/>
      </c>
      <c r="AQ168" s="204" t="str">
        <f>IF(AQ166="","",VLOOKUP(AQ166,'シフト記号表（勤務時間帯）'!$D$6:$Z$47,23,FALSE))</f>
        <v/>
      </c>
      <c r="AR168" s="204" t="str">
        <f>IF(AR166="","",VLOOKUP(AR166,'シフト記号表（勤務時間帯）'!$D$6:$Z$47,23,FALSE))</f>
        <v/>
      </c>
      <c r="AS168" s="204" t="str">
        <f>IF(AS166="","",VLOOKUP(AS166,'シフト記号表（勤務時間帯）'!$D$6:$Z$47,23,FALSE))</f>
        <v/>
      </c>
      <c r="AT168" s="204" t="str">
        <f>IF(AT166="","",VLOOKUP(AT166,'シフト記号表（勤務時間帯）'!$D$6:$Z$47,23,FALSE))</f>
        <v/>
      </c>
      <c r="AU168" s="204" t="str">
        <f>IF(AU166="","",VLOOKUP(AU166,'シフト記号表（勤務時間帯）'!$D$6:$Z$47,23,FALSE))</f>
        <v/>
      </c>
      <c r="AV168" s="205" t="str">
        <f>IF(AV166="","",VLOOKUP(AV166,'シフト記号表（勤務時間帯）'!$D$6:$Z$47,23,FALSE))</f>
        <v/>
      </c>
      <c r="AW168" s="203" t="str">
        <f>IF(AW166="","",VLOOKUP(AW166,'シフト記号表（勤務時間帯）'!$D$6:$Z$47,23,FALSE))</f>
        <v/>
      </c>
      <c r="AX168" s="204" t="str">
        <f>IF(AX166="","",VLOOKUP(AX166,'シフト記号表（勤務時間帯）'!$D$6:$Z$47,23,FALSE))</f>
        <v/>
      </c>
      <c r="AY168" s="204" t="str">
        <f>IF(AY166="","",VLOOKUP(AY166,'シフト記号表（勤務時間帯）'!$D$6:$Z$47,23,FALSE))</f>
        <v/>
      </c>
      <c r="AZ168" s="300">
        <f>IF($BC$3="４週",SUM(U168:AV168),IF($BC$3="暦月",SUM(U168:AY168),""))</f>
        <v>0</v>
      </c>
      <c r="BA168" s="301"/>
      <c r="BB168" s="302">
        <f>IF($BC$3="４週",AZ168/4,IF($BC$3="暦月",(AZ168/($BC$12/7)),""))</f>
        <v>0</v>
      </c>
      <c r="BC168" s="301"/>
      <c r="BD168" s="294"/>
      <c r="BE168" s="295"/>
      <c r="BF168" s="295"/>
      <c r="BG168" s="295"/>
      <c r="BH168" s="296"/>
    </row>
    <row r="169" spans="2:60" ht="20.25" customHeight="1" x14ac:dyDescent="0.4">
      <c r="B169" s="125"/>
      <c r="C169" s="276"/>
      <c r="D169" s="277"/>
      <c r="E169" s="278"/>
      <c r="F169" s="167"/>
      <c r="G169" s="163"/>
      <c r="H169" s="337"/>
      <c r="I169" s="257"/>
      <c r="J169" s="258"/>
      <c r="K169" s="258"/>
      <c r="L169" s="259"/>
      <c r="M169" s="247"/>
      <c r="N169" s="248"/>
      <c r="O169" s="249"/>
      <c r="P169" s="44" t="s">
        <v>18</v>
      </c>
      <c r="Q169" s="45"/>
      <c r="R169" s="45"/>
      <c r="S169" s="46"/>
      <c r="T169" s="60"/>
      <c r="U169" s="206"/>
      <c r="V169" s="207"/>
      <c r="W169" s="207"/>
      <c r="X169" s="207"/>
      <c r="Y169" s="207"/>
      <c r="Z169" s="207"/>
      <c r="AA169" s="208"/>
      <c r="AB169" s="206"/>
      <c r="AC169" s="207"/>
      <c r="AD169" s="207"/>
      <c r="AE169" s="207"/>
      <c r="AF169" s="207"/>
      <c r="AG169" s="207"/>
      <c r="AH169" s="208"/>
      <c r="AI169" s="206"/>
      <c r="AJ169" s="207"/>
      <c r="AK169" s="207"/>
      <c r="AL169" s="207"/>
      <c r="AM169" s="207"/>
      <c r="AN169" s="207"/>
      <c r="AO169" s="208"/>
      <c r="AP169" s="206"/>
      <c r="AQ169" s="207"/>
      <c r="AR169" s="207"/>
      <c r="AS169" s="207"/>
      <c r="AT169" s="207"/>
      <c r="AU169" s="207"/>
      <c r="AV169" s="208"/>
      <c r="AW169" s="206"/>
      <c r="AX169" s="207"/>
      <c r="AY169" s="207"/>
      <c r="AZ169" s="256"/>
      <c r="BA169" s="243"/>
      <c r="BB169" s="242"/>
      <c r="BC169" s="243"/>
      <c r="BD169" s="288"/>
      <c r="BE169" s="289"/>
      <c r="BF169" s="289"/>
      <c r="BG169" s="289"/>
      <c r="BH169" s="290"/>
    </row>
    <row r="170" spans="2:60" ht="20.25" customHeight="1" x14ac:dyDescent="0.4">
      <c r="B170" s="123">
        <f>B167+1</f>
        <v>49</v>
      </c>
      <c r="C170" s="279"/>
      <c r="D170" s="280"/>
      <c r="E170" s="281"/>
      <c r="F170" s="168">
        <f>C169</f>
        <v>0</v>
      </c>
      <c r="G170" s="164"/>
      <c r="H170" s="245"/>
      <c r="I170" s="260"/>
      <c r="J170" s="261"/>
      <c r="K170" s="261"/>
      <c r="L170" s="262"/>
      <c r="M170" s="250"/>
      <c r="N170" s="251"/>
      <c r="O170" s="252"/>
      <c r="P170" s="23" t="s">
        <v>73</v>
      </c>
      <c r="Q170" s="24"/>
      <c r="R170" s="24"/>
      <c r="S170" s="19"/>
      <c r="T170" s="53"/>
      <c r="U170" s="200" t="str">
        <f>IF(U169="","",VLOOKUP(U169,'シフト記号表（勤務時間帯）'!$D$6:$X$47,21,FALSE))</f>
        <v/>
      </c>
      <c r="V170" s="201" t="str">
        <f>IF(V169="","",VLOOKUP(V169,'シフト記号表（勤務時間帯）'!$D$6:$X$47,21,FALSE))</f>
        <v/>
      </c>
      <c r="W170" s="201" t="str">
        <f>IF(W169="","",VLOOKUP(W169,'シフト記号表（勤務時間帯）'!$D$6:$X$47,21,FALSE))</f>
        <v/>
      </c>
      <c r="X170" s="201" t="str">
        <f>IF(X169="","",VLOOKUP(X169,'シフト記号表（勤務時間帯）'!$D$6:$X$47,21,FALSE))</f>
        <v/>
      </c>
      <c r="Y170" s="201" t="str">
        <f>IF(Y169="","",VLOOKUP(Y169,'シフト記号表（勤務時間帯）'!$D$6:$X$47,21,FALSE))</f>
        <v/>
      </c>
      <c r="Z170" s="201" t="str">
        <f>IF(Z169="","",VLOOKUP(Z169,'シフト記号表（勤務時間帯）'!$D$6:$X$47,21,FALSE))</f>
        <v/>
      </c>
      <c r="AA170" s="202" t="str">
        <f>IF(AA169="","",VLOOKUP(AA169,'シフト記号表（勤務時間帯）'!$D$6:$X$47,21,FALSE))</f>
        <v/>
      </c>
      <c r="AB170" s="200" t="str">
        <f>IF(AB169="","",VLOOKUP(AB169,'シフト記号表（勤務時間帯）'!$D$6:$X$47,21,FALSE))</f>
        <v/>
      </c>
      <c r="AC170" s="201" t="str">
        <f>IF(AC169="","",VLOOKUP(AC169,'シフト記号表（勤務時間帯）'!$D$6:$X$47,21,FALSE))</f>
        <v/>
      </c>
      <c r="AD170" s="201" t="str">
        <f>IF(AD169="","",VLOOKUP(AD169,'シフト記号表（勤務時間帯）'!$D$6:$X$47,21,FALSE))</f>
        <v/>
      </c>
      <c r="AE170" s="201" t="str">
        <f>IF(AE169="","",VLOOKUP(AE169,'シフト記号表（勤務時間帯）'!$D$6:$X$47,21,FALSE))</f>
        <v/>
      </c>
      <c r="AF170" s="201" t="str">
        <f>IF(AF169="","",VLOOKUP(AF169,'シフト記号表（勤務時間帯）'!$D$6:$X$47,21,FALSE))</f>
        <v/>
      </c>
      <c r="AG170" s="201" t="str">
        <f>IF(AG169="","",VLOOKUP(AG169,'シフト記号表（勤務時間帯）'!$D$6:$X$47,21,FALSE))</f>
        <v/>
      </c>
      <c r="AH170" s="202" t="str">
        <f>IF(AH169="","",VLOOKUP(AH169,'シフト記号表（勤務時間帯）'!$D$6:$X$47,21,FALSE))</f>
        <v/>
      </c>
      <c r="AI170" s="200" t="str">
        <f>IF(AI169="","",VLOOKUP(AI169,'シフト記号表（勤務時間帯）'!$D$6:$X$47,21,FALSE))</f>
        <v/>
      </c>
      <c r="AJ170" s="201" t="str">
        <f>IF(AJ169="","",VLOOKUP(AJ169,'シフト記号表（勤務時間帯）'!$D$6:$X$47,21,FALSE))</f>
        <v/>
      </c>
      <c r="AK170" s="201" t="str">
        <f>IF(AK169="","",VLOOKUP(AK169,'シフト記号表（勤務時間帯）'!$D$6:$X$47,21,FALSE))</f>
        <v/>
      </c>
      <c r="AL170" s="201" t="str">
        <f>IF(AL169="","",VLOOKUP(AL169,'シフト記号表（勤務時間帯）'!$D$6:$X$47,21,FALSE))</f>
        <v/>
      </c>
      <c r="AM170" s="201" t="str">
        <f>IF(AM169="","",VLOOKUP(AM169,'シフト記号表（勤務時間帯）'!$D$6:$X$47,21,FALSE))</f>
        <v/>
      </c>
      <c r="AN170" s="201" t="str">
        <f>IF(AN169="","",VLOOKUP(AN169,'シフト記号表（勤務時間帯）'!$D$6:$X$47,21,FALSE))</f>
        <v/>
      </c>
      <c r="AO170" s="202" t="str">
        <f>IF(AO169="","",VLOOKUP(AO169,'シフト記号表（勤務時間帯）'!$D$6:$X$47,21,FALSE))</f>
        <v/>
      </c>
      <c r="AP170" s="200" t="str">
        <f>IF(AP169="","",VLOOKUP(AP169,'シフト記号表（勤務時間帯）'!$D$6:$X$47,21,FALSE))</f>
        <v/>
      </c>
      <c r="AQ170" s="201" t="str">
        <f>IF(AQ169="","",VLOOKUP(AQ169,'シフト記号表（勤務時間帯）'!$D$6:$X$47,21,FALSE))</f>
        <v/>
      </c>
      <c r="AR170" s="201" t="str">
        <f>IF(AR169="","",VLOOKUP(AR169,'シフト記号表（勤務時間帯）'!$D$6:$X$47,21,FALSE))</f>
        <v/>
      </c>
      <c r="AS170" s="201" t="str">
        <f>IF(AS169="","",VLOOKUP(AS169,'シフト記号表（勤務時間帯）'!$D$6:$X$47,21,FALSE))</f>
        <v/>
      </c>
      <c r="AT170" s="201" t="str">
        <f>IF(AT169="","",VLOOKUP(AT169,'シフト記号表（勤務時間帯）'!$D$6:$X$47,21,FALSE))</f>
        <v/>
      </c>
      <c r="AU170" s="201" t="str">
        <f>IF(AU169="","",VLOOKUP(AU169,'シフト記号表（勤務時間帯）'!$D$6:$X$47,21,FALSE))</f>
        <v/>
      </c>
      <c r="AV170" s="202" t="str">
        <f>IF(AV169="","",VLOOKUP(AV169,'シフト記号表（勤務時間帯）'!$D$6:$X$47,21,FALSE))</f>
        <v/>
      </c>
      <c r="AW170" s="200" t="str">
        <f>IF(AW169="","",VLOOKUP(AW169,'シフト記号表（勤務時間帯）'!$D$6:$X$47,21,FALSE))</f>
        <v/>
      </c>
      <c r="AX170" s="201" t="str">
        <f>IF(AX169="","",VLOOKUP(AX169,'シフト記号表（勤務時間帯）'!$D$6:$X$47,21,FALSE))</f>
        <v/>
      </c>
      <c r="AY170" s="201" t="str">
        <f>IF(AY169="","",VLOOKUP(AY169,'シフト記号表（勤務時間帯）'!$D$6:$X$47,21,FALSE))</f>
        <v/>
      </c>
      <c r="AZ170" s="297">
        <f>IF($BC$3="４週",SUM(U170:AV170),IF($BC$3="暦月",SUM(U170:AY170),""))</f>
        <v>0</v>
      </c>
      <c r="BA170" s="298"/>
      <c r="BB170" s="299">
        <f>IF($BC$3="４週",AZ170/4,IF($BC$3="暦月",(AZ170/($BC$12/7)),""))</f>
        <v>0</v>
      </c>
      <c r="BC170" s="298"/>
      <c r="BD170" s="291"/>
      <c r="BE170" s="292"/>
      <c r="BF170" s="292"/>
      <c r="BG170" s="292"/>
      <c r="BH170" s="293"/>
    </row>
    <row r="171" spans="2:60" ht="20.25" customHeight="1" x14ac:dyDescent="0.4">
      <c r="B171" s="124"/>
      <c r="C171" s="282"/>
      <c r="D171" s="283"/>
      <c r="E171" s="284"/>
      <c r="F171" s="169"/>
      <c r="G171" s="165">
        <f>C169</f>
        <v>0</v>
      </c>
      <c r="H171" s="246"/>
      <c r="I171" s="263"/>
      <c r="J171" s="264"/>
      <c r="K171" s="264"/>
      <c r="L171" s="265"/>
      <c r="M171" s="253"/>
      <c r="N171" s="254"/>
      <c r="O171" s="255"/>
      <c r="P171" s="196" t="s">
        <v>74</v>
      </c>
      <c r="Q171" s="26"/>
      <c r="R171" s="26"/>
      <c r="S171" s="18"/>
      <c r="T171" s="57"/>
      <c r="U171" s="203" t="str">
        <f>IF(U169="","",VLOOKUP(U169,'シフト記号表（勤務時間帯）'!$D$6:$Z$47,23,FALSE))</f>
        <v/>
      </c>
      <c r="V171" s="204" t="str">
        <f>IF(V169="","",VLOOKUP(V169,'シフト記号表（勤務時間帯）'!$D$6:$Z$47,23,FALSE))</f>
        <v/>
      </c>
      <c r="W171" s="204" t="str">
        <f>IF(W169="","",VLOOKUP(W169,'シフト記号表（勤務時間帯）'!$D$6:$Z$47,23,FALSE))</f>
        <v/>
      </c>
      <c r="X171" s="204" t="str">
        <f>IF(X169="","",VLOOKUP(X169,'シフト記号表（勤務時間帯）'!$D$6:$Z$47,23,FALSE))</f>
        <v/>
      </c>
      <c r="Y171" s="204" t="str">
        <f>IF(Y169="","",VLOOKUP(Y169,'シフト記号表（勤務時間帯）'!$D$6:$Z$47,23,FALSE))</f>
        <v/>
      </c>
      <c r="Z171" s="204" t="str">
        <f>IF(Z169="","",VLOOKUP(Z169,'シフト記号表（勤務時間帯）'!$D$6:$Z$47,23,FALSE))</f>
        <v/>
      </c>
      <c r="AA171" s="205" t="str">
        <f>IF(AA169="","",VLOOKUP(AA169,'シフト記号表（勤務時間帯）'!$D$6:$Z$47,23,FALSE))</f>
        <v/>
      </c>
      <c r="AB171" s="203" t="str">
        <f>IF(AB169="","",VLOOKUP(AB169,'シフト記号表（勤務時間帯）'!$D$6:$Z$47,23,FALSE))</f>
        <v/>
      </c>
      <c r="AC171" s="204" t="str">
        <f>IF(AC169="","",VLOOKUP(AC169,'シフト記号表（勤務時間帯）'!$D$6:$Z$47,23,FALSE))</f>
        <v/>
      </c>
      <c r="AD171" s="204" t="str">
        <f>IF(AD169="","",VLOOKUP(AD169,'シフト記号表（勤務時間帯）'!$D$6:$Z$47,23,FALSE))</f>
        <v/>
      </c>
      <c r="AE171" s="204" t="str">
        <f>IF(AE169="","",VLOOKUP(AE169,'シフト記号表（勤務時間帯）'!$D$6:$Z$47,23,FALSE))</f>
        <v/>
      </c>
      <c r="AF171" s="204" t="str">
        <f>IF(AF169="","",VLOOKUP(AF169,'シフト記号表（勤務時間帯）'!$D$6:$Z$47,23,FALSE))</f>
        <v/>
      </c>
      <c r="AG171" s="204" t="str">
        <f>IF(AG169="","",VLOOKUP(AG169,'シフト記号表（勤務時間帯）'!$D$6:$Z$47,23,FALSE))</f>
        <v/>
      </c>
      <c r="AH171" s="205" t="str">
        <f>IF(AH169="","",VLOOKUP(AH169,'シフト記号表（勤務時間帯）'!$D$6:$Z$47,23,FALSE))</f>
        <v/>
      </c>
      <c r="AI171" s="203" t="str">
        <f>IF(AI169="","",VLOOKUP(AI169,'シフト記号表（勤務時間帯）'!$D$6:$Z$47,23,FALSE))</f>
        <v/>
      </c>
      <c r="AJ171" s="204" t="str">
        <f>IF(AJ169="","",VLOOKUP(AJ169,'シフト記号表（勤務時間帯）'!$D$6:$Z$47,23,FALSE))</f>
        <v/>
      </c>
      <c r="AK171" s="204" t="str">
        <f>IF(AK169="","",VLOOKUP(AK169,'シフト記号表（勤務時間帯）'!$D$6:$Z$47,23,FALSE))</f>
        <v/>
      </c>
      <c r="AL171" s="204" t="str">
        <f>IF(AL169="","",VLOOKUP(AL169,'シフト記号表（勤務時間帯）'!$D$6:$Z$47,23,FALSE))</f>
        <v/>
      </c>
      <c r="AM171" s="204" t="str">
        <f>IF(AM169="","",VLOOKUP(AM169,'シフト記号表（勤務時間帯）'!$D$6:$Z$47,23,FALSE))</f>
        <v/>
      </c>
      <c r="AN171" s="204" t="str">
        <f>IF(AN169="","",VLOOKUP(AN169,'シフト記号表（勤務時間帯）'!$D$6:$Z$47,23,FALSE))</f>
        <v/>
      </c>
      <c r="AO171" s="205" t="str">
        <f>IF(AO169="","",VLOOKUP(AO169,'シフト記号表（勤務時間帯）'!$D$6:$Z$47,23,FALSE))</f>
        <v/>
      </c>
      <c r="AP171" s="203" t="str">
        <f>IF(AP169="","",VLOOKUP(AP169,'シフト記号表（勤務時間帯）'!$D$6:$Z$47,23,FALSE))</f>
        <v/>
      </c>
      <c r="AQ171" s="204" t="str">
        <f>IF(AQ169="","",VLOOKUP(AQ169,'シフト記号表（勤務時間帯）'!$D$6:$Z$47,23,FALSE))</f>
        <v/>
      </c>
      <c r="AR171" s="204" t="str">
        <f>IF(AR169="","",VLOOKUP(AR169,'シフト記号表（勤務時間帯）'!$D$6:$Z$47,23,FALSE))</f>
        <v/>
      </c>
      <c r="AS171" s="204" t="str">
        <f>IF(AS169="","",VLOOKUP(AS169,'シフト記号表（勤務時間帯）'!$D$6:$Z$47,23,FALSE))</f>
        <v/>
      </c>
      <c r="AT171" s="204" t="str">
        <f>IF(AT169="","",VLOOKUP(AT169,'シフト記号表（勤務時間帯）'!$D$6:$Z$47,23,FALSE))</f>
        <v/>
      </c>
      <c r="AU171" s="204" t="str">
        <f>IF(AU169="","",VLOOKUP(AU169,'シフト記号表（勤務時間帯）'!$D$6:$Z$47,23,FALSE))</f>
        <v/>
      </c>
      <c r="AV171" s="205" t="str">
        <f>IF(AV169="","",VLOOKUP(AV169,'シフト記号表（勤務時間帯）'!$D$6:$Z$47,23,FALSE))</f>
        <v/>
      </c>
      <c r="AW171" s="203" t="str">
        <f>IF(AW169="","",VLOOKUP(AW169,'シフト記号表（勤務時間帯）'!$D$6:$Z$47,23,FALSE))</f>
        <v/>
      </c>
      <c r="AX171" s="204" t="str">
        <f>IF(AX169="","",VLOOKUP(AX169,'シフト記号表（勤務時間帯）'!$D$6:$Z$47,23,FALSE))</f>
        <v/>
      </c>
      <c r="AY171" s="204" t="str">
        <f>IF(AY169="","",VLOOKUP(AY169,'シフト記号表（勤務時間帯）'!$D$6:$Z$47,23,FALSE))</f>
        <v/>
      </c>
      <c r="AZ171" s="300">
        <f>IF($BC$3="４週",SUM(U171:AV171),IF($BC$3="暦月",SUM(U171:AY171),""))</f>
        <v>0</v>
      </c>
      <c r="BA171" s="301"/>
      <c r="BB171" s="302">
        <f>IF($BC$3="４週",AZ171/4,IF($BC$3="暦月",(AZ171/($BC$12/7)),""))</f>
        <v>0</v>
      </c>
      <c r="BC171" s="301"/>
      <c r="BD171" s="294"/>
      <c r="BE171" s="295"/>
      <c r="BF171" s="295"/>
      <c r="BG171" s="295"/>
      <c r="BH171" s="296"/>
    </row>
    <row r="172" spans="2:60" ht="20.25" customHeight="1" x14ac:dyDescent="0.4">
      <c r="B172" s="125"/>
      <c r="C172" s="276"/>
      <c r="D172" s="277"/>
      <c r="E172" s="278"/>
      <c r="F172" s="167"/>
      <c r="G172" s="163"/>
      <c r="H172" s="337"/>
      <c r="I172" s="257"/>
      <c r="J172" s="258"/>
      <c r="K172" s="258"/>
      <c r="L172" s="259"/>
      <c r="M172" s="247"/>
      <c r="N172" s="248"/>
      <c r="O172" s="249"/>
      <c r="P172" s="44" t="s">
        <v>18</v>
      </c>
      <c r="Q172" s="45"/>
      <c r="R172" s="45"/>
      <c r="S172" s="46"/>
      <c r="T172" s="60"/>
      <c r="U172" s="206"/>
      <c r="V172" s="207"/>
      <c r="W172" s="207"/>
      <c r="X172" s="207"/>
      <c r="Y172" s="207"/>
      <c r="Z172" s="207"/>
      <c r="AA172" s="208"/>
      <c r="AB172" s="206"/>
      <c r="AC172" s="207"/>
      <c r="AD172" s="207"/>
      <c r="AE172" s="207"/>
      <c r="AF172" s="207"/>
      <c r="AG172" s="207"/>
      <c r="AH172" s="208"/>
      <c r="AI172" s="206"/>
      <c r="AJ172" s="207"/>
      <c r="AK172" s="207"/>
      <c r="AL172" s="207"/>
      <c r="AM172" s="207"/>
      <c r="AN172" s="207"/>
      <c r="AO172" s="208"/>
      <c r="AP172" s="206"/>
      <c r="AQ172" s="207"/>
      <c r="AR172" s="207"/>
      <c r="AS172" s="207"/>
      <c r="AT172" s="207"/>
      <c r="AU172" s="207"/>
      <c r="AV172" s="208"/>
      <c r="AW172" s="206"/>
      <c r="AX172" s="207"/>
      <c r="AY172" s="207"/>
      <c r="AZ172" s="256"/>
      <c r="BA172" s="243"/>
      <c r="BB172" s="242"/>
      <c r="BC172" s="243"/>
      <c r="BD172" s="288"/>
      <c r="BE172" s="289"/>
      <c r="BF172" s="289"/>
      <c r="BG172" s="289"/>
      <c r="BH172" s="290"/>
    </row>
    <row r="173" spans="2:60" ht="20.25" customHeight="1" x14ac:dyDescent="0.4">
      <c r="B173" s="123">
        <f>B170+1</f>
        <v>50</v>
      </c>
      <c r="C173" s="279"/>
      <c r="D173" s="280"/>
      <c r="E173" s="281"/>
      <c r="F173" s="168">
        <f>C172</f>
        <v>0</v>
      </c>
      <c r="G173" s="164"/>
      <c r="H173" s="245"/>
      <c r="I173" s="260"/>
      <c r="J173" s="261"/>
      <c r="K173" s="261"/>
      <c r="L173" s="262"/>
      <c r="M173" s="250"/>
      <c r="N173" s="251"/>
      <c r="O173" s="252"/>
      <c r="P173" s="23" t="s">
        <v>73</v>
      </c>
      <c r="Q173" s="24"/>
      <c r="R173" s="24"/>
      <c r="S173" s="19"/>
      <c r="T173" s="53"/>
      <c r="U173" s="200" t="str">
        <f>IF(U172="","",VLOOKUP(U172,'シフト記号表（勤務時間帯）'!$D$6:$X$47,21,FALSE))</f>
        <v/>
      </c>
      <c r="V173" s="201" t="str">
        <f>IF(V172="","",VLOOKUP(V172,'シフト記号表（勤務時間帯）'!$D$6:$X$47,21,FALSE))</f>
        <v/>
      </c>
      <c r="W173" s="201" t="str">
        <f>IF(W172="","",VLOOKUP(W172,'シフト記号表（勤務時間帯）'!$D$6:$X$47,21,FALSE))</f>
        <v/>
      </c>
      <c r="X173" s="201" t="str">
        <f>IF(X172="","",VLOOKUP(X172,'シフト記号表（勤務時間帯）'!$D$6:$X$47,21,FALSE))</f>
        <v/>
      </c>
      <c r="Y173" s="201" t="str">
        <f>IF(Y172="","",VLOOKUP(Y172,'シフト記号表（勤務時間帯）'!$D$6:$X$47,21,FALSE))</f>
        <v/>
      </c>
      <c r="Z173" s="201" t="str">
        <f>IF(Z172="","",VLOOKUP(Z172,'シフト記号表（勤務時間帯）'!$D$6:$X$47,21,FALSE))</f>
        <v/>
      </c>
      <c r="AA173" s="202" t="str">
        <f>IF(AA172="","",VLOOKUP(AA172,'シフト記号表（勤務時間帯）'!$D$6:$X$47,21,FALSE))</f>
        <v/>
      </c>
      <c r="AB173" s="200" t="str">
        <f>IF(AB172="","",VLOOKUP(AB172,'シフト記号表（勤務時間帯）'!$D$6:$X$47,21,FALSE))</f>
        <v/>
      </c>
      <c r="AC173" s="201" t="str">
        <f>IF(AC172="","",VLOOKUP(AC172,'シフト記号表（勤務時間帯）'!$D$6:$X$47,21,FALSE))</f>
        <v/>
      </c>
      <c r="AD173" s="201" t="str">
        <f>IF(AD172="","",VLOOKUP(AD172,'シフト記号表（勤務時間帯）'!$D$6:$X$47,21,FALSE))</f>
        <v/>
      </c>
      <c r="AE173" s="201" t="str">
        <f>IF(AE172="","",VLOOKUP(AE172,'シフト記号表（勤務時間帯）'!$D$6:$X$47,21,FALSE))</f>
        <v/>
      </c>
      <c r="AF173" s="201" t="str">
        <f>IF(AF172="","",VLOOKUP(AF172,'シフト記号表（勤務時間帯）'!$D$6:$X$47,21,FALSE))</f>
        <v/>
      </c>
      <c r="AG173" s="201" t="str">
        <f>IF(AG172="","",VLOOKUP(AG172,'シフト記号表（勤務時間帯）'!$D$6:$X$47,21,FALSE))</f>
        <v/>
      </c>
      <c r="AH173" s="202" t="str">
        <f>IF(AH172="","",VLOOKUP(AH172,'シフト記号表（勤務時間帯）'!$D$6:$X$47,21,FALSE))</f>
        <v/>
      </c>
      <c r="AI173" s="200" t="str">
        <f>IF(AI172="","",VLOOKUP(AI172,'シフト記号表（勤務時間帯）'!$D$6:$X$47,21,FALSE))</f>
        <v/>
      </c>
      <c r="AJ173" s="201" t="str">
        <f>IF(AJ172="","",VLOOKUP(AJ172,'シフト記号表（勤務時間帯）'!$D$6:$X$47,21,FALSE))</f>
        <v/>
      </c>
      <c r="AK173" s="201" t="str">
        <f>IF(AK172="","",VLOOKUP(AK172,'シフト記号表（勤務時間帯）'!$D$6:$X$47,21,FALSE))</f>
        <v/>
      </c>
      <c r="AL173" s="201" t="str">
        <f>IF(AL172="","",VLOOKUP(AL172,'シフト記号表（勤務時間帯）'!$D$6:$X$47,21,FALSE))</f>
        <v/>
      </c>
      <c r="AM173" s="201" t="str">
        <f>IF(AM172="","",VLOOKUP(AM172,'シフト記号表（勤務時間帯）'!$D$6:$X$47,21,FALSE))</f>
        <v/>
      </c>
      <c r="AN173" s="201" t="str">
        <f>IF(AN172="","",VLOOKUP(AN172,'シフト記号表（勤務時間帯）'!$D$6:$X$47,21,FALSE))</f>
        <v/>
      </c>
      <c r="AO173" s="202" t="str">
        <f>IF(AO172="","",VLOOKUP(AO172,'シフト記号表（勤務時間帯）'!$D$6:$X$47,21,FALSE))</f>
        <v/>
      </c>
      <c r="AP173" s="200" t="str">
        <f>IF(AP172="","",VLOOKUP(AP172,'シフト記号表（勤務時間帯）'!$D$6:$X$47,21,FALSE))</f>
        <v/>
      </c>
      <c r="AQ173" s="201" t="str">
        <f>IF(AQ172="","",VLOOKUP(AQ172,'シフト記号表（勤務時間帯）'!$D$6:$X$47,21,FALSE))</f>
        <v/>
      </c>
      <c r="AR173" s="201" t="str">
        <f>IF(AR172="","",VLOOKUP(AR172,'シフト記号表（勤務時間帯）'!$D$6:$X$47,21,FALSE))</f>
        <v/>
      </c>
      <c r="AS173" s="201" t="str">
        <f>IF(AS172="","",VLOOKUP(AS172,'シフト記号表（勤務時間帯）'!$D$6:$X$47,21,FALSE))</f>
        <v/>
      </c>
      <c r="AT173" s="201" t="str">
        <f>IF(AT172="","",VLOOKUP(AT172,'シフト記号表（勤務時間帯）'!$D$6:$X$47,21,FALSE))</f>
        <v/>
      </c>
      <c r="AU173" s="201" t="str">
        <f>IF(AU172="","",VLOOKUP(AU172,'シフト記号表（勤務時間帯）'!$D$6:$X$47,21,FALSE))</f>
        <v/>
      </c>
      <c r="AV173" s="202" t="str">
        <f>IF(AV172="","",VLOOKUP(AV172,'シフト記号表（勤務時間帯）'!$D$6:$X$47,21,FALSE))</f>
        <v/>
      </c>
      <c r="AW173" s="200" t="str">
        <f>IF(AW172="","",VLOOKUP(AW172,'シフト記号表（勤務時間帯）'!$D$6:$X$47,21,FALSE))</f>
        <v/>
      </c>
      <c r="AX173" s="201" t="str">
        <f>IF(AX172="","",VLOOKUP(AX172,'シフト記号表（勤務時間帯）'!$D$6:$X$47,21,FALSE))</f>
        <v/>
      </c>
      <c r="AY173" s="201" t="str">
        <f>IF(AY172="","",VLOOKUP(AY172,'シフト記号表（勤務時間帯）'!$D$6:$X$47,21,FALSE))</f>
        <v/>
      </c>
      <c r="AZ173" s="297">
        <f>IF($BC$3="４週",SUM(U173:AV173),IF($BC$3="暦月",SUM(U173:AY173),""))</f>
        <v>0</v>
      </c>
      <c r="BA173" s="298"/>
      <c r="BB173" s="299">
        <f>IF($BC$3="４週",AZ173/4,IF($BC$3="暦月",(AZ173/($BC$12/7)),""))</f>
        <v>0</v>
      </c>
      <c r="BC173" s="298"/>
      <c r="BD173" s="291"/>
      <c r="BE173" s="292"/>
      <c r="BF173" s="292"/>
      <c r="BG173" s="292"/>
      <c r="BH173" s="293"/>
    </row>
    <row r="174" spans="2:60" ht="20.25" customHeight="1" thickBot="1" x14ac:dyDescent="0.45">
      <c r="B174" s="124"/>
      <c r="C174" s="282"/>
      <c r="D174" s="283"/>
      <c r="E174" s="284"/>
      <c r="F174" s="169"/>
      <c r="G174" s="165">
        <f>C172</f>
        <v>0</v>
      </c>
      <c r="H174" s="246"/>
      <c r="I174" s="263"/>
      <c r="J174" s="264"/>
      <c r="K174" s="264"/>
      <c r="L174" s="265"/>
      <c r="M174" s="253"/>
      <c r="N174" s="254"/>
      <c r="O174" s="255"/>
      <c r="P174" s="196" t="s">
        <v>74</v>
      </c>
      <c r="Q174" s="26"/>
      <c r="R174" s="26"/>
      <c r="S174" s="18"/>
      <c r="T174" s="57"/>
      <c r="U174" s="203" t="str">
        <f>IF(U172="","",VLOOKUP(U172,'シフト記号表（勤務時間帯）'!$D$6:$Z$47,23,FALSE))</f>
        <v/>
      </c>
      <c r="V174" s="204" t="str">
        <f>IF(V172="","",VLOOKUP(V172,'シフト記号表（勤務時間帯）'!$D$6:$Z$47,23,FALSE))</f>
        <v/>
      </c>
      <c r="W174" s="204" t="str">
        <f>IF(W172="","",VLOOKUP(W172,'シフト記号表（勤務時間帯）'!$D$6:$Z$47,23,FALSE))</f>
        <v/>
      </c>
      <c r="X174" s="204" t="str">
        <f>IF(X172="","",VLOOKUP(X172,'シフト記号表（勤務時間帯）'!$D$6:$Z$47,23,FALSE))</f>
        <v/>
      </c>
      <c r="Y174" s="204" t="str">
        <f>IF(Y172="","",VLOOKUP(Y172,'シフト記号表（勤務時間帯）'!$D$6:$Z$47,23,FALSE))</f>
        <v/>
      </c>
      <c r="Z174" s="204" t="str">
        <f>IF(Z172="","",VLOOKUP(Z172,'シフト記号表（勤務時間帯）'!$D$6:$Z$47,23,FALSE))</f>
        <v/>
      </c>
      <c r="AA174" s="205" t="str">
        <f>IF(AA172="","",VLOOKUP(AA172,'シフト記号表（勤務時間帯）'!$D$6:$Z$47,23,FALSE))</f>
        <v/>
      </c>
      <c r="AB174" s="203" t="str">
        <f>IF(AB172="","",VLOOKUP(AB172,'シフト記号表（勤務時間帯）'!$D$6:$Z$47,23,FALSE))</f>
        <v/>
      </c>
      <c r="AC174" s="204" t="str">
        <f>IF(AC172="","",VLOOKUP(AC172,'シフト記号表（勤務時間帯）'!$D$6:$Z$47,23,FALSE))</f>
        <v/>
      </c>
      <c r="AD174" s="204" t="str">
        <f>IF(AD172="","",VLOOKUP(AD172,'シフト記号表（勤務時間帯）'!$D$6:$Z$47,23,FALSE))</f>
        <v/>
      </c>
      <c r="AE174" s="204" t="str">
        <f>IF(AE172="","",VLOOKUP(AE172,'シフト記号表（勤務時間帯）'!$D$6:$Z$47,23,FALSE))</f>
        <v/>
      </c>
      <c r="AF174" s="204" t="str">
        <f>IF(AF172="","",VLOOKUP(AF172,'シフト記号表（勤務時間帯）'!$D$6:$Z$47,23,FALSE))</f>
        <v/>
      </c>
      <c r="AG174" s="204" t="str">
        <f>IF(AG172="","",VLOOKUP(AG172,'シフト記号表（勤務時間帯）'!$D$6:$Z$47,23,FALSE))</f>
        <v/>
      </c>
      <c r="AH174" s="205" t="str">
        <f>IF(AH172="","",VLOOKUP(AH172,'シフト記号表（勤務時間帯）'!$D$6:$Z$47,23,FALSE))</f>
        <v/>
      </c>
      <c r="AI174" s="203" t="str">
        <f>IF(AI172="","",VLOOKUP(AI172,'シフト記号表（勤務時間帯）'!$D$6:$Z$47,23,FALSE))</f>
        <v/>
      </c>
      <c r="AJ174" s="204" t="str">
        <f>IF(AJ172="","",VLOOKUP(AJ172,'シフト記号表（勤務時間帯）'!$D$6:$Z$47,23,FALSE))</f>
        <v/>
      </c>
      <c r="AK174" s="204" t="str">
        <f>IF(AK172="","",VLOOKUP(AK172,'シフト記号表（勤務時間帯）'!$D$6:$Z$47,23,FALSE))</f>
        <v/>
      </c>
      <c r="AL174" s="204" t="str">
        <f>IF(AL172="","",VLOOKUP(AL172,'シフト記号表（勤務時間帯）'!$D$6:$Z$47,23,FALSE))</f>
        <v/>
      </c>
      <c r="AM174" s="204" t="str">
        <f>IF(AM172="","",VLOOKUP(AM172,'シフト記号表（勤務時間帯）'!$D$6:$Z$47,23,FALSE))</f>
        <v/>
      </c>
      <c r="AN174" s="204" t="str">
        <f>IF(AN172="","",VLOOKUP(AN172,'シフト記号表（勤務時間帯）'!$D$6:$Z$47,23,FALSE))</f>
        <v/>
      </c>
      <c r="AO174" s="205" t="str">
        <f>IF(AO172="","",VLOOKUP(AO172,'シフト記号表（勤務時間帯）'!$D$6:$Z$47,23,FALSE))</f>
        <v/>
      </c>
      <c r="AP174" s="203" t="str">
        <f>IF(AP172="","",VLOOKUP(AP172,'シフト記号表（勤務時間帯）'!$D$6:$Z$47,23,FALSE))</f>
        <v/>
      </c>
      <c r="AQ174" s="204" t="str">
        <f>IF(AQ172="","",VLOOKUP(AQ172,'シフト記号表（勤務時間帯）'!$D$6:$Z$47,23,FALSE))</f>
        <v/>
      </c>
      <c r="AR174" s="204" t="str">
        <f>IF(AR172="","",VLOOKUP(AR172,'シフト記号表（勤務時間帯）'!$D$6:$Z$47,23,FALSE))</f>
        <v/>
      </c>
      <c r="AS174" s="204" t="str">
        <f>IF(AS172="","",VLOOKUP(AS172,'シフト記号表（勤務時間帯）'!$D$6:$Z$47,23,FALSE))</f>
        <v/>
      </c>
      <c r="AT174" s="204" t="str">
        <f>IF(AT172="","",VLOOKUP(AT172,'シフト記号表（勤務時間帯）'!$D$6:$Z$47,23,FALSE))</f>
        <v/>
      </c>
      <c r="AU174" s="204" t="str">
        <f>IF(AU172="","",VLOOKUP(AU172,'シフト記号表（勤務時間帯）'!$D$6:$Z$47,23,FALSE))</f>
        <v/>
      </c>
      <c r="AV174" s="205" t="str">
        <f>IF(AV172="","",VLOOKUP(AV172,'シフト記号表（勤務時間帯）'!$D$6:$Z$47,23,FALSE))</f>
        <v/>
      </c>
      <c r="AW174" s="203" t="str">
        <f>IF(AW172="","",VLOOKUP(AW172,'シフト記号表（勤務時間帯）'!$D$6:$Z$47,23,FALSE))</f>
        <v/>
      </c>
      <c r="AX174" s="204" t="str">
        <f>IF(AX172="","",VLOOKUP(AX172,'シフト記号表（勤務時間帯）'!$D$6:$Z$47,23,FALSE))</f>
        <v/>
      </c>
      <c r="AY174" s="204" t="str">
        <f>IF(AY172="","",VLOOKUP(AY172,'シフト記号表（勤務時間帯）'!$D$6:$Z$47,23,FALSE))</f>
        <v/>
      </c>
      <c r="AZ174" s="300">
        <f>IF($BC$3="４週",SUM(U174:AV174),IF($BC$3="暦月",SUM(U174:AY174),""))</f>
        <v>0</v>
      </c>
      <c r="BA174" s="301"/>
      <c r="BB174" s="302">
        <f>IF($BC$3="４週",AZ174/4,IF($BC$3="暦月",(AZ174/($BC$12/7)),""))</f>
        <v>0</v>
      </c>
      <c r="BC174" s="301"/>
      <c r="BD174" s="294"/>
      <c r="BE174" s="295"/>
      <c r="BF174" s="295"/>
      <c r="BG174" s="295"/>
      <c r="BH174" s="296"/>
    </row>
    <row r="175" spans="2:60" ht="20.25" customHeight="1" x14ac:dyDescent="0.4">
      <c r="B175" s="326" t="s">
        <v>230</v>
      </c>
      <c r="C175" s="327"/>
      <c r="D175" s="327"/>
      <c r="E175" s="327"/>
      <c r="F175" s="327"/>
      <c r="G175" s="327"/>
      <c r="H175" s="327"/>
      <c r="I175" s="327"/>
      <c r="J175" s="327"/>
      <c r="K175" s="327"/>
      <c r="L175" s="327"/>
      <c r="M175" s="327"/>
      <c r="N175" s="327"/>
      <c r="O175" s="327"/>
      <c r="P175" s="327"/>
      <c r="Q175" s="327"/>
      <c r="R175" s="327"/>
      <c r="S175" s="327"/>
      <c r="T175" s="328"/>
      <c r="U175" s="209"/>
      <c r="V175" s="210"/>
      <c r="W175" s="210"/>
      <c r="X175" s="210"/>
      <c r="Y175" s="210"/>
      <c r="Z175" s="210"/>
      <c r="AA175" s="211"/>
      <c r="AB175" s="212"/>
      <c r="AC175" s="210"/>
      <c r="AD175" s="210"/>
      <c r="AE175" s="210"/>
      <c r="AF175" s="210"/>
      <c r="AG175" s="210"/>
      <c r="AH175" s="211"/>
      <c r="AI175" s="212"/>
      <c r="AJ175" s="210"/>
      <c r="AK175" s="210"/>
      <c r="AL175" s="210"/>
      <c r="AM175" s="210"/>
      <c r="AN175" s="210"/>
      <c r="AO175" s="211"/>
      <c r="AP175" s="212"/>
      <c r="AQ175" s="210"/>
      <c r="AR175" s="210"/>
      <c r="AS175" s="210"/>
      <c r="AT175" s="210"/>
      <c r="AU175" s="210"/>
      <c r="AV175" s="211"/>
      <c r="AW175" s="212"/>
      <c r="AX175" s="210"/>
      <c r="AY175" s="213"/>
      <c r="AZ175" s="308"/>
      <c r="BA175" s="309"/>
      <c r="BB175" s="314"/>
      <c r="BC175" s="315"/>
      <c r="BD175" s="315"/>
      <c r="BE175" s="315"/>
      <c r="BF175" s="315"/>
      <c r="BG175" s="315"/>
      <c r="BH175" s="316"/>
    </row>
    <row r="176" spans="2:60" ht="20.25" customHeight="1" x14ac:dyDescent="0.4">
      <c r="B176" s="273" t="s">
        <v>231</v>
      </c>
      <c r="C176" s="274"/>
      <c r="D176" s="274"/>
      <c r="E176" s="274"/>
      <c r="F176" s="274"/>
      <c r="G176" s="274"/>
      <c r="H176" s="274"/>
      <c r="I176" s="274"/>
      <c r="J176" s="274"/>
      <c r="K176" s="274"/>
      <c r="L176" s="274"/>
      <c r="M176" s="274"/>
      <c r="N176" s="274"/>
      <c r="O176" s="274"/>
      <c r="P176" s="274"/>
      <c r="Q176" s="274"/>
      <c r="R176" s="274"/>
      <c r="S176" s="274"/>
      <c r="T176" s="275"/>
      <c r="U176" s="214"/>
      <c r="V176" s="215"/>
      <c r="W176" s="215"/>
      <c r="X176" s="215"/>
      <c r="Y176" s="215"/>
      <c r="Z176" s="215"/>
      <c r="AA176" s="216"/>
      <c r="AB176" s="217"/>
      <c r="AC176" s="215"/>
      <c r="AD176" s="215"/>
      <c r="AE176" s="215"/>
      <c r="AF176" s="215"/>
      <c r="AG176" s="215"/>
      <c r="AH176" s="216"/>
      <c r="AI176" s="217"/>
      <c r="AJ176" s="215"/>
      <c r="AK176" s="215"/>
      <c r="AL176" s="215"/>
      <c r="AM176" s="215"/>
      <c r="AN176" s="215"/>
      <c r="AO176" s="216"/>
      <c r="AP176" s="217"/>
      <c r="AQ176" s="215"/>
      <c r="AR176" s="215"/>
      <c r="AS176" s="215"/>
      <c r="AT176" s="215"/>
      <c r="AU176" s="215"/>
      <c r="AV176" s="216"/>
      <c r="AW176" s="217"/>
      <c r="AX176" s="215"/>
      <c r="AY176" s="218"/>
      <c r="AZ176" s="310"/>
      <c r="BA176" s="311"/>
      <c r="BB176" s="317"/>
      <c r="BC176" s="318"/>
      <c r="BD176" s="318"/>
      <c r="BE176" s="318"/>
      <c r="BF176" s="318"/>
      <c r="BG176" s="318"/>
      <c r="BH176" s="319"/>
    </row>
    <row r="177" spans="2:60" ht="20.25" customHeight="1" x14ac:dyDescent="0.4">
      <c r="B177" s="273" t="s">
        <v>232</v>
      </c>
      <c r="C177" s="274"/>
      <c r="D177" s="274"/>
      <c r="E177" s="274"/>
      <c r="F177" s="274"/>
      <c r="G177" s="274"/>
      <c r="H177" s="274"/>
      <c r="I177" s="274"/>
      <c r="J177" s="274"/>
      <c r="K177" s="274"/>
      <c r="L177" s="274"/>
      <c r="M177" s="274"/>
      <c r="N177" s="274"/>
      <c r="O177" s="274"/>
      <c r="P177" s="274"/>
      <c r="Q177" s="274"/>
      <c r="R177" s="274"/>
      <c r="S177" s="274"/>
      <c r="T177" s="275"/>
      <c r="U177" s="214"/>
      <c r="V177" s="215"/>
      <c r="W177" s="215"/>
      <c r="X177" s="215"/>
      <c r="Y177" s="215"/>
      <c r="Z177" s="215"/>
      <c r="AA177" s="219"/>
      <c r="AB177" s="220"/>
      <c r="AC177" s="215"/>
      <c r="AD177" s="215"/>
      <c r="AE177" s="215"/>
      <c r="AF177" s="215"/>
      <c r="AG177" s="215"/>
      <c r="AH177" s="219"/>
      <c r="AI177" s="220"/>
      <c r="AJ177" s="215"/>
      <c r="AK177" s="215"/>
      <c r="AL177" s="215"/>
      <c r="AM177" s="215"/>
      <c r="AN177" s="215"/>
      <c r="AO177" s="219"/>
      <c r="AP177" s="220"/>
      <c r="AQ177" s="215"/>
      <c r="AR177" s="215"/>
      <c r="AS177" s="215"/>
      <c r="AT177" s="215"/>
      <c r="AU177" s="215"/>
      <c r="AV177" s="219"/>
      <c r="AW177" s="220"/>
      <c r="AX177" s="215"/>
      <c r="AY177" s="218"/>
      <c r="AZ177" s="310"/>
      <c r="BA177" s="311"/>
      <c r="BB177" s="317"/>
      <c r="BC177" s="318"/>
      <c r="BD177" s="318"/>
      <c r="BE177" s="318"/>
      <c r="BF177" s="318"/>
      <c r="BG177" s="318"/>
      <c r="BH177" s="319"/>
    </row>
    <row r="178" spans="2:60" ht="20.25" customHeight="1" x14ac:dyDescent="0.4">
      <c r="B178" s="273" t="s">
        <v>233</v>
      </c>
      <c r="C178" s="274"/>
      <c r="D178" s="274"/>
      <c r="E178" s="274"/>
      <c r="F178" s="274"/>
      <c r="G178" s="274"/>
      <c r="H178" s="274"/>
      <c r="I178" s="274"/>
      <c r="J178" s="274"/>
      <c r="K178" s="274"/>
      <c r="L178" s="274"/>
      <c r="M178" s="274"/>
      <c r="N178" s="274"/>
      <c r="O178" s="274"/>
      <c r="P178" s="274"/>
      <c r="Q178" s="274"/>
      <c r="R178" s="274"/>
      <c r="S178" s="274"/>
      <c r="T178" s="275"/>
      <c r="U178" s="214"/>
      <c r="V178" s="215"/>
      <c r="W178" s="215"/>
      <c r="X178" s="215"/>
      <c r="Y178" s="215"/>
      <c r="Z178" s="215"/>
      <c r="AA178" s="219"/>
      <c r="AB178" s="220"/>
      <c r="AC178" s="215"/>
      <c r="AD178" s="215"/>
      <c r="AE178" s="215"/>
      <c r="AF178" s="215"/>
      <c r="AG178" s="215"/>
      <c r="AH178" s="219"/>
      <c r="AI178" s="220"/>
      <c r="AJ178" s="215"/>
      <c r="AK178" s="215"/>
      <c r="AL178" s="215"/>
      <c r="AM178" s="215"/>
      <c r="AN178" s="215"/>
      <c r="AO178" s="219"/>
      <c r="AP178" s="220"/>
      <c r="AQ178" s="215"/>
      <c r="AR178" s="215"/>
      <c r="AS178" s="215"/>
      <c r="AT178" s="215"/>
      <c r="AU178" s="215"/>
      <c r="AV178" s="219"/>
      <c r="AW178" s="220"/>
      <c r="AX178" s="215"/>
      <c r="AY178" s="218"/>
      <c r="AZ178" s="312"/>
      <c r="BA178" s="313"/>
      <c r="BB178" s="317"/>
      <c r="BC178" s="318"/>
      <c r="BD178" s="318"/>
      <c r="BE178" s="318"/>
      <c r="BF178" s="318"/>
      <c r="BG178" s="318"/>
      <c r="BH178" s="319"/>
    </row>
    <row r="179" spans="2:60" ht="20.25" customHeight="1" x14ac:dyDescent="0.4">
      <c r="B179" s="273" t="s">
        <v>234</v>
      </c>
      <c r="C179" s="274"/>
      <c r="D179" s="274"/>
      <c r="E179" s="274"/>
      <c r="F179" s="274"/>
      <c r="G179" s="274"/>
      <c r="H179" s="274"/>
      <c r="I179" s="274"/>
      <c r="J179" s="274"/>
      <c r="K179" s="274"/>
      <c r="L179" s="274"/>
      <c r="M179" s="274"/>
      <c r="N179" s="274"/>
      <c r="O179" s="274"/>
      <c r="P179" s="274"/>
      <c r="Q179" s="274"/>
      <c r="R179" s="274"/>
      <c r="S179" s="274"/>
      <c r="T179" s="275"/>
      <c r="U179" s="229" t="str">
        <f>IF(SUMIF($F$25:$F$174,"介護従業者",U25:U174)+SUMIF($F$25:$F$174,"看護職員",U25:U174)=0,"",(SUMIF($F$25:$F$174,"介護従業者",U25:U174)+SUMIF($F$25:$F$174,"看護職員",U25:U174)))</f>
        <v/>
      </c>
      <c r="V179" s="230" t="str">
        <f t="shared" ref="V179:AA179" si="1">IF(SUMIF($F$25:$F$174,"介護従業者",V25:V174)+SUMIF($F$25:$F$174,"看護職員",V25:V174)=0,"",(SUMIF($F$25:$F$174,"介護従業者",V25:V174)+SUMIF($F$25:$F$174,"看護職員",V25:V174)))</f>
        <v/>
      </c>
      <c r="W179" s="230" t="str">
        <f t="shared" si="1"/>
        <v/>
      </c>
      <c r="X179" s="230" t="str">
        <f t="shared" si="1"/>
        <v/>
      </c>
      <c r="Y179" s="230" t="str">
        <f t="shared" si="1"/>
        <v/>
      </c>
      <c r="Z179" s="230" t="str">
        <f t="shared" si="1"/>
        <v/>
      </c>
      <c r="AA179" s="222" t="str">
        <f t="shared" si="1"/>
        <v/>
      </c>
      <c r="AB179" s="229" t="str">
        <f>IF(SUMIF($F$25:$F$174,"介護従業者",AB25:AB174)+SUMIF($F$25:$F$174,"看護職員",AB25:AB174)=0,"",(SUMIF($F$25:$F$174,"介護従業者",AB25:AB174)+SUMIF($F$25:$F$174,"看護職員",AB25:AB174)))</f>
        <v/>
      </c>
      <c r="AC179" s="230" t="str">
        <f t="shared" ref="AC179:AH179" si="2">IF(SUMIF($F$25:$F$174,"介護従業者",AC25:AC174)+SUMIF($F$25:$F$174,"看護職員",AC25:AC174)=0,"",(SUMIF($F$25:$F$174,"介護従業者",AC25:AC174)+SUMIF($F$25:$F$174,"看護職員",AC25:AC174)))</f>
        <v/>
      </c>
      <c r="AD179" s="230" t="str">
        <f t="shared" si="2"/>
        <v/>
      </c>
      <c r="AE179" s="230" t="str">
        <f t="shared" si="2"/>
        <v/>
      </c>
      <c r="AF179" s="230" t="str">
        <f t="shared" si="2"/>
        <v/>
      </c>
      <c r="AG179" s="230" t="str">
        <f t="shared" si="2"/>
        <v/>
      </c>
      <c r="AH179" s="222" t="str">
        <f t="shared" si="2"/>
        <v/>
      </c>
      <c r="AI179" s="229" t="str">
        <f>IF(SUMIF($F$25:$F$174,"介護従業者",AI25:AI174)+SUMIF($F$25:$F$174,"看護職員",AI25:AI174)=0,"",(SUMIF($F$25:$F$174,"介護従業者",AI25:AI174)+SUMIF($F$25:$F$174,"看護職員",AI25:AI174)))</f>
        <v/>
      </c>
      <c r="AJ179" s="230" t="str">
        <f t="shared" ref="AJ179:AO179" si="3">IF(SUMIF($F$25:$F$174,"介護従業者",AJ25:AJ174)+SUMIF($F$25:$F$174,"看護職員",AJ25:AJ174)=0,"",(SUMIF($F$25:$F$174,"介護従業者",AJ25:AJ174)+SUMIF($F$25:$F$174,"看護職員",AJ25:AJ174)))</f>
        <v/>
      </c>
      <c r="AK179" s="230" t="str">
        <f t="shared" si="3"/>
        <v/>
      </c>
      <c r="AL179" s="230" t="str">
        <f t="shared" si="3"/>
        <v/>
      </c>
      <c r="AM179" s="230" t="str">
        <f t="shared" si="3"/>
        <v/>
      </c>
      <c r="AN179" s="230" t="str">
        <f t="shared" si="3"/>
        <v/>
      </c>
      <c r="AO179" s="222" t="str">
        <f t="shared" si="3"/>
        <v/>
      </c>
      <c r="AP179" s="229" t="str">
        <f>IF(SUMIF($F$25:$F$174,"介護従業者",AP25:AP174)+SUMIF($F$25:$F$174,"看護職員",AP25:AP174)=0,"",(SUMIF($F$25:$F$174,"介護従業者",AP25:AP174)+SUMIF($F$25:$F$174,"看護職員",AP25:AP174)))</f>
        <v/>
      </c>
      <c r="AQ179" s="230" t="str">
        <f t="shared" ref="AQ179:AV179" si="4">IF(SUMIF($F$25:$F$174,"介護従業者",AQ25:AQ174)+SUMIF($F$25:$F$174,"看護職員",AQ25:AQ174)=0,"",(SUMIF($F$25:$F$174,"介護従業者",AQ25:AQ174)+SUMIF($F$25:$F$174,"看護職員",AQ25:AQ174)))</f>
        <v/>
      </c>
      <c r="AR179" s="230" t="str">
        <f t="shared" si="4"/>
        <v/>
      </c>
      <c r="AS179" s="230" t="str">
        <f t="shared" si="4"/>
        <v/>
      </c>
      <c r="AT179" s="230" t="str">
        <f t="shared" si="4"/>
        <v/>
      </c>
      <c r="AU179" s="230" t="str">
        <f t="shared" si="4"/>
        <v/>
      </c>
      <c r="AV179" s="222" t="str">
        <f t="shared" si="4"/>
        <v/>
      </c>
      <c r="AW179" s="229" t="str">
        <f>IF(SUMIF($F$25:$F$174,"介護従業者",AW25:AW174)+SUMIF($F$25:$F$174,"看護職員",AW25:AW174)=0,"",(SUMIF($F$25:$F$174,"介護従業者",AW25:AW174)+SUMIF($F$25:$F$174,"看護職員",AW25:AW174)))</f>
        <v/>
      </c>
      <c r="AX179" s="230" t="str">
        <f t="shared" ref="AX179:AY179" si="5">IF(SUMIF($F$25:$F$174,"介護従業者",AX25:AX174)+SUMIF($F$25:$F$174,"看護職員",AX25:AX174)=0,"",(SUMIF($F$25:$F$174,"介護従業者",AX25:AX174)+SUMIF($F$25:$F$174,"看護職員",AX25:AX174)))</f>
        <v/>
      </c>
      <c r="AY179" s="230" t="str">
        <f t="shared" si="5"/>
        <v/>
      </c>
      <c r="AZ179" s="240">
        <f>IF($BC$3="４週",SUM(U179:AV179),IF($BC$3="暦月",SUM(U179:AY179),""))</f>
        <v>0</v>
      </c>
      <c r="BA179" s="241"/>
      <c r="BB179" s="317"/>
      <c r="BC179" s="318"/>
      <c r="BD179" s="318"/>
      <c r="BE179" s="318"/>
      <c r="BF179" s="318"/>
      <c r="BG179" s="318"/>
      <c r="BH179" s="319"/>
    </row>
    <row r="180" spans="2:60" ht="20.25" customHeight="1" x14ac:dyDescent="0.4">
      <c r="B180" s="273" t="s">
        <v>235</v>
      </c>
      <c r="C180" s="274"/>
      <c r="D180" s="274"/>
      <c r="E180" s="274"/>
      <c r="F180" s="274"/>
      <c r="G180" s="274"/>
      <c r="H180" s="274"/>
      <c r="I180" s="274"/>
      <c r="J180" s="274"/>
      <c r="K180" s="274"/>
      <c r="L180" s="274"/>
      <c r="M180" s="274"/>
      <c r="N180" s="274"/>
      <c r="O180" s="274"/>
      <c r="P180" s="274"/>
      <c r="Q180" s="274"/>
      <c r="R180" s="274"/>
      <c r="S180" s="274"/>
      <c r="T180" s="275"/>
      <c r="U180" s="229" t="str">
        <f>IF(SUMIF($F$25:$F$174,"看護職員",U25:U174)=0,"",SUMIF($F$25:$F$174,"看護職員",U25:U174))</f>
        <v/>
      </c>
      <c r="V180" s="230" t="str">
        <f t="shared" ref="V180:AA180" si="6">IF(SUMIF($F$25:$F$174,"看護職員",V25:V174)=0,"",SUMIF($F$25:$F$174,"看護職員",V25:V174))</f>
        <v/>
      </c>
      <c r="W180" s="230" t="str">
        <f t="shared" si="6"/>
        <v/>
      </c>
      <c r="X180" s="230" t="str">
        <f t="shared" si="6"/>
        <v/>
      </c>
      <c r="Y180" s="230" t="str">
        <f t="shared" si="6"/>
        <v/>
      </c>
      <c r="Z180" s="230" t="str">
        <f t="shared" si="6"/>
        <v/>
      </c>
      <c r="AA180" s="222" t="str">
        <f t="shared" si="6"/>
        <v/>
      </c>
      <c r="AB180" s="229" t="str">
        <f>IF(SUMIF($F$25:$F$174,"看護職員",AB25:AB174)=0,"",SUMIF($F$25:$F$174,"看護職員",AB25:AB174))</f>
        <v/>
      </c>
      <c r="AC180" s="230" t="str">
        <f t="shared" ref="AC180:AH180" si="7">IF(SUMIF($F$25:$F$174,"看護職員",AC25:AC174)=0,"",SUMIF($F$25:$F$174,"看護職員",AC25:AC174))</f>
        <v/>
      </c>
      <c r="AD180" s="230" t="str">
        <f t="shared" si="7"/>
        <v/>
      </c>
      <c r="AE180" s="230" t="str">
        <f t="shared" si="7"/>
        <v/>
      </c>
      <c r="AF180" s="230" t="str">
        <f t="shared" si="7"/>
        <v/>
      </c>
      <c r="AG180" s="230" t="str">
        <f t="shared" si="7"/>
        <v/>
      </c>
      <c r="AH180" s="222" t="str">
        <f t="shared" si="7"/>
        <v/>
      </c>
      <c r="AI180" s="229" t="str">
        <f>IF(SUMIF($F$25:$F$174,"看護職員",AI25:AI174)=0,"",SUMIF($F$25:$F$174,"看護職員",AI25:AI174))</f>
        <v/>
      </c>
      <c r="AJ180" s="230" t="str">
        <f t="shared" ref="AJ180:AO180" si="8">IF(SUMIF($F$25:$F$174,"看護職員",AJ25:AJ174)=0,"",SUMIF($F$25:$F$174,"看護職員",AJ25:AJ174))</f>
        <v/>
      </c>
      <c r="AK180" s="230" t="str">
        <f t="shared" si="8"/>
        <v/>
      </c>
      <c r="AL180" s="230" t="str">
        <f t="shared" si="8"/>
        <v/>
      </c>
      <c r="AM180" s="230" t="str">
        <f t="shared" si="8"/>
        <v/>
      </c>
      <c r="AN180" s="230" t="str">
        <f t="shared" si="8"/>
        <v/>
      </c>
      <c r="AO180" s="222" t="str">
        <f t="shared" si="8"/>
        <v/>
      </c>
      <c r="AP180" s="229" t="str">
        <f>IF(SUMIF($F$25:$F$174,"看護職員",AP25:AP174)=0,"",SUMIF($F$25:$F$174,"看護職員",AP25:AP174))</f>
        <v/>
      </c>
      <c r="AQ180" s="230" t="str">
        <f t="shared" ref="AQ180:AV180" si="9">IF(SUMIF($F$25:$F$174,"看護職員",AQ25:AQ174)=0,"",SUMIF($F$25:$F$174,"看護職員",AQ25:AQ174))</f>
        <v/>
      </c>
      <c r="AR180" s="230" t="str">
        <f t="shared" si="9"/>
        <v/>
      </c>
      <c r="AS180" s="230" t="str">
        <f t="shared" si="9"/>
        <v/>
      </c>
      <c r="AT180" s="230" t="str">
        <f t="shared" si="9"/>
        <v/>
      </c>
      <c r="AU180" s="230" t="str">
        <f t="shared" si="9"/>
        <v/>
      </c>
      <c r="AV180" s="222" t="str">
        <f t="shared" si="9"/>
        <v/>
      </c>
      <c r="AW180" s="229" t="str">
        <f>IF(SUMIF($F$25:$F$174,"看護職員",AW25:AW174)=0,"",SUMIF($F$25:$F$174,"看護職員",AW25:AW174))</f>
        <v/>
      </c>
      <c r="AX180" s="230" t="str">
        <f t="shared" ref="AX180:AY180" si="10">IF(SUMIF($F$25:$F$174,"看護職員",AX25:AX174)=0,"",SUMIF($F$25:$F$174,"看護職員",AX25:AX174))</f>
        <v/>
      </c>
      <c r="AY180" s="230" t="str">
        <f t="shared" si="10"/>
        <v/>
      </c>
      <c r="AZ180" s="240">
        <f>IF($BC$3="４週",SUM(U180:AV180),IF($BC$3="暦月",SUM(U180:AY180),""))</f>
        <v>0</v>
      </c>
      <c r="BA180" s="241"/>
      <c r="BB180" s="317"/>
      <c r="BC180" s="318"/>
      <c r="BD180" s="318"/>
      <c r="BE180" s="318"/>
      <c r="BF180" s="318"/>
      <c r="BG180" s="318"/>
      <c r="BH180" s="319"/>
    </row>
    <row r="181" spans="2:60" ht="20.25" customHeight="1" thickBot="1" x14ac:dyDescent="0.45">
      <c r="B181" s="323" t="s">
        <v>236</v>
      </c>
      <c r="C181" s="324"/>
      <c r="D181" s="324"/>
      <c r="E181" s="324"/>
      <c r="F181" s="324"/>
      <c r="G181" s="324"/>
      <c r="H181" s="324"/>
      <c r="I181" s="324"/>
      <c r="J181" s="324"/>
      <c r="K181" s="324"/>
      <c r="L181" s="324"/>
      <c r="M181" s="324"/>
      <c r="N181" s="324"/>
      <c r="O181" s="324"/>
      <c r="P181" s="324"/>
      <c r="Q181" s="324"/>
      <c r="R181" s="324"/>
      <c r="S181" s="324"/>
      <c r="T181" s="325"/>
      <c r="U181" s="231" t="str">
        <f>IF((SUMIF($G$25:$G$174,"介護従業者",U25:U174)+SUMIF($G$25:$G$174,"看護職員",U25:U174))=0,"",(SUMIF($G$25:$G$174,"介護従業者",U25:U174)+SUMIF($G$25:$G$174,"看護職員",U25:U174)))</f>
        <v/>
      </c>
      <c r="V181" s="232" t="str">
        <f t="shared" ref="V181:AA181" si="11">IF((SUMIF($G$25:$G$174,"介護従業者",V25:V174)+SUMIF($G$25:$G$174,"看護職員",V25:V174))=0,"",(SUMIF($G$25:$G$174,"介護従業者",V25:V174)+SUMIF($G$25:$G$174,"看護職員",V25:V174)))</f>
        <v/>
      </c>
      <c r="W181" s="232" t="str">
        <f t="shared" si="11"/>
        <v/>
      </c>
      <c r="X181" s="232" t="str">
        <f t="shared" si="11"/>
        <v/>
      </c>
      <c r="Y181" s="232" t="str">
        <f t="shared" si="11"/>
        <v/>
      </c>
      <c r="Z181" s="232" t="str">
        <f t="shared" si="11"/>
        <v/>
      </c>
      <c r="AA181" s="233" t="str">
        <f t="shared" si="11"/>
        <v/>
      </c>
      <c r="AB181" s="231" t="str">
        <f>IF((SUMIF($G$25:$G$174,"介護従業者",AB25:AB174)+SUMIF($G$25:$G$174,"看護職員",AB25:AB174))=0,"",(SUMIF($G$25:$G$174,"介護従業者",AB25:AB174)+SUMIF($G$25:$G$174,"看護職員",AB25:AB174)))</f>
        <v/>
      </c>
      <c r="AC181" s="232" t="str">
        <f t="shared" ref="AC181:AH181" si="12">IF((SUMIF($G$25:$G$174,"介護従業者",AC25:AC174)+SUMIF($G$25:$G$174,"看護職員",AC25:AC174))=0,"",(SUMIF($G$25:$G$174,"介護従業者",AC25:AC174)+SUMIF($G$25:$G$174,"看護職員",AC25:AC174)))</f>
        <v/>
      </c>
      <c r="AD181" s="232" t="str">
        <f t="shared" si="12"/>
        <v/>
      </c>
      <c r="AE181" s="232" t="str">
        <f t="shared" si="12"/>
        <v/>
      </c>
      <c r="AF181" s="232" t="str">
        <f t="shared" si="12"/>
        <v/>
      </c>
      <c r="AG181" s="232" t="str">
        <f t="shared" si="12"/>
        <v/>
      </c>
      <c r="AH181" s="233" t="str">
        <f t="shared" si="12"/>
        <v/>
      </c>
      <c r="AI181" s="231" t="str">
        <f>IF((SUMIF($G$25:$G$174,"介護従業者",AI25:AI174)+SUMIF($G$25:$G$174,"看護職員",AI25:AI174))=0,"",(SUMIF($G$25:$G$174,"介護従業者",AI25:AI174)+SUMIF($G$25:$G$174,"看護職員",AI25:AI174)))</f>
        <v/>
      </c>
      <c r="AJ181" s="232" t="str">
        <f t="shared" ref="AJ181:AO181" si="13">IF((SUMIF($G$25:$G$174,"介護従業者",AJ25:AJ174)+SUMIF($G$25:$G$174,"看護職員",AJ25:AJ174))=0,"",(SUMIF($G$25:$G$174,"介護従業者",AJ25:AJ174)+SUMIF($G$25:$G$174,"看護職員",AJ25:AJ174)))</f>
        <v/>
      </c>
      <c r="AK181" s="232" t="str">
        <f t="shared" si="13"/>
        <v/>
      </c>
      <c r="AL181" s="232" t="str">
        <f t="shared" si="13"/>
        <v/>
      </c>
      <c r="AM181" s="232" t="str">
        <f t="shared" si="13"/>
        <v/>
      </c>
      <c r="AN181" s="232" t="str">
        <f t="shared" si="13"/>
        <v/>
      </c>
      <c r="AO181" s="233" t="str">
        <f t="shared" si="13"/>
        <v/>
      </c>
      <c r="AP181" s="231" t="str">
        <f>IF((SUMIF($G$25:$G$174,"介護従業者",AP25:AP174)+SUMIF($G$25:$G$174,"看護職員",AP25:AP174))=0,"",(SUMIF($G$25:$G$174,"介護従業者",AP25:AP174)+SUMIF($G$25:$G$174,"看護職員",AP25:AP174)))</f>
        <v/>
      </c>
      <c r="AQ181" s="232" t="str">
        <f t="shared" ref="AQ181:AV181" si="14">IF((SUMIF($G$25:$G$174,"介護従業者",AQ25:AQ174)+SUMIF($G$25:$G$174,"看護職員",AQ25:AQ174))=0,"",(SUMIF($G$25:$G$174,"介護従業者",AQ25:AQ174)+SUMIF($G$25:$G$174,"看護職員",AQ25:AQ174)))</f>
        <v/>
      </c>
      <c r="AR181" s="232" t="str">
        <f t="shared" si="14"/>
        <v/>
      </c>
      <c r="AS181" s="232" t="str">
        <f t="shared" si="14"/>
        <v/>
      </c>
      <c r="AT181" s="232" t="str">
        <f t="shared" si="14"/>
        <v/>
      </c>
      <c r="AU181" s="232" t="str">
        <f t="shared" si="14"/>
        <v/>
      </c>
      <c r="AV181" s="233" t="str">
        <f t="shared" si="14"/>
        <v/>
      </c>
      <c r="AW181" s="231" t="str">
        <f>IF((SUMIF($G$25:$G$174,"介護従業者",AW25:AW174)+SUMIF($G$25:$G$174,"看護職員",AW25:AW174))=0,"",(SUMIF($G$25:$G$174,"介護従業者",AW25:AW174)+SUMIF($G$25:$G$174,"看護職員",AW25:AW174)))</f>
        <v/>
      </c>
      <c r="AX181" s="232" t="str">
        <f t="shared" ref="AX181:AY181" si="15">IF((SUMIF($G$25:$G$174,"介護従業者",AX25:AX174)+SUMIF($G$25:$G$174,"看護職員",AX25:AX174))=0,"",(SUMIF($G$25:$G$174,"介護従業者",AX25:AX174)+SUMIF($G$25:$G$174,"看護職員",AX25:AX174)))</f>
        <v/>
      </c>
      <c r="AY181" s="232" t="str">
        <f t="shared" si="15"/>
        <v/>
      </c>
      <c r="AZ181" s="306">
        <f>IF($BC$3="４週",SUM(U181:AV181),IF($BC$3="暦月",SUM(U181:AY181),""))</f>
        <v>0</v>
      </c>
      <c r="BA181" s="307"/>
      <c r="BB181" s="320"/>
      <c r="BC181" s="321"/>
      <c r="BD181" s="321"/>
      <c r="BE181" s="321"/>
      <c r="BF181" s="321"/>
      <c r="BG181" s="321"/>
      <c r="BH181" s="322"/>
    </row>
    <row r="182" spans="2:60" s="47" customFormat="1" ht="20.25" customHeight="1" x14ac:dyDescent="0.4">
      <c r="C182" s="48"/>
      <c r="D182" s="48"/>
      <c r="E182" s="48"/>
      <c r="F182" s="48"/>
      <c r="G182" s="48"/>
      <c r="R182" s="50"/>
      <c r="BH182" s="49"/>
    </row>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06" ht="20.25" customHeight="1" x14ac:dyDescent="0.4"/>
    <row r="207" ht="20.25" customHeight="1" x14ac:dyDescent="0.4"/>
    <row r="208" ht="20.25" customHeight="1" x14ac:dyDescent="0.4"/>
    <row r="209" ht="20.25" customHeight="1" x14ac:dyDescent="0.4"/>
    <row r="236" spans="1:57" x14ac:dyDescent="0.4">
      <c r="A236" s="11"/>
      <c r="B236" s="11"/>
      <c r="C236" s="12"/>
      <c r="D236" s="12"/>
      <c r="E236" s="12"/>
      <c r="F236" s="12"/>
      <c r="G236" s="12"/>
      <c r="H236" s="12"/>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0"/>
      <c r="AY236" s="10"/>
      <c r="AZ236" s="10"/>
      <c r="BA236" s="10"/>
      <c r="BB236" s="10"/>
      <c r="BC236" s="10"/>
      <c r="BD236" s="10"/>
      <c r="BE236" s="10"/>
    </row>
    <row r="237" spans="1:57" x14ac:dyDescent="0.4">
      <c r="A237" s="11"/>
      <c r="B237" s="11"/>
      <c r="C237" s="12"/>
      <c r="D237" s="12"/>
      <c r="E237" s="12"/>
      <c r="F237" s="12"/>
      <c r="G237" s="12"/>
      <c r="H237" s="12"/>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0"/>
      <c r="AY237" s="10"/>
      <c r="AZ237" s="10"/>
      <c r="BA237" s="10"/>
      <c r="BB237" s="10"/>
      <c r="BC237" s="10"/>
      <c r="BD237" s="10"/>
      <c r="BE237" s="10"/>
    </row>
    <row r="238" spans="1:57" x14ac:dyDescent="0.4">
      <c r="A238" s="11"/>
      <c r="B238" s="11"/>
      <c r="C238" s="14"/>
      <c r="D238" s="14"/>
      <c r="E238" s="14"/>
      <c r="F238" s="14"/>
      <c r="G238" s="14"/>
      <c r="H238" s="14"/>
      <c r="I238" s="12"/>
      <c r="J238" s="12"/>
      <c r="K238" s="11"/>
      <c r="L238" s="11"/>
      <c r="M238" s="11"/>
      <c r="N238" s="11"/>
      <c r="O238" s="11"/>
      <c r="P238" s="11"/>
    </row>
    <row r="239" spans="1:57" x14ac:dyDescent="0.4">
      <c r="A239" s="11"/>
      <c r="B239" s="11"/>
      <c r="C239" s="14"/>
      <c r="D239" s="14"/>
      <c r="E239" s="14"/>
      <c r="F239" s="14"/>
      <c r="G239" s="14"/>
      <c r="H239" s="14"/>
      <c r="I239" s="12"/>
      <c r="J239" s="12"/>
      <c r="K239" s="11"/>
      <c r="L239" s="11"/>
      <c r="M239" s="11"/>
      <c r="N239" s="11"/>
      <c r="O239" s="11"/>
      <c r="P239" s="11"/>
    </row>
    <row r="240" spans="1:57" x14ac:dyDescent="0.4">
      <c r="C240" s="3"/>
      <c r="D240" s="3"/>
      <c r="E240" s="3"/>
      <c r="F240" s="3"/>
      <c r="G240" s="3"/>
      <c r="H240" s="3"/>
    </row>
    <row r="241" spans="3:8" x14ac:dyDescent="0.4">
      <c r="C241" s="3"/>
      <c r="D241" s="3"/>
      <c r="E241" s="3"/>
      <c r="F241" s="3"/>
      <c r="G241" s="3"/>
      <c r="H241" s="3"/>
    </row>
    <row r="242" spans="3:8" x14ac:dyDescent="0.4">
      <c r="C242" s="3"/>
      <c r="D242" s="3"/>
      <c r="E242" s="3"/>
      <c r="F242" s="3"/>
      <c r="G242" s="3"/>
      <c r="H242" s="3"/>
    </row>
    <row r="243" spans="3:8" x14ac:dyDescent="0.4">
      <c r="C243" s="3"/>
      <c r="D243" s="3"/>
      <c r="E243" s="3"/>
      <c r="F243" s="3"/>
      <c r="G243" s="3"/>
      <c r="H243" s="3"/>
    </row>
  </sheetData>
  <sheetProtection sheet="1" insertRows="0" deleteRows="0"/>
  <mergeCells count="596">
    <mergeCell ref="BC4:BF4"/>
    <mergeCell ref="AY6:AZ6"/>
    <mergeCell ref="BC6:BD6"/>
    <mergeCell ref="BC12:BD12"/>
    <mergeCell ref="U16:V16"/>
    <mergeCell ref="BB17:BD17"/>
    <mergeCell ref="BF17:BH17"/>
    <mergeCell ref="AR1:BG1"/>
    <mergeCell ref="AA2:AB2"/>
    <mergeCell ref="AD2:AE2"/>
    <mergeCell ref="AH2:AI2"/>
    <mergeCell ref="AR2:BG2"/>
    <mergeCell ref="BC3:BF3"/>
    <mergeCell ref="BC14:BD14"/>
    <mergeCell ref="AS8:AT8"/>
    <mergeCell ref="AX8:AY8"/>
    <mergeCell ref="BC8:BD8"/>
    <mergeCell ref="BC10:BD10"/>
    <mergeCell ref="BD20:BH24"/>
    <mergeCell ref="U21:AA21"/>
    <mergeCell ref="AB21:AH21"/>
    <mergeCell ref="AI21:AO21"/>
    <mergeCell ref="AP21:AV21"/>
    <mergeCell ref="AW21:AY21"/>
    <mergeCell ref="BB18:BD18"/>
    <mergeCell ref="BF18:BH18"/>
    <mergeCell ref="B20:B24"/>
    <mergeCell ref="C20:E24"/>
    <mergeCell ref="H20:H24"/>
    <mergeCell ref="I20:L24"/>
    <mergeCell ref="M20:O24"/>
    <mergeCell ref="P20:T24"/>
    <mergeCell ref="AZ20:BA24"/>
    <mergeCell ref="BB20:BC24"/>
    <mergeCell ref="C28:E30"/>
    <mergeCell ref="H28:H30"/>
    <mergeCell ref="I28:L30"/>
    <mergeCell ref="M28:O30"/>
    <mergeCell ref="AZ28:BA28"/>
    <mergeCell ref="C25:E27"/>
    <mergeCell ref="H25:H27"/>
    <mergeCell ref="I25:L27"/>
    <mergeCell ref="M25:O27"/>
    <mergeCell ref="AZ25:BA25"/>
    <mergeCell ref="BB28:BC28"/>
    <mergeCell ref="BD28:BH30"/>
    <mergeCell ref="AZ29:BA29"/>
    <mergeCell ref="BB29:BC29"/>
    <mergeCell ref="AZ30:BA30"/>
    <mergeCell ref="BB30:BC30"/>
    <mergeCell ref="BD25:BH27"/>
    <mergeCell ref="AZ26:BA26"/>
    <mergeCell ref="BB26:BC26"/>
    <mergeCell ref="AZ27:BA27"/>
    <mergeCell ref="BB27:BC27"/>
    <mergeCell ref="BB25:BC25"/>
    <mergeCell ref="C34:E36"/>
    <mergeCell ref="H34:H36"/>
    <mergeCell ref="I34:L36"/>
    <mergeCell ref="M34:O36"/>
    <mergeCell ref="AZ34:BA34"/>
    <mergeCell ref="C31:E33"/>
    <mergeCell ref="H31:H33"/>
    <mergeCell ref="I31:L33"/>
    <mergeCell ref="M31:O33"/>
    <mergeCell ref="AZ31:BA31"/>
    <mergeCell ref="BB34:BC34"/>
    <mergeCell ref="BD34:BH36"/>
    <mergeCell ref="AZ35:BA35"/>
    <mergeCell ref="BB35:BC35"/>
    <mergeCell ref="AZ36:BA36"/>
    <mergeCell ref="BB36:BC36"/>
    <mergeCell ref="BD31:BH33"/>
    <mergeCell ref="AZ32:BA32"/>
    <mergeCell ref="BB32:BC32"/>
    <mergeCell ref="AZ33:BA33"/>
    <mergeCell ref="BB33:BC33"/>
    <mergeCell ref="BB31:BC31"/>
    <mergeCell ref="C40:E42"/>
    <mergeCell ref="H40:H42"/>
    <mergeCell ref="I40:L42"/>
    <mergeCell ref="M40:O42"/>
    <mergeCell ref="AZ40:BA40"/>
    <mergeCell ref="C37:E39"/>
    <mergeCell ref="H37:H39"/>
    <mergeCell ref="I37:L39"/>
    <mergeCell ref="M37:O39"/>
    <mergeCell ref="AZ37:BA37"/>
    <mergeCell ref="BB40:BC40"/>
    <mergeCell ref="BD40:BH42"/>
    <mergeCell ref="AZ41:BA41"/>
    <mergeCell ref="BB41:BC41"/>
    <mergeCell ref="AZ42:BA42"/>
    <mergeCell ref="BB42:BC42"/>
    <mergeCell ref="BD37:BH39"/>
    <mergeCell ref="AZ38:BA38"/>
    <mergeCell ref="BB38:BC38"/>
    <mergeCell ref="AZ39:BA39"/>
    <mergeCell ref="BB39:BC39"/>
    <mergeCell ref="BB37:BC37"/>
    <mergeCell ref="C46:E48"/>
    <mergeCell ref="H46:H48"/>
    <mergeCell ref="I46:L48"/>
    <mergeCell ref="M46:O48"/>
    <mergeCell ref="AZ46:BA46"/>
    <mergeCell ref="C43:E45"/>
    <mergeCell ref="H43:H45"/>
    <mergeCell ref="I43:L45"/>
    <mergeCell ref="M43:O45"/>
    <mergeCell ref="AZ43:BA43"/>
    <mergeCell ref="BB46:BC46"/>
    <mergeCell ref="BD46:BH48"/>
    <mergeCell ref="AZ47:BA47"/>
    <mergeCell ref="BB47:BC47"/>
    <mergeCell ref="AZ48:BA48"/>
    <mergeCell ref="BB48:BC48"/>
    <mergeCell ref="BD43:BH45"/>
    <mergeCell ref="AZ44:BA44"/>
    <mergeCell ref="BB44:BC44"/>
    <mergeCell ref="AZ45:BA45"/>
    <mergeCell ref="BB45:BC45"/>
    <mergeCell ref="BB43:BC43"/>
    <mergeCell ref="C52:E54"/>
    <mergeCell ref="H52:H54"/>
    <mergeCell ref="I52:L54"/>
    <mergeCell ref="M52:O54"/>
    <mergeCell ref="AZ52:BA52"/>
    <mergeCell ref="C49:E51"/>
    <mergeCell ref="H49:H51"/>
    <mergeCell ref="I49:L51"/>
    <mergeCell ref="M49:O51"/>
    <mergeCell ref="AZ49:BA49"/>
    <mergeCell ref="BB52:BC52"/>
    <mergeCell ref="BD52:BH54"/>
    <mergeCell ref="AZ53:BA53"/>
    <mergeCell ref="BB53:BC53"/>
    <mergeCell ref="AZ54:BA54"/>
    <mergeCell ref="BB54:BC54"/>
    <mergeCell ref="BD49:BH51"/>
    <mergeCell ref="AZ50:BA50"/>
    <mergeCell ref="BB50:BC50"/>
    <mergeCell ref="AZ51:BA51"/>
    <mergeCell ref="BB51:BC51"/>
    <mergeCell ref="BB49:BC49"/>
    <mergeCell ref="C58:E60"/>
    <mergeCell ref="H58:H60"/>
    <mergeCell ref="I58:L60"/>
    <mergeCell ref="M58:O60"/>
    <mergeCell ref="AZ58:BA58"/>
    <mergeCell ref="C55:E57"/>
    <mergeCell ref="H55:H57"/>
    <mergeCell ref="I55:L57"/>
    <mergeCell ref="M55:O57"/>
    <mergeCell ref="AZ55:BA55"/>
    <mergeCell ref="BB58:BC58"/>
    <mergeCell ref="BD58:BH60"/>
    <mergeCell ref="AZ59:BA59"/>
    <mergeCell ref="BB59:BC59"/>
    <mergeCell ref="AZ60:BA60"/>
    <mergeCell ref="BB60:BC60"/>
    <mergeCell ref="BD55:BH57"/>
    <mergeCell ref="AZ56:BA56"/>
    <mergeCell ref="BB56:BC56"/>
    <mergeCell ref="AZ57:BA57"/>
    <mergeCell ref="BB57:BC57"/>
    <mergeCell ref="BB55:BC55"/>
    <mergeCell ref="C64:E66"/>
    <mergeCell ref="H64:H66"/>
    <mergeCell ref="I64:L66"/>
    <mergeCell ref="M64:O66"/>
    <mergeCell ref="AZ64:BA64"/>
    <mergeCell ref="C61:E63"/>
    <mergeCell ref="H61:H63"/>
    <mergeCell ref="I61:L63"/>
    <mergeCell ref="M61:O63"/>
    <mergeCell ref="AZ61:BA61"/>
    <mergeCell ref="BB64:BC64"/>
    <mergeCell ref="BD64:BH66"/>
    <mergeCell ref="AZ65:BA65"/>
    <mergeCell ref="BB65:BC65"/>
    <mergeCell ref="AZ66:BA66"/>
    <mergeCell ref="BB66:BC66"/>
    <mergeCell ref="BD61:BH63"/>
    <mergeCell ref="AZ62:BA62"/>
    <mergeCell ref="BB62:BC62"/>
    <mergeCell ref="AZ63:BA63"/>
    <mergeCell ref="BB63:BC63"/>
    <mergeCell ref="BB61:BC61"/>
    <mergeCell ref="C70:E72"/>
    <mergeCell ref="H70:H72"/>
    <mergeCell ref="I70:L72"/>
    <mergeCell ref="M70:O72"/>
    <mergeCell ref="AZ70:BA70"/>
    <mergeCell ref="C67:E69"/>
    <mergeCell ref="H67:H69"/>
    <mergeCell ref="I67:L69"/>
    <mergeCell ref="M67:O69"/>
    <mergeCell ref="AZ67:BA67"/>
    <mergeCell ref="BB70:BC70"/>
    <mergeCell ref="BD70:BH72"/>
    <mergeCell ref="AZ71:BA71"/>
    <mergeCell ref="BB71:BC71"/>
    <mergeCell ref="AZ72:BA72"/>
    <mergeCell ref="BB72:BC72"/>
    <mergeCell ref="BD67:BH69"/>
    <mergeCell ref="AZ68:BA68"/>
    <mergeCell ref="BB68:BC68"/>
    <mergeCell ref="AZ69:BA69"/>
    <mergeCell ref="BB69:BC69"/>
    <mergeCell ref="BB67:BC67"/>
    <mergeCell ref="C76:E78"/>
    <mergeCell ref="H76:H78"/>
    <mergeCell ref="I76:L78"/>
    <mergeCell ref="M76:O78"/>
    <mergeCell ref="AZ76:BA76"/>
    <mergeCell ref="C73:E75"/>
    <mergeCell ref="H73:H75"/>
    <mergeCell ref="I73:L75"/>
    <mergeCell ref="M73:O75"/>
    <mergeCell ref="AZ73:BA73"/>
    <mergeCell ref="BB76:BC76"/>
    <mergeCell ref="BD76:BH78"/>
    <mergeCell ref="AZ77:BA77"/>
    <mergeCell ref="BB77:BC77"/>
    <mergeCell ref="AZ78:BA78"/>
    <mergeCell ref="BB78:BC78"/>
    <mergeCell ref="BD73:BH75"/>
    <mergeCell ref="AZ74:BA74"/>
    <mergeCell ref="BB74:BC74"/>
    <mergeCell ref="AZ75:BA75"/>
    <mergeCell ref="BB75:BC75"/>
    <mergeCell ref="BB73:BC73"/>
    <mergeCell ref="C82:E84"/>
    <mergeCell ref="H82:H84"/>
    <mergeCell ref="I82:L84"/>
    <mergeCell ref="M82:O84"/>
    <mergeCell ref="AZ82:BA82"/>
    <mergeCell ref="C79:E81"/>
    <mergeCell ref="H79:H81"/>
    <mergeCell ref="I79:L81"/>
    <mergeCell ref="M79:O81"/>
    <mergeCell ref="AZ79:BA79"/>
    <mergeCell ref="BB82:BC82"/>
    <mergeCell ref="BD82:BH84"/>
    <mergeCell ref="AZ83:BA83"/>
    <mergeCell ref="BB83:BC83"/>
    <mergeCell ref="AZ84:BA84"/>
    <mergeCell ref="BB84:BC84"/>
    <mergeCell ref="BD79:BH81"/>
    <mergeCell ref="AZ80:BA80"/>
    <mergeCell ref="BB80:BC80"/>
    <mergeCell ref="AZ81:BA81"/>
    <mergeCell ref="BB81:BC81"/>
    <mergeCell ref="BB79:BC79"/>
    <mergeCell ref="C88:E90"/>
    <mergeCell ref="H88:H90"/>
    <mergeCell ref="I88:L90"/>
    <mergeCell ref="M88:O90"/>
    <mergeCell ref="AZ88:BA88"/>
    <mergeCell ref="C85:E87"/>
    <mergeCell ref="H85:H87"/>
    <mergeCell ref="I85:L87"/>
    <mergeCell ref="M85:O87"/>
    <mergeCell ref="AZ85:BA85"/>
    <mergeCell ref="BB88:BC88"/>
    <mergeCell ref="BD88:BH90"/>
    <mergeCell ref="AZ89:BA89"/>
    <mergeCell ref="BB89:BC89"/>
    <mergeCell ref="AZ90:BA90"/>
    <mergeCell ref="BB90:BC90"/>
    <mergeCell ref="BD85:BH87"/>
    <mergeCell ref="AZ86:BA86"/>
    <mergeCell ref="BB86:BC86"/>
    <mergeCell ref="AZ87:BA87"/>
    <mergeCell ref="BB87:BC87"/>
    <mergeCell ref="BB85:BC85"/>
    <mergeCell ref="C94:E96"/>
    <mergeCell ref="H94:H96"/>
    <mergeCell ref="I94:L96"/>
    <mergeCell ref="M94:O96"/>
    <mergeCell ref="AZ94:BA94"/>
    <mergeCell ref="C91:E93"/>
    <mergeCell ref="H91:H93"/>
    <mergeCell ref="I91:L93"/>
    <mergeCell ref="M91:O93"/>
    <mergeCell ref="AZ91:BA91"/>
    <mergeCell ref="BB94:BC94"/>
    <mergeCell ref="BD94:BH96"/>
    <mergeCell ref="AZ95:BA95"/>
    <mergeCell ref="BB95:BC95"/>
    <mergeCell ref="AZ96:BA96"/>
    <mergeCell ref="BB96:BC96"/>
    <mergeCell ref="BD91:BH93"/>
    <mergeCell ref="AZ92:BA92"/>
    <mergeCell ref="BB92:BC92"/>
    <mergeCell ref="AZ93:BA93"/>
    <mergeCell ref="BB93:BC93"/>
    <mergeCell ref="BB91:BC91"/>
    <mergeCell ref="C100:E102"/>
    <mergeCell ref="H100:H102"/>
    <mergeCell ref="I100:L102"/>
    <mergeCell ref="M100:O102"/>
    <mergeCell ref="AZ100:BA100"/>
    <mergeCell ref="C97:E99"/>
    <mergeCell ref="H97:H99"/>
    <mergeCell ref="I97:L99"/>
    <mergeCell ref="M97:O99"/>
    <mergeCell ref="AZ97:BA97"/>
    <mergeCell ref="BB100:BC100"/>
    <mergeCell ref="BD100:BH102"/>
    <mergeCell ref="AZ101:BA101"/>
    <mergeCell ref="BB101:BC101"/>
    <mergeCell ref="AZ102:BA102"/>
    <mergeCell ref="BB102:BC102"/>
    <mergeCell ref="BD97:BH99"/>
    <mergeCell ref="AZ98:BA98"/>
    <mergeCell ref="BB98:BC98"/>
    <mergeCell ref="AZ99:BA99"/>
    <mergeCell ref="BB99:BC99"/>
    <mergeCell ref="BB97:BC97"/>
    <mergeCell ref="C106:E108"/>
    <mergeCell ref="H106:H108"/>
    <mergeCell ref="I106:L108"/>
    <mergeCell ref="M106:O108"/>
    <mergeCell ref="AZ106:BA106"/>
    <mergeCell ref="C103:E105"/>
    <mergeCell ref="H103:H105"/>
    <mergeCell ref="I103:L105"/>
    <mergeCell ref="M103:O105"/>
    <mergeCell ref="AZ103:BA103"/>
    <mergeCell ref="BB106:BC106"/>
    <mergeCell ref="BD106:BH108"/>
    <mergeCell ref="AZ107:BA107"/>
    <mergeCell ref="BB107:BC107"/>
    <mergeCell ref="AZ108:BA108"/>
    <mergeCell ref="BB108:BC108"/>
    <mergeCell ref="BD103:BH105"/>
    <mergeCell ref="AZ104:BA104"/>
    <mergeCell ref="BB104:BC104"/>
    <mergeCell ref="AZ105:BA105"/>
    <mergeCell ref="BB105:BC105"/>
    <mergeCell ref="BB103:BC103"/>
    <mergeCell ref="C112:E114"/>
    <mergeCell ref="H112:H114"/>
    <mergeCell ref="I112:L114"/>
    <mergeCell ref="M112:O114"/>
    <mergeCell ref="AZ112:BA112"/>
    <mergeCell ref="C109:E111"/>
    <mergeCell ref="H109:H111"/>
    <mergeCell ref="I109:L111"/>
    <mergeCell ref="M109:O111"/>
    <mergeCell ref="AZ109:BA109"/>
    <mergeCell ref="BB112:BC112"/>
    <mergeCell ref="BD112:BH114"/>
    <mergeCell ref="AZ113:BA113"/>
    <mergeCell ref="BB113:BC113"/>
    <mergeCell ref="AZ114:BA114"/>
    <mergeCell ref="BB114:BC114"/>
    <mergeCell ref="BD109:BH111"/>
    <mergeCell ref="AZ110:BA110"/>
    <mergeCell ref="BB110:BC110"/>
    <mergeCell ref="AZ111:BA111"/>
    <mergeCell ref="BB111:BC111"/>
    <mergeCell ref="BB109:BC109"/>
    <mergeCell ref="C118:E120"/>
    <mergeCell ref="H118:H120"/>
    <mergeCell ref="I118:L120"/>
    <mergeCell ref="M118:O120"/>
    <mergeCell ref="AZ118:BA118"/>
    <mergeCell ref="C115:E117"/>
    <mergeCell ref="H115:H117"/>
    <mergeCell ref="I115:L117"/>
    <mergeCell ref="M115:O117"/>
    <mergeCell ref="AZ115:BA115"/>
    <mergeCell ref="BB118:BC118"/>
    <mergeCell ref="BD118:BH120"/>
    <mergeCell ref="AZ119:BA119"/>
    <mergeCell ref="BB119:BC119"/>
    <mergeCell ref="AZ120:BA120"/>
    <mergeCell ref="BB120:BC120"/>
    <mergeCell ref="BD115:BH117"/>
    <mergeCell ref="AZ116:BA116"/>
    <mergeCell ref="BB116:BC116"/>
    <mergeCell ref="AZ117:BA117"/>
    <mergeCell ref="BB117:BC117"/>
    <mergeCell ref="BB115:BC115"/>
    <mergeCell ref="C124:E126"/>
    <mergeCell ref="H124:H126"/>
    <mergeCell ref="I124:L126"/>
    <mergeCell ref="M124:O126"/>
    <mergeCell ref="AZ124:BA124"/>
    <mergeCell ref="C121:E123"/>
    <mergeCell ref="H121:H123"/>
    <mergeCell ref="I121:L123"/>
    <mergeCell ref="M121:O123"/>
    <mergeCell ref="AZ121:BA121"/>
    <mergeCell ref="BB124:BC124"/>
    <mergeCell ref="BD124:BH126"/>
    <mergeCell ref="AZ125:BA125"/>
    <mergeCell ref="BB125:BC125"/>
    <mergeCell ref="AZ126:BA126"/>
    <mergeCell ref="BB126:BC126"/>
    <mergeCell ref="BD121:BH123"/>
    <mergeCell ref="AZ122:BA122"/>
    <mergeCell ref="BB122:BC122"/>
    <mergeCell ref="AZ123:BA123"/>
    <mergeCell ref="BB123:BC123"/>
    <mergeCell ref="BB121:BC121"/>
    <mergeCell ref="C130:E132"/>
    <mergeCell ref="H130:H132"/>
    <mergeCell ref="I130:L132"/>
    <mergeCell ref="M130:O132"/>
    <mergeCell ref="AZ130:BA130"/>
    <mergeCell ref="C127:E129"/>
    <mergeCell ref="H127:H129"/>
    <mergeCell ref="I127:L129"/>
    <mergeCell ref="M127:O129"/>
    <mergeCell ref="AZ127:BA127"/>
    <mergeCell ref="BB130:BC130"/>
    <mergeCell ref="BD130:BH132"/>
    <mergeCell ref="AZ131:BA131"/>
    <mergeCell ref="BB131:BC131"/>
    <mergeCell ref="AZ132:BA132"/>
    <mergeCell ref="BB132:BC132"/>
    <mergeCell ref="BD127:BH129"/>
    <mergeCell ref="AZ128:BA128"/>
    <mergeCell ref="BB128:BC128"/>
    <mergeCell ref="AZ129:BA129"/>
    <mergeCell ref="BB129:BC129"/>
    <mergeCell ref="BB127:BC127"/>
    <mergeCell ref="C136:E138"/>
    <mergeCell ref="H136:H138"/>
    <mergeCell ref="I136:L138"/>
    <mergeCell ref="M136:O138"/>
    <mergeCell ref="AZ136:BA136"/>
    <mergeCell ref="C133:E135"/>
    <mergeCell ref="H133:H135"/>
    <mergeCell ref="I133:L135"/>
    <mergeCell ref="M133:O135"/>
    <mergeCell ref="AZ133:BA133"/>
    <mergeCell ref="BB136:BC136"/>
    <mergeCell ref="BD136:BH138"/>
    <mergeCell ref="AZ137:BA137"/>
    <mergeCell ref="BB137:BC137"/>
    <mergeCell ref="AZ138:BA138"/>
    <mergeCell ref="BB138:BC138"/>
    <mergeCell ref="BD133:BH135"/>
    <mergeCell ref="AZ134:BA134"/>
    <mergeCell ref="BB134:BC134"/>
    <mergeCell ref="AZ135:BA135"/>
    <mergeCell ref="BB135:BC135"/>
    <mergeCell ref="BB133:BC133"/>
    <mergeCell ref="C142:E144"/>
    <mergeCell ref="H142:H144"/>
    <mergeCell ref="I142:L144"/>
    <mergeCell ref="M142:O144"/>
    <mergeCell ref="AZ142:BA142"/>
    <mergeCell ref="C139:E141"/>
    <mergeCell ref="H139:H141"/>
    <mergeCell ref="I139:L141"/>
    <mergeCell ref="M139:O141"/>
    <mergeCell ref="AZ139:BA139"/>
    <mergeCell ref="BB142:BC142"/>
    <mergeCell ref="BD142:BH144"/>
    <mergeCell ref="AZ143:BA143"/>
    <mergeCell ref="BB143:BC143"/>
    <mergeCell ref="AZ144:BA144"/>
    <mergeCell ref="BB144:BC144"/>
    <mergeCell ref="BD139:BH141"/>
    <mergeCell ref="AZ140:BA140"/>
    <mergeCell ref="BB140:BC140"/>
    <mergeCell ref="AZ141:BA141"/>
    <mergeCell ref="BB141:BC141"/>
    <mergeCell ref="BB139:BC139"/>
    <mergeCell ref="C148:E150"/>
    <mergeCell ref="H148:H150"/>
    <mergeCell ref="I148:L150"/>
    <mergeCell ref="M148:O150"/>
    <mergeCell ref="AZ148:BA148"/>
    <mergeCell ref="C145:E147"/>
    <mergeCell ref="H145:H147"/>
    <mergeCell ref="I145:L147"/>
    <mergeCell ref="M145:O147"/>
    <mergeCell ref="AZ145:BA145"/>
    <mergeCell ref="BB148:BC148"/>
    <mergeCell ref="BD148:BH150"/>
    <mergeCell ref="AZ149:BA149"/>
    <mergeCell ref="BB149:BC149"/>
    <mergeCell ref="AZ150:BA150"/>
    <mergeCell ref="BB150:BC150"/>
    <mergeCell ref="BD145:BH147"/>
    <mergeCell ref="AZ146:BA146"/>
    <mergeCell ref="BB146:BC146"/>
    <mergeCell ref="AZ147:BA147"/>
    <mergeCell ref="BB147:BC147"/>
    <mergeCell ref="BB145:BC145"/>
    <mergeCell ref="C154:E156"/>
    <mergeCell ref="H154:H156"/>
    <mergeCell ref="I154:L156"/>
    <mergeCell ref="M154:O156"/>
    <mergeCell ref="AZ154:BA154"/>
    <mergeCell ref="C151:E153"/>
    <mergeCell ref="H151:H153"/>
    <mergeCell ref="I151:L153"/>
    <mergeCell ref="M151:O153"/>
    <mergeCell ref="AZ151:BA151"/>
    <mergeCell ref="BB154:BC154"/>
    <mergeCell ref="BD154:BH156"/>
    <mergeCell ref="AZ155:BA155"/>
    <mergeCell ref="BB155:BC155"/>
    <mergeCell ref="AZ156:BA156"/>
    <mergeCell ref="BB156:BC156"/>
    <mergeCell ref="BD151:BH153"/>
    <mergeCell ref="AZ152:BA152"/>
    <mergeCell ref="BB152:BC152"/>
    <mergeCell ref="AZ153:BA153"/>
    <mergeCell ref="BB153:BC153"/>
    <mergeCell ref="BB151:BC151"/>
    <mergeCell ref="C160:E162"/>
    <mergeCell ref="H160:H162"/>
    <mergeCell ref="I160:L162"/>
    <mergeCell ref="M160:O162"/>
    <mergeCell ref="AZ160:BA160"/>
    <mergeCell ref="C157:E159"/>
    <mergeCell ref="H157:H159"/>
    <mergeCell ref="I157:L159"/>
    <mergeCell ref="M157:O159"/>
    <mergeCell ref="AZ157:BA157"/>
    <mergeCell ref="BB160:BC160"/>
    <mergeCell ref="BD160:BH162"/>
    <mergeCell ref="AZ161:BA161"/>
    <mergeCell ref="BB161:BC161"/>
    <mergeCell ref="AZ162:BA162"/>
    <mergeCell ref="BB162:BC162"/>
    <mergeCell ref="BD157:BH159"/>
    <mergeCell ref="AZ158:BA158"/>
    <mergeCell ref="BB158:BC158"/>
    <mergeCell ref="AZ159:BA159"/>
    <mergeCell ref="BB159:BC159"/>
    <mergeCell ref="BB157:BC157"/>
    <mergeCell ref="C166:E168"/>
    <mergeCell ref="H166:H168"/>
    <mergeCell ref="I166:L168"/>
    <mergeCell ref="M166:O168"/>
    <mergeCell ref="AZ166:BA166"/>
    <mergeCell ref="C163:E165"/>
    <mergeCell ref="H163:H165"/>
    <mergeCell ref="I163:L165"/>
    <mergeCell ref="M163:O165"/>
    <mergeCell ref="AZ163:BA163"/>
    <mergeCell ref="BB166:BC166"/>
    <mergeCell ref="BD166:BH168"/>
    <mergeCell ref="AZ167:BA167"/>
    <mergeCell ref="BB167:BC167"/>
    <mergeCell ref="AZ168:BA168"/>
    <mergeCell ref="BB168:BC168"/>
    <mergeCell ref="BD163:BH165"/>
    <mergeCell ref="AZ164:BA164"/>
    <mergeCell ref="BB164:BC164"/>
    <mergeCell ref="AZ165:BA165"/>
    <mergeCell ref="BB165:BC165"/>
    <mergeCell ref="BB163:BC163"/>
    <mergeCell ref="BD169:BH171"/>
    <mergeCell ref="AZ170:BA170"/>
    <mergeCell ref="BB170:BC170"/>
    <mergeCell ref="AZ171:BA171"/>
    <mergeCell ref="BB171:BC171"/>
    <mergeCell ref="BB169:BC169"/>
    <mergeCell ref="C172:E174"/>
    <mergeCell ref="H172:H174"/>
    <mergeCell ref="I172:L174"/>
    <mergeCell ref="M172:O174"/>
    <mergeCell ref="AZ172:BA172"/>
    <mergeCell ref="C169:E171"/>
    <mergeCell ref="H169:H171"/>
    <mergeCell ref="I169:L171"/>
    <mergeCell ref="M169:O171"/>
    <mergeCell ref="AZ169:BA169"/>
    <mergeCell ref="B181:T181"/>
    <mergeCell ref="AZ181:BA181"/>
    <mergeCell ref="BB175:BH181"/>
    <mergeCell ref="BB172:BC172"/>
    <mergeCell ref="BD172:BH174"/>
    <mergeCell ref="AZ173:BA173"/>
    <mergeCell ref="BB173:BC173"/>
    <mergeCell ref="AZ174:BA174"/>
    <mergeCell ref="BB174:BC174"/>
    <mergeCell ref="B175:T175"/>
    <mergeCell ref="AZ175:BA178"/>
    <mergeCell ref="B176:T176"/>
    <mergeCell ref="B177:T177"/>
    <mergeCell ref="B178:T178"/>
    <mergeCell ref="B179:T179"/>
    <mergeCell ref="AZ179:BA179"/>
    <mergeCell ref="B180:T180"/>
    <mergeCell ref="AZ180:BA180"/>
  </mergeCells>
  <phoneticPr fontId="2"/>
  <conditionalFormatting sqref="U27:AA27 U72:AY72">
    <cfRule type="expression" dxfId="588" priority="416">
      <formula>OR(U$175=$B26,U$176=$B26)</formula>
    </cfRule>
  </conditionalFormatting>
  <conditionalFormatting sqref="U26:AA27">
    <cfRule type="expression" dxfId="587" priority="415">
      <formula>INDIRECT(ADDRESS(ROW(),COLUMN()))=TRUNC(INDIRECT(ADDRESS(ROW(),COLUMN())))</formula>
    </cfRule>
  </conditionalFormatting>
  <conditionalFormatting sqref="AZ26:BC27">
    <cfRule type="expression" dxfId="586" priority="414">
      <formula>INDIRECT(ADDRESS(ROW(),COLUMN()))=TRUNC(INDIRECT(ADDRESS(ROW(),COLUMN())))</formula>
    </cfRule>
  </conditionalFormatting>
  <conditionalFormatting sqref="AZ29:BC30">
    <cfRule type="expression" dxfId="585" priority="413">
      <formula>INDIRECT(ADDRESS(ROW(),COLUMN()))=TRUNC(INDIRECT(ADDRESS(ROW(),COLUMN())))</formula>
    </cfRule>
  </conditionalFormatting>
  <conditionalFormatting sqref="AZ32:BC33">
    <cfRule type="expression" dxfId="584" priority="412">
      <formula>INDIRECT(ADDRESS(ROW(),COLUMN()))=TRUNC(INDIRECT(ADDRESS(ROW(),COLUMN())))</formula>
    </cfRule>
  </conditionalFormatting>
  <conditionalFormatting sqref="AZ35:BC36">
    <cfRule type="expression" dxfId="583" priority="411">
      <formula>INDIRECT(ADDRESS(ROW(),COLUMN()))=TRUNC(INDIRECT(ADDRESS(ROW(),COLUMN())))</formula>
    </cfRule>
  </conditionalFormatting>
  <conditionalFormatting sqref="AZ38:BC39">
    <cfRule type="expression" dxfId="582" priority="410">
      <formula>INDIRECT(ADDRESS(ROW(),COLUMN()))=TRUNC(INDIRECT(ADDRESS(ROW(),COLUMN())))</formula>
    </cfRule>
  </conditionalFormatting>
  <conditionalFormatting sqref="AZ41:BC42">
    <cfRule type="expression" dxfId="581" priority="409">
      <formula>INDIRECT(ADDRESS(ROW(),COLUMN()))=TRUNC(INDIRECT(ADDRESS(ROW(),COLUMN())))</formula>
    </cfRule>
  </conditionalFormatting>
  <conditionalFormatting sqref="AZ44:BC45">
    <cfRule type="expression" dxfId="580" priority="408">
      <formula>INDIRECT(ADDRESS(ROW(),COLUMN()))=TRUNC(INDIRECT(ADDRESS(ROW(),COLUMN())))</formula>
    </cfRule>
  </conditionalFormatting>
  <conditionalFormatting sqref="AZ47:BC48">
    <cfRule type="expression" dxfId="579" priority="407">
      <formula>INDIRECT(ADDRESS(ROW(),COLUMN()))=TRUNC(INDIRECT(ADDRESS(ROW(),COLUMN())))</formula>
    </cfRule>
  </conditionalFormatting>
  <conditionalFormatting sqref="AZ50:BC51">
    <cfRule type="expression" dxfId="578" priority="406">
      <formula>INDIRECT(ADDRESS(ROW(),COLUMN()))=TRUNC(INDIRECT(ADDRESS(ROW(),COLUMN())))</formula>
    </cfRule>
  </conditionalFormatting>
  <conditionalFormatting sqref="AZ53:BC54">
    <cfRule type="expression" dxfId="577" priority="405">
      <formula>INDIRECT(ADDRESS(ROW(),COLUMN()))=TRUNC(INDIRECT(ADDRESS(ROW(),COLUMN())))</formula>
    </cfRule>
  </conditionalFormatting>
  <conditionalFormatting sqref="AZ56:BC57">
    <cfRule type="expression" dxfId="576" priority="404">
      <formula>INDIRECT(ADDRESS(ROW(),COLUMN()))=TRUNC(INDIRECT(ADDRESS(ROW(),COLUMN())))</formula>
    </cfRule>
  </conditionalFormatting>
  <conditionalFormatting sqref="AZ59:BC60">
    <cfRule type="expression" dxfId="575" priority="403">
      <formula>INDIRECT(ADDRESS(ROW(),COLUMN()))=TRUNC(INDIRECT(ADDRESS(ROW(),COLUMN())))</formula>
    </cfRule>
  </conditionalFormatting>
  <conditionalFormatting sqref="AZ62:BC63">
    <cfRule type="expression" dxfId="574" priority="402">
      <formula>INDIRECT(ADDRESS(ROW(),COLUMN()))=TRUNC(INDIRECT(ADDRESS(ROW(),COLUMN())))</formula>
    </cfRule>
  </conditionalFormatting>
  <conditionalFormatting sqref="AZ65:BC66">
    <cfRule type="expression" dxfId="573" priority="401">
      <formula>INDIRECT(ADDRESS(ROW(),COLUMN()))=TRUNC(INDIRECT(ADDRESS(ROW(),COLUMN())))</formula>
    </cfRule>
  </conditionalFormatting>
  <conditionalFormatting sqref="AZ68:BC69">
    <cfRule type="expression" dxfId="572" priority="400">
      <formula>INDIRECT(ADDRESS(ROW(),COLUMN()))=TRUNC(INDIRECT(ADDRESS(ROW(),COLUMN())))</formula>
    </cfRule>
  </conditionalFormatting>
  <conditionalFormatting sqref="AZ71:BC72">
    <cfRule type="expression" dxfId="571" priority="399">
      <formula>INDIRECT(ADDRESS(ROW(),COLUMN()))=TRUNC(INDIRECT(ADDRESS(ROW(),COLUMN())))</formula>
    </cfRule>
  </conditionalFormatting>
  <conditionalFormatting sqref="U175:BA178">
    <cfRule type="expression" dxfId="570" priority="398">
      <formula>INDIRECT(ADDRESS(ROW(),COLUMN()))=TRUNC(INDIRECT(ADDRESS(ROW(),COLUMN())))</formula>
    </cfRule>
  </conditionalFormatting>
  <conditionalFormatting sqref="AB27:AH27">
    <cfRule type="expression" dxfId="569" priority="397">
      <formula>OR(AB$175=$B26,AB$176=$B26)</formula>
    </cfRule>
  </conditionalFormatting>
  <conditionalFormatting sqref="AB26:AH27">
    <cfRule type="expression" dxfId="568" priority="396">
      <formula>INDIRECT(ADDRESS(ROW(),COLUMN()))=TRUNC(INDIRECT(ADDRESS(ROW(),COLUMN())))</formula>
    </cfRule>
  </conditionalFormatting>
  <conditionalFormatting sqref="AI27:AO27">
    <cfRule type="expression" dxfId="567" priority="395">
      <formula>OR(AI$175=$B26,AI$176=$B26)</formula>
    </cfRule>
  </conditionalFormatting>
  <conditionalFormatting sqref="AI26:AO27">
    <cfRule type="expression" dxfId="566" priority="394">
      <formula>INDIRECT(ADDRESS(ROW(),COLUMN()))=TRUNC(INDIRECT(ADDRESS(ROW(),COLUMN())))</formula>
    </cfRule>
  </conditionalFormatting>
  <conditionalFormatting sqref="AP27:AV27">
    <cfRule type="expression" dxfId="565" priority="393">
      <formula>OR(AP$175=$B26,AP$176=$B26)</formula>
    </cfRule>
  </conditionalFormatting>
  <conditionalFormatting sqref="AP26:AV27">
    <cfRule type="expression" dxfId="564" priority="392">
      <formula>INDIRECT(ADDRESS(ROW(),COLUMN()))=TRUNC(INDIRECT(ADDRESS(ROW(),COLUMN())))</formula>
    </cfRule>
  </conditionalFormatting>
  <conditionalFormatting sqref="AW27:AY27">
    <cfRule type="expression" dxfId="563" priority="391">
      <formula>OR(AW$175=$B26,AW$176=$B26)</formula>
    </cfRule>
  </conditionalFormatting>
  <conditionalFormatting sqref="AW26:AY27">
    <cfRule type="expression" dxfId="562" priority="390">
      <formula>INDIRECT(ADDRESS(ROW(),COLUMN()))=TRUNC(INDIRECT(ADDRESS(ROW(),COLUMN())))</formula>
    </cfRule>
  </conditionalFormatting>
  <conditionalFormatting sqref="U30:AA30">
    <cfRule type="expression" dxfId="561" priority="389">
      <formula>OR(U$175=$B29,U$176=$B29)</formula>
    </cfRule>
  </conditionalFormatting>
  <conditionalFormatting sqref="U29:AA30">
    <cfRule type="expression" dxfId="560" priority="388">
      <formula>INDIRECT(ADDRESS(ROW(),COLUMN()))=TRUNC(INDIRECT(ADDRESS(ROW(),COLUMN())))</formula>
    </cfRule>
  </conditionalFormatting>
  <conditionalFormatting sqref="AB30:AH30">
    <cfRule type="expression" dxfId="559" priority="387">
      <formula>OR(AB$175=$B29,AB$176=$B29)</formula>
    </cfRule>
  </conditionalFormatting>
  <conditionalFormatting sqref="AB29:AH30">
    <cfRule type="expression" dxfId="558" priority="386">
      <formula>INDIRECT(ADDRESS(ROW(),COLUMN()))=TRUNC(INDIRECT(ADDRESS(ROW(),COLUMN())))</formula>
    </cfRule>
  </conditionalFormatting>
  <conditionalFormatting sqref="AI30:AO30">
    <cfRule type="expression" dxfId="557" priority="385">
      <formula>OR(AI$175=$B29,AI$176=$B29)</formula>
    </cfRule>
  </conditionalFormatting>
  <conditionalFormatting sqref="AI29:AO30">
    <cfRule type="expression" dxfId="556" priority="384">
      <formula>INDIRECT(ADDRESS(ROW(),COLUMN()))=TRUNC(INDIRECT(ADDRESS(ROW(),COLUMN())))</formula>
    </cfRule>
  </conditionalFormatting>
  <conditionalFormatting sqref="AP30:AV30">
    <cfRule type="expression" dxfId="555" priority="383">
      <formula>OR(AP$175=$B29,AP$176=$B29)</formula>
    </cfRule>
  </conditionalFormatting>
  <conditionalFormatting sqref="AP29:AV30">
    <cfRule type="expression" dxfId="554" priority="382">
      <formula>INDIRECT(ADDRESS(ROW(),COLUMN()))=TRUNC(INDIRECT(ADDRESS(ROW(),COLUMN())))</formula>
    </cfRule>
  </conditionalFormatting>
  <conditionalFormatting sqref="AW30:AY30">
    <cfRule type="expression" dxfId="553" priority="381">
      <formula>OR(AW$175=$B29,AW$176=$B29)</formula>
    </cfRule>
  </conditionalFormatting>
  <conditionalFormatting sqref="AW29:AY30">
    <cfRule type="expression" dxfId="552" priority="380">
      <formula>INDIRECT(ADDRESS(ROW(),COLUMN()))=TRUNC(INDIRECT(ADDRESS(ROW(),COLUMN())))</formula>
    </cfRule>
  </conditionalFormatting>
  <conditionalFormatting sqref="U33:AA33">
    <cfRule type="expression" dxfId="551" priority="379">
      <formula>OR(U$175=$B32,U$176=$B32)</formula>
    </cfRule>
  </conditionalFormatting>
  <conditionalFormatting sqref="U32:AA33">
    <cfRule type="expression" dxfId="550" priority="378">
      <formula>INDIRECT(ADDRESS(ROW(),COLUMN()))=TRUNC(INDIRECT(ADDRESS(ROW(),COLUMN())))</formula>
    </cfRule>
  </conditionalFormatting>
  <conditionalFormatting sqref="AB33:AH33">
    <cfRule type="expression" dxfId="549" priority="377">
      <formula>OR(AB$175=$B32,AB$176=$B32)</formula>
    </cfRule>
  </conditionalFormatting>
  <conditionalFormatting sqref="AB32:AH33">
    <cfRule type="expression" dxfId="548" priority="376">
      <formula>INDIRECT(ADDRESS(ROW(),COLUMN()))=TRUNC(INDIRECT(ADDRESS(ROW(),COLUMN())))</formula>
    </cfRule>
  </conditionalFormatting>
  <conditionalFormatting sqref="AI33:AO33">
    <cfRule type="expression" dxfId="547" priority="375">
      <formula>OR(AI$175=$B32,AI$176=$B32)</formula>
    </cfRule>
  </conditionalFormatting>
  <conditionalFormatting sqref="AI32:AO33">
    <cfRule type="expression" dxfId="546" priority="374">
      <formula>INDIRECT(ADDRESS(ROW(),COLUMN()))=TRUNC(INDIRECT(ADDRESS(ROW(),COLUMN())))</formula>
    </cfRule>
  </conditionalFormatting>
  <conditionalFormatting sqref="AP33:AV33">
    <cfRule type="expression" dxfId="545" priority="373">
      <formula>OR(AP$175=$B32,AP$176=$B32)</formula>
    </cfRule>
  </conditionalFormatting>
  <conditionalFormatting sqref="AP32:AV33">
    <cfRule type="expression" dxfId="544" priority="372">
      <formula>INDIRECT(ADDRESS(ROW(),COLUMN()))=TRUNC(INDIRECT(ADDRESS(ROW(),COLUMN())))</formula>
    </cfRule>
  </conditionalFormatting>
  <conditionalFormatting sqref="AW33:AY33">
    <cfRule type="expression" dxfId="543" priority="371">
      <formula>OR(AW$175=$B32,AW$176=$B32)</formula>
    </cfRule>
  </conditionalFormatting>
  <conditionalFormatting sqref="AW32:AY33">
    <cfRule type="expression" dxfId="542" priority="370">
      <formula>INDIRECT(ADDRESS(ROW(),COLUMN()))=TRUNC(INDIRECT(ADDRESS(ROW(),COLUMN())))</formula>
    </cfRule>
  </conditionalFormatting>
  <conditionalFormatting sqref="U36:AA36">
    <cfRule type="expression" dxfId="541" priority="369">
      <formula>OR(U$175=$B35,U$176=$B35)</formula>
    </cfRule>
  </conditionalFormatting>
  <conditionalFormatting sqref="U35:AA36">
    <cfRule type="expression" dxfId="540" priority="368">
      <formula>INDIRECT(ADDRESS(ROW(),COLUMN()))=TRUNC(INDIRECT(ADDRESS(ROW(),COLUMN())))</formula>
    </cfRule>
  </conditionalFormatting>
  <conditionalFormatting sqref="AB36:AH36">
    <cfRule type="expression" dxfId="539" priority="367">
      <formula>OR(AB$175=$B35,AB$176=$B35)</formula>
    </cfRule>
  </conditionalFormatting>
  <conditionalFormatting sqref="AB35:AH36">
    <cfRule type="expression" dxfId="538" priority="366">
      <formula>INDIRECT(ADDRESS(ROW(),COLUMN()))=TRUNC(INDIRECT(ADDRESS(ROW(),COLUMN())))</formula>
    </cfRule>
  </conditionalFormatting>
  <conditionalFormatting sqref="AI36:AO36">
    <cfRule type="expression" dxfId="537" priority="365">
      <formula>OR(AI$175=$B35,AI$176=$B35)</formula>
    </cfRule>
  </conditionalFormatting>
  <conditionalFormatting sqref="AI35:AO36">
    <cfRule type="expression" dxfId="536" priority="364">
      <formula>INDIRECT(ADDRESS(ROW(),COLUMN()))=TRUNC(INDIRECT(ADDRESS(ROW(),COLUMN())))</formula>
    </cfRule>
  </conditionalFormatting>
  <conditionalFormatting sqref="AP36:AV36">
    <cfRule type="expression" dxfId="535" priority="363">
      <formula>OR(AP$175=$B35,AP$176=$B35)</formula>
    </cfRule>
  </conditionalFormatting>
  <conditionalFormatting sqref="AP35:AV36">
    <cfRule type="expression" dxfId="534" priority="362">
      <formula>INDIRECT(ADDRESS(ROW(),COLUMN()))=TRUNC(INDIRECT(ADDRESS(ROW(),COLUMN())))</formula>
    </cfRule>
  </conditionalFormatting>
  <conditionalFormatting sqref="AW36:AY36">
    <cfRule type="expression" dxfId="533" priority="361">
      <formula>OR(AW$175=$B35,AW$176=$B35)</formula>
    </cfRule>
  </conditionalFormatting>
  <conditionalFormatting sqref="AW35:AY36">
    <cfRule type="expression" dxfId="532" priority="360">
      <formula>INDIRECT(ADDRESS(ROW(),COLUMN()))=TRUNC(INDIRECT(ADDRESS(ROW(),COLUMN())))</formula>
    </cfRule>
  </conditionalFormatting>
  <conditionalFormatting sqref="U39:AA39">
    <cfRule type="expression" dxfId="531" priority="359">
      <formula>OR(U$175=$B38,U$176=$B38)</formula>
    </cfRule>
  </conditionalFormatting>
  <conditionalFormatting sqref="U38:AA39">
    <cfRule type="expression" dxfId="530" priority="358">
      <formula>INDIRECT(ADDRESS(ROW(),COLUMN()))=TRUNC(INDIRECT(ADDRESS(ROW(),COLUMN())))</formula>
    </cfRule>
  </conditionalFormatting>
  <conditionalFormatting sqref="AB39:AH39">
    <cfRule type="expression" dxfId="529" priority="357">
      <formula>OR(AB$175=$B38,AB$176=$B38)</formula>
    </cfRule>
  </conditionalFormatting>
  <conditionalFormatting sqref="AB38:AH39">
    <cfRule type="expression" dxfId="528" priority="356">
      <formula>INDIRECT(ADDRESS(ROW(),COLUMN()))=TRUNC(INDIRECT(ADDRESS(ROW(),COLUMN())))</formula>
    </cfRule>
  </conditionalFormatting>
  <conditionalFormatting sqref="AI39:AO39">
    <cfRule type="expression" dxfId="527" priority="355">
      <formula>OR(AI$175=$B38,AI$176=$B38)</formula>
    </cfRule>
  </conditionalFormatting>
  <conditionalFormatting sqref="AI38:AO39">
    <cfRule type="expression" dxfId="526" priority="354">
      <formula>INDIRECT(ADDRESS(ROW(),COLUMN()))=TRUNC(INDIRECT(ADDRESS(ROW(),COLUMN())))</formula>
    </cfRule>
  </conditionalFormatting>
  <conditionalFormatting sqref="AP39:AV39">
    <cfRule type="expression" dxfId="525" priority="353">
      <formula>OR(AP$175=$B38,AP$176=$B38)</formula>
    </cfRule>
  </conditionalFormatting>
  <conditionalFormatting sqref="AP38:AV39">
    <cfRule type="expression" dxfId="524" priority="352">
      <formula>INDIRECT(ADDRESS(ROW(),COLUMN()))=TRUNC(INDIRECT(ADDRESS(ROW(),COLUMN())))</formula>
    </cfRule>
  </conditionalFormatting>
  <conditionalFormatting sqref="AW39:AY39">
    <cfRule type="expression" dxfId="523" priority="351">
      <formula>OR(AW$175=$B38,AW$176=$B38)</formula>
    </cfRule>
  </conditionalFormatting>
  <conditionalFormatting sqref="AW38:AY39">
    <cfRule type="expression" dxfId="522" priority="350">
      <formula>INDIRECT(ADDRESS(ROW(),COLUMN()))=TRUNC(INDIRECT(ADDRESS(ROW(),COLUMN())))</formula>
    </cfRule>
  </conditionalFormatting>
  <conditionalFormatting sqref="U42:AA42">
    <cfRule type="expression" dxfId="521" priority="349">
      <formula>OR(U$175=$B41,U$176=$B41)</formula>
    </cfRule>
  </conditionalFormatting>
  <conditionalFormatting sqref="U41:AA42">
    <cfRule type="expression" dxfId="520" priority="348">
      <formula>INDIRECT(ADDRESS(ROW(),COLUMN()))=TRUNC(INDIRECT(ADDRESS(ROW(),COLUMN())))</formula>
    </cfRule>
  </conditionalFormatting>
  <conditionalFormatting sqref="AB42:AH42">
    <cfRule type="expression" dxfId="519" priority="347">
      <formula>OR(AB$175=$B41,AB$176=$B41)</formula>
    </cfRule>
  </conditionalFormatting>
  <conditionalFormatting sqref="AB41:AH42">
    <cfRule type="expression" dxfId="518" priority="346">
      <formula>INDIRECT(ADDRESS(ROW(),COLUMN()))=TRUNC(INDIRECT(ADDRESS(ROW(),COLUMN())))</formula>
    </cfRule>
  </conditionalFormatting>
  <conditionalFormatting sqref="AI42:AO42">
    <cfRule type="expression" dxfId="517" priority="345">
      <formula>OR(AI$175=$B41,AI$176=$B41)</formula>
    </cfRule>
  </conditionalFormatting>
  <conditionalFormatting sqref="AI41:AO42">
    <cfRule type="expression" dxfId="516" priority="344">
      <formula>INDIRECT(ADDRESS(ROW(),COLUMN()))=TRUNC(INDIRECT(ADDRESS(ROW(),COLUMN())))</formula>
    </cfRule>
  </conditionalFormatting>
  <conditionalFormatting sqref="AP42:AV42">
    <cfRule type="expression" dxfId="515" priority="343">
      <formula>OR(AP$175=$B41,AP$176=$B41)</formula>
    </cfRule>
  </conditionalFormatting>
  <conditionalFormatting sqref="AP41:AV42">
    <cfRule type="expression" dxfId="514" priority="342">
      <formula>INDIRECT(ADDRESS(ROW(),COLUMN()))=TRUNC(INDIRECT(ADDRESS(ROW(),COLUMN())))</formula>
    </cfRule>
  </conditionalFormatting>
  <conditionalFormatting sqref="AW42:AY42">
    <cfRule type="expression" dxfId="513" priority="341">
      <formula>OR(AW$175=$B41,AW$176=$B41)</formula>
    </cfRule>
  </conditionalFormatting>
  <conditionalFormatting sqref="AW41:AY42">
    <cfRule type="expression" dxfId="512" priority="340">
      <formula>INDIRECT(ADDRESS(ROW(),COLUMN()))=TRUNC(INDIRECT(ADDRESS(ROW(),COLUMN())))</formula>
    </cfRule>
  </conditionalFormatting>
  <conditionalFormatting sqref="U45:AA45">
    <cfRule type="expression" dxfId="511" priority="339">
      <formula>OR(U$175=$B44,U$176=$B44)</formula>
    </cfRule>
  </conditionalFormatting>
  <conditionalFormatting sqref="U44:AA45">
    <cfRule type="expression" dxfId="510" priority="338">
      <formula>INDIRECT(ADDRESS(ROW(),COLUMN()))=TRUNC(INDIRECT(ADDRESS(ROW(),COLUMN())))</formula>
    </cfRule>
  </conditionalFormatting>
  <conditionalFormatting sqref="AB45:AH45">
    <cfRule type="expression" dxfId="509" priority="337">
      <formula>OR(AB$175=$B44,AB$176=$B44)</formula>
    </cfRule>
  </conditionalFormatting>
  <conditionalFormatting sqref="AB44:AH45">
    <cfRule type="expression" dxfId="508" priority="336">
      <formula>INDIRECT(ADDRESS(ROW(),COLUMN()))=TRUNC(INDIRECT(ADDRESS(ROW(),COLUMN())))</formula>
    </cfRule>
  </conditionalFormatting>
  <conditionalFormatting sqref="AI45:AO45">
    <cfRule type="expression" dxfId="507" priority="335">
      <formula>OR(AI$175=$B44,AI$176=$B44)</formula>
    </cfRule>
  </conditionalFormatting>
  <conditionalFormatting sqref="AI44:AO45">
    <cfRule type="expression" dxfId="506" priority="334">
      <formula>INDIRECT(ADDRESS(ROW(),COLUMN()))=TRUNC(INDIRECT(ADDRESS(ROW(),COLUMN())))</formula>
    </cfRule>
  </conditionalFormatting>
  <conditionalFormatting sqref="AP45:AV45">
    <cfRule type="expression" dxfId="505" priority="333">
      <formula>OR(AP$175=$B44,AP$176=$B44)</formula>
    </cfRule>
  </conditionalFormatting>
  <conditionalFormatting sqref="AP44:AV45">
    <cfRule type="expression" dxfId="504" priority="332">
      <formula>INDIRECT(ADDRESS(ROW(),COLUMN()))=TRUNC(INDIRECT(ADDRESS(ROW(),COLUMN())))</formula>
    </cfRule>
  </conditionalFormatting>
  <conditionalFormatting sqref="AW45:AY45">
    <cfRule type="expression" dxfId="503" priority="331">
      <formula>OR(AW$175=$B44,AW$176=$B44)</formula>
    </cfRule>
  </conditionalFormatting>
  <conditionalFormatting sqref="AW44:AY45">
    <cfRule type="expression" dxfId="502" priority="330">
      <formula>INDIRECT(ADDRESS(ROW(),COLUMN()))=TRUNC(INDIRECT(ADDRESS(ROW(),COLUMN())))</formula>
    </cfRule>
  </conditionalFormatting>
  <conditionalFormatting sqref="U48:AA48">
    <cfRule type="expression" dxfId="501" priority="329">
      <formula>OR(U$175=$B47,U$176=$B47)</formula>
    </cfRule>
  </conditionalFormatting>
  <conditionalFormatting sqref="U47:AA48">
    <cfRule type="expression" dxfId="500" priority="328">
      <formula>INDIRECT(ADDRESS(ROW(),COLUMN()))=TRUNC(INDIRECT(ADDRESS(ROW(),COLUMN())))</formula>
    </cfRule>
  </conditionalFormatting>
  <conditionalFormatting sqref="AB48:AH48">
    <cfRule type="expression" dxfId="499" priority="327">
      <formula>OR(AB$175=$B47,AB$176=$B47)</formula>
    </cfRule>
  </conditionalFormatting>
  <conditionalFormatting sqref="AB47:AH48">
    <cfRule type="expression" dxfId="498" priority="326">
      <formula>INDIRECT(ADDRESS(ROW(),COLUMN()))=TRUNC(INDIRECT(ADDRESS(ROW(),COLUMN())))</formula>
    </cfRule>
  </conditionalFormatting>
  <conditionalFormatting sqref="AI48:AO48">
    <cfRule type="expression" dxfId="497" priority="325">
      <formula>OR(AI$175=$B47,AI$176=$B47)</formula>
    </cfRule>
  </conditionalFormatting>
  <conditionalFormatting sqref="AI47:AO48">
    <cfRule type="expression" dxfId="496" priority="324">
      <formula>INDIRECT(ADDRESS(ROW(),COLUMN()))=TRUNC(INDIRECT(ADDRESS(ROW(),COLUMN())))</formula>
    </cfRule>
  </conditionalFormatting>
  <conditionalFormatting sqref="AP48:AV48">
    <cfRule type="expression" dxfId="495" priority="323">
      <formula>OR(AP$175=$B47,AP$176=$B47)</formula>
    </cfRule>
  </conditionalFormatting>
  <conditionalFormatting sqref="AP47:AV48">
    <cfRule type="expression" dxfId="494" priority="322">
      <formula>INDIRECT(ADDRESS(ROW(),COLUMN()))=TRUNC(INDIRECT(ADDRESS(ROW(),COLUMN())))</formula>
    </cfRule>
  </conditionalFormatting>
  <conditionalFormatting sqref="AW48:AY48">
    <cfRule type="expression" dxfId="493" priority="321">
      <formula>OR(AW$175=$B47,AW$176=$B47)</formula>
    </cfRule>
  </conditionalFormatting>
  <conditionalFormatting sqref="AW47:AY48">
    <cfRule type="expression" dxfId="492" priority="320">
      <formula>INDIRECT(ADDRESS(ROW(),COLUMN()))=TRUNC(INDIRECT(ADDRESS(ROW(),COLUMN())))</formula>
    </cfRule>
  </conditionalFormatting>
  <conditionalFormatting sqref="U51:AA51">
    <cfRule type="expression" dxfId="491" priority="319">
      <formula>OR(U$175=$B50,U$176=$B50)</formula>
    </cfRule>
  </conditionalFormatting>
  <conditionalFormatting sqref="U50:AA51">
    <cfRule type="expression" dxfId="490" priority="318">
      <formula>INDIRECT(ADDRESS(ROW(),COLUMN()))=TRUNC(INDIRECT(ADDRESS(ROW(),COLUMN())))</formula>
    </cfRule>
  </conditionalFormatting>
  <conditionalFormatting sqref="AB51:AH51">
    <cfRule type="expression" dxfId="489" priority="317">
      <formula>OR(AB$175=$B50,AB$176=$B50)</formula>
    </cfRule>
  </conditionalFormatting>
  <conditionalFormatting sqref="AB50:AH51">
    <cfRule type="expression" dxfId="488" priority="316">
      <formula>INDIRECT(ADDRESS(ROW(),COLUMN()))=TRUNC(INDIRECT(ADDRESS(ROW(),COLUMN())))</formula>
    </cfRule>
  </conditionalFormatting>
  <conditionalFormatting sqref="AI51:AO51">
    <cfRule type="expression" dxfId="487" priority="315">
      <formula>OR(AI$175=$B50,AI$176=$B50)</formula>
    </cfRule>
  </conditionalFormatting>
  <conditionalFormatting sqref="AI50:AO51">
    <cfRule type="expression" dxfId="486" priority="314">
      <formula>INDIRECT(ADDRESS(ROW(),COLUMN()))=TRUNC(INDIRECT(ADDRESS(ROW(),COLUMN())))</formula>
    </cfRule>
  </conditionalFormatting>
  <conditionalFormatting sqref="AP51:AV51">
    <cfRule type="expression" dxfId="485" priority="313">
      <formula>OR(AP$175=$B50,AP$176=$B50)</formula>
    </cfRule>
  </conditionalFormatting>
  <conditionalFormatting sqref="AP50:AV51">
    <cfRule type="expression" dxfId="484" priority="312">
      <formula>INDIRECT(ADDRESS(ROW(),COLUMN()))=TRUNC(INDIRECT(ADDRESS(ROW(),COLUMN())))</formula>
    </cfRule>
  </conditionalFormatting>
  <conditionalFormatting sqref="AW51:AY51">
    <cfRule type="expression" dxfId="483" priority="311">
      <formula>OR(AW$175=$B50,AW$176=$B50)</formula>
    </cfRule>
  </conditionalFormatting>
  <conditionalFormatting sqref="AW50:AY51">
    <cfRule type="expression" dxfId="482" priority="310">
      <formula>INDIRECT(ADDRESS(ROW(),COLUMN()))=TRUNC(INDIRECT(ADDRESS(ROW(),COLUMN())))</formula>
    </cfRule>
  </conditionalFormatting>
  <conditionalFormatting sqref="U54:AA54">
    <cfRule type="expression" dxfId="481" priority="309">
      <formula>OR(U$175=$B53,U$176=$B53)</formula>
    </cfRule>
  </conditionalFormatting>
  <conditionalFormatting sqref="U53:AA54">
    <cfRule type="expression" dxfId="480" priority="308">
      <formula>INDIRECT(ADDRESS(ROW(),COLUMN()))=TRUNC(INDIRECT(ADDRESS(ROW(),COLUMN())))</formula>
    </cfRule>
  </conditionalFormatting>
  <conditionalFormatting sqref="AB54:AH54">
    <cfRule type="expression" dxfId="479" priority="307">
      <formula>OR(AB$175=$B53,AB$176=$B53)</formula>
    </cfRule>
  </conditionalFormatting>
  <conditionalFormatting sqref="AB53:AH54">
    <cfRule type="expression" dxfId="478" priority="306">
      <formula>INDIRECT(ADDRESS(ROW(),COLUMN()))=TRUNC(INDIRECT(ADDRESS(ROW(),COLUMN())))</formula>
    </cfRule>
  </conditionalFormatting>
  <conditionalFormatting sqref="AI54:AO54">
    <cfRule type="expression" dxfId="477" priority="305">
      <formula>OR(AI$175=$B53,AI$176=$B53)</formula>
    </cfRule>
  </conditionalFormatting>
  <conditionalFormatting sqref="AI53:AO54">
    <cfRule type="expression" dxfId="476" priority="304">
      <formula>INDIRECT(ADDRESS(ROW(),COLUMN()))=TRUNC(INDIRECT(ADDRESS(ROW(),COLUMN())))</formula>
    </cfRule>
  </conditionalFormatting>
  <conditionalFormatting sqref="AP54:AV54">
    <cfRule type="expression" dxfId="475" priority="303">
      <formula>OR(AP$175=$B53,AP$176=$B53)</formula>
    </cfRule>
  </conditionalFormatting>
  <conditionalFormatting sqref="AP53:AV54">
    <cfRule type="expression" dxfId="474" priority="302">
      <formula>INDIRECT(ADDRESS(ROW(),COLUMN()))=TRUNC(INDIRECT(ADDRESS(ROW(),COLUMN())))</formula>
    </cfRule>
  </conditionalFormatting>
  <conditionalFormatting sqref="AW54:AY54">
    <cfRule type="expression" dxfId="473" priority="301">
      <formula>OR(AW$175=$B53,AW$176=$B53)</formula>
    </cfRule>
  </conditionalFormatting>
  <conditionalFormatting sqref="AW53:AY54">
    <cfRule type="expression" dxfId="472" priority="300">
      <formula>INDIRECT(ADDRESS(ROW(),COLUMN()))=TRUNC(INDIRECT(ADDRESS(ROW(),COLUMN())))</formula>
    </cfRule>
  </conditionalFormatting>
  <conditionalFormatting sqref="U57:AA57">
    <cfRule type="expression" dxfId="471" priority="299">
      <formula>OR(U$175=$B56,U$176=$B56)</formula>
    </cfRule>
  </conditionalFormatting>
  <conditionalFormatting sqref="U56:AA57">
    <cfRule type="expression" dxfId="470" priority="298">
      <formula>INDIRECT(ADDRESS(ROW(),COLUMN()))=TRUNC(INDIRECT(ADDRESS(ROW(),COLUMN())))</formula>
    </cfRule>
  </conditionalFormatting>
  <conditionalFormatting sqref="AB57:AH57">
    <cfRule type="expression" dxfId="469" priority="297">
      <formula>OR(AB$175=$B56,AB$176=$B56)</formula>
    </cfRule>
  </conditionalFormatting>
  <conditionalFormatting sqref="AB56:AH57">
    <cfRule type="expression" dxfId="468" priority="296">
      <formula>INDIRECT(ADDRESS(ROW(),COLUMN()))=TRUNC(INDIRECT(ADDRESS(ROW(),COLUMN())))</formula>
    </cfRule>
  </conditionalFormatting>
  <conditionalFormatting sqref="AI57:AO57">
    <cfRule type="expression" dxfId="467" priority="295">
      <formula>OR(AI$175=$B56,AI$176=$B56)</formula>
    </cfRule>
  </conditionalFormatting>
  <conditionalFormatting sqref="AI56:AO57">
    <cfRule type="expression" dxfId="466" priority="294">
      <formula>INDIRECT(ADDRESS(ROW(),COLUMN()))=TRUNC(INDIRECT(ADDRESS(ROW(),COLUMN())))</formula>
    </cfRule>
  </conditionalFormatting>
  <conditionalFormatting sqref="AP57:AV57">
    <cfRule type="expression" dxfId="465" priority="293">
      <formula>OR(AP$175=$B56,AP$176=$B56)</formula>
    </cfRule>
  </conditionalFormatting>
  <conditionalFormatting sqref="AP56:AV57">
    <cfRule type="expression" dxfId="464" priority="292">
      <formula>INDIRECT(ADDRESS(ROW(),COLUMN()))=TRUNC(INDIRECT(ADDRESS(ROW(),COLUMN())))</formula>
    </cfRule>
  </conditionalFormatting>
  <conditionalFormatting sqref="AW57:AY57">
    <cfRule type="expression" dxfId="463" priority="291">
      <formula>OR(AW$175=$B56,AW$176=$B56)</formula>
    </cfRule>
  </conditionalFormatting>
  <conditionalFormatting sqref="AW56:AY57">
    <cfRule type="expression" dxfId="462" priority="290">
      <formula>INDIRECT(ADDRESS(ROW(),COLUMN()))=TRUNC(INDIRECT(ADDRESS(ROW(),COLUMN())))</formula>
    </cfRule>
  </conditionalFormatting>
  <conditionalFormatting sqref="U60:AA60">
    <cfRule type="expression" dxfId="461" priority="289">
      <formula>OR(U$175=$B59,U$176=$B59)</formula>
    </cfRule>
  </conditionalFormatting>
  <conditionalFormatting sqref="U59:AA60">
    <cfRule type="expression" dxfId="460" priority="288">
      <formula>INDIRECT(ADDRESS(ROW(),COLUMN()))=TRUNC(INDIRECT(ADDRESS(ROW(),COLUMN())))</formula>
    </cfRule>
  </conditionalFormatting>
  <conditionalFormatting sqref="AB60:AH60">
    <cfRule type="expression" dxfId="459" priority="287">
      <formula>OR(AB$175=$B59,AB$176=$B59)</formula>
    </cfRule>
  </conditionalFormatting>
  <conditionalFormatting sqref="AB59:AH60">
    <cfRule type="expression" dxfId="458" priority="286">
      <formula>INDIRECT(ADDRESS(ROW(),COLUMN()))=TRUNC(INDIRECT(ADDRESS(ROW(),COLUMN())))</formula>
    </cfRule>
  </conditionalFormatting>
  <conditionalFormatting sqref="AI60:AO60">
    <cfRule type="expression" dxfId="457" priority="285">
      <formula>OR(AI$175=$B59,AI$176=$B59)</formula>
    </cfRule>
  </conditionalFormatting>
  <conditionalFormatting sqref="AI59:AO60">
    <cfRule type="expression" dxfId="456" priority="284">
      <formula>INDIRECT(ADDRESS(ROW(),COLUMN()))=TRUNC(INDIRECT(ADDRESS(ROW(),COLUMN())))</formula>
    </cfRule>
  </conditionalFormatting>
  <conditionalFormatting sqref="AP60:AV60">
    <cfRule type="expression" dxfId="455" priority="283">
      <formula>OR(AP$175=$B59,AP$176=$B59)</formula>
    </cfRule>
  </conditionalFormatting>
  <conditionalFormatting sqref="AP59:AV60">
    <cfRule type="expression" dxfId="454" priority="282">
      <formula>INDIRECT(ADDRESS(ROW(),COLUMN()))=TRUNC(INDIRECT(ADDRESS(ROW(),COLUMN())))</formula>
    </cfRule>
  </conditionalFormatting>
  <conditionalFormatting sqref="AW60:AY60">
    <cfRule type="expression" dxfId="453" priority="281">
      <formula>OR(AW$175=$B59,AW$176=$B59)</formula>
    </cfRule>
  </conditionalFormatting>
  <conditionalFormatting sqref="AW59:AY60">
    <cfRule type="expression" dxfId="452" priority="280">
      <formula>INDIRECT(ADDRESS(ROW(),COLUMN()))=TRUNC(INDIRECT(ADDRESS(ROW(),COLUMN())))</formula>
    </cfRule>
  </conditionalFormatting>
  <conditionalFormatting sqref="U63:AA63">
    <cfRule type="expression" dxfId="451" priority="279">
      <formula>OR(U$175=$B62,U$176=$B62)</formula>
    </cfRule>
  </conditionalFormatting>
  <conditionalFormatting sqref="U62:AA63">
    <cfRule type="expression" dxfId="450" priority="278">
      <formula>INDIRECT(ADDRESS(ROW(),COLUMN()))=TRUNC(INDIRECT(ADDRESS(ROW(),COLUMN())))</formula>
    </cfRule>
  </conditionalFormatting>
  <conditionalFormatting sqref="AB63:AH63">
    <cfRule type="expression" dxfId="449" priority="277">
      <formula>OR(AB$175=$B62,AB$176=$B62)</formula>
    </cfRule>
  </conditionalFormatting>
  <conditionalFormatting sqref="AB62:AH63">
    <cfRule type="expression" dxfId="448" priority="276">
      <formula>INDIRECT(ADDRESS(ROW(),COLUMN()))=TRUNC(INDIRECT(ADDRESS(ROW(),COLUMN())))</formula>
    </cfRule>
  </conditionalFormatting>
  <conditionalFormatting sqref="AI63:AO63">
    <cfRule type="expression" dxfId="447" priority="275">
      <formula>OR(AI$175=$B62,AI$176=$B62)</formula>
    </cfRule>
  </conditionalFormatting>
  <conditionalFormatting sqref="AI62:AO63">
    <cfRule type="expression" dxfId="446" priority="274">
      <formula>INDIRECT(ADDRESS(ROW(),COLUMN()))=TRUNC(INDIRECT(ADDRESS(ROW(),COLUMN())))</formula>
    </cfRule>
  </conditionalFormatting>
  <conditionalFormatting sqref="AP63:AV63">
    <cfRule type="expression" dxfId="445" priority="273">
      <formula>OR(AP$175=$B62,AP$176=$B62)</formula>
    </cfRule>
  </conditionalFormatting>
  <conditionalFormatting sqref="AP62:AV63">
    <cfRule type="expression" dxfId="444" priority="272">
      <formula>INDIRECT(ADDRESS(ROW(),COLUMN()))=TRUNC(INDIRECT(ADDRESS(ROW(),COLUMN())))</formula>
    </cfRule>
  </conditionalFormatting>
  <conditionalFormatting sqref="AW63:AY63">
    <cfRule type="expression" dxfId="443" priority="271">
      <formula>OR(AW$175=$B62,AW$176=$B62)</formula>
    </cfRule>
  </conditionalFormatting>
  <conditionalFormatting sqref="AW62:AY63">
    <cfRule type="expression" dxfId="442" priority="270">
      <formula>INDIRECT(ADDRESS(ROW(),COLUMN()))=TRUNC(INDIRECT(ADDRESS(ROW(),COLUMN())))</formula>
    </cfRule>
  </conditionalFormatting>
  <conditionalFormatting sqref="U66:AA66">
    <cfRule type="expression" dxfId="441" priority="269">
      <formula>OR(U$175=$B65,U$176=$B65)</formula>
    </cfRule>
  </conditionalFormatting>
  <conditionalFormatting sqref="U65:AA66">
    <cfRule type="expression" dxfId="440" priority="268">
      <formula>INDIRECT(ADDRESS(ROW(),COLUMN()))=TRUNC(INDIRECT(ADDRESS(ROW(),COLUMN())))</formula>
    </cfRule>
  </conditionalFormatting>
  <conditionalFormatting sqref="AB66:AH66">
    <cfRule type="expression" dxfId="439" priority="267">
      <formula>OR(AB$175=$B65,AB$176=$B65)</formula>
    </cfRule>
  </conditionalFormatting>
  <conditionalFormatting sqref="AB65:AH66">
    <cfRule type="expression" dxfId="438" priority="266">
      <formula>INDIRECT(ADDRESS(ROW(),COLUMN()))=TRUNC(INDIRECT(ADDRESS(ROW(),COLUMN())))</formula>
    </cfRule>
  </conditionalFormatting>
  <conditionalFormatting sqref="AI66:AO66">
    <cfRule type="expression" dxfId="437" priority="265">
      <formula>OR(AI$175=$B65,AI$176=$B65)</formula>
    </cfRule>
  </conditionalFormatting>
  <conditionalFormatting sqref="AI65:AO66">
    <cfRule type="expression" dxfId="436" priority="264">
      <formula>INDIRECT(ADDRESS(ROW(),COLUMN()))=TRUNC(INDIRECT(ADDRESS(ROW(),COLUMN())))</formula>
    </cfRule>
  </conditionalFormatting>
  <conditionalFormatting sqref="AP66:AV66">
    <cfRule type="expression" dxfId="435" priority="263">
      <formula>OR(AP$175=$B65,AP$176=$B65)</formula>
    </cfRule>
  </conditionalFormatting>
  <conditionalFormatting sqref="AP65:AV66">
    <cfRule type="expression" dxfId="434" priority="262">
      <formula>INDIRECT(ADDRESS(ROW(),COLUMN()))=TRUNC(INDIRECT(ADDRESS(ROW(),COLUMN())))</formula>
    </cfRule>
  </conditionalFormatting>
  <conditionalFormatting sqref="AW66:AY66">
    <cfRule type="expression" dxfId="433" priority="261">
      <formula>OR(AW$175=$B65,AW$176=$B65)</formula>
    </cfRule>
  </conditionalFormatting>
  <conditionalFormatting sqref="AW65:AY66">
    <cfRule type="expression" dxfId="432" priority="260">
      <formula>INDIRECT(ADDRESS(ROW(),COLUMN()))=TRUNC(INDIRECT(ADDRESS(ROW(),COLUMN())))</formula>
    </cfRule>
  </conditionalFormatting>
  <conditionalFormatting sqref="U69:AA69">
    <cfRule type="expression" dxfId="431" priority="259">
      <formula>OR(U$175=$B68,U$176=$B68)</formula>
    </cfRule>
  </conditionalFormatting>
  <conditionalFormatting sqref="U68:AA69">
    <cfRule type="expression" dxfId="430" priority="258">
      <formula>INDIRECT(ADDRESS(ROW(),COLUMN()))=TRUNC(INDIRECT(ADDRESS(ROW(),COLUMN())))</formula>
    </cfRule>
  </conditionalFormatting>
  <conditionalFormatting sqref="AB69:AH69">
    <cfRule type="expression" dxfId="429" priority="257">
      <formula>OR(AB$175=$B68,AB$176=$B68)</formula>
    </cfRule>
  </conditionalFormatting>
  <conditionalFormatting sqref="AB68:AH69">
    <cfRule type="expression" dxfId="428" priority="256">
      <formula>INDIRECT(ADDRESS(ROW(),COLUMN()))=TRUNC(INDIRECT(ADDRESS(ROW(),COLUMN())))</formula>
    </cfRule>
  </conditionalFormatting>
  <conditionalFormatting sqref="AI69:AO69">
    <cfRule type="expression" dxfId="427" priority="255">
      <formula>OR(AI$175=$B68,AI$176=$B68)</formula>
    </cfRule>
  </conditionalFormatting>
  <conditionalFormatting sqref="AI68:AO69">
    <cfRule type="expression" dxfId="426" priority="254">
      <formula>INDIRECT(ADDRESS(ROW(),COLUMN()))=TRUNC(INDIRECT(ADDRESS(ROW(),COLUMN())))</formula>
    </cfRule>
  </conditionalFormatting>
  <conditionalFormatting sqref="AP69:AV69">
    <cfRule type="expression" dxfId="425" priority="253">
      <formula>OR(AP$175=$B68,AP$176=$B68)</formula>
    </cfRule>
  </conditionalFormatting>
  <conditionalFormatting sqref="AP68:AV69">
    <cfRule type="expression" dxfId="424" priority="252">
      <formula>INDIRECT(ADDRESS(ROW(),COLUMN()))=TRUNC(INDIRECT(ADDRESS(ROW(),COLUMN())))</formula>
    </cfRule>
  </conditionalFormatting>
  <conditionalFormatting sqref="AW69:AY69">
    <cfRule type="expression" dxfId="423" priority="251">
      <formula>OR(AW$175=$B68,AW$176=$B68)</formula>
    </cfRule>
  </conditionalFormatting>
  <conditionalFormatting sqref="AW68:AY69">
    <cfRule type="expression" dxfId="422" priority="250">
      <formula>INDIRECT(ADDRESS(ROW(),COLUMN()))=TRUNC(INDIRECT(ADDRESS(ROW(),COLUMN())))</formula>
    </cfRule>
  </conditionalFormatting>
  <conditionalFormatting sqref="U71:AA72">
    <cfRule type="expression" dxfId="421" priority="248">
      <formula>INDIRECT(ADDRESS(ROW(),COLUMN()))=TRUNC(INDIRECT(ADDRESS(ROW(),COLUMN())))</formula>
    </cfRule>
  </conditionalFormatting>
  <conditionalFormatting sqref="AB71:AH72">
    <cfRule type="expression" dxfId="420" priority="246">
      <formula>INDIRECT(ADDRESS(ROW(),COLUMN()))=TRUNC(INDIRECT(ADDRESS(ROW(),COLUMN())))</formula>
    </cfRule>
  </conditionalFormatting>
  <conditionalFormatting sqref="AI71:AO72">
    <cfRule type="expression" dxfId="419" priority="244">
      <formula>INDIRECT(ADDRESS(ROW(),COLUMN()))=TRUNC(INDIRECT(ADDRESS(ROW(),COLUMN())))</formula>
    </cfRule>
  </conditionalFormatting>
  <conditionalFormatting sqref="AP71:AV72">
    <cfRule type="expression" dxfId="418" priority="242">
      <formula>INDIRECT(ADDRESS(ROW(),COLUMN()))=TRUNC(INDIRECT(ADDRESS(ROW(),COLUMN())))</formula>
    </cfRule>
  </conditionalFormatting>
  <conditionalFormatting sqref="AW71:AY72">
    <cfRule type="expression" dxfId="417" priority="240">
      <formula>INDIRECT(ADDRESS(ROW(),COLUMN()))=TRUNC(INDIRECT(ADDRESS(ROW(),COLUMN())))</formula>
    </cfRule>
  </conditionalFormatting>
  <conditionalFormatting sqref="U75:AY75">
    <cfRule type="expression" dxfId="416" priority="239">
      <formula>OR(U$175=$B74,U$176=$B74)</formula>
    </cfRule>
  </conditionalFormatting>
  <conditionalFormatting sqref="AZ74:BC75">
    <cfRule type="expression" dxfId="415" priority="238">
      <formula>INDIRECT(ADDRESS(ROW(),COLUMN()))=TRUNC(INDIRECT(ADDRESS(ROW(),COLUMN())))</formula>
    </cfRule>
  </conditionalFormatting>
  <conditionalFormatting sqref="U74:AA75">
    <cfRule type="expression" dxfId="414" priority="237">
      <formula>INDIRECT(ADDRESS(ROW(),COLUMN()))=TRUNC(INDIRECT(ADDRESS(ROW(),COLUMN())))</formula>
    </cfRule>
  </conditionalFormatting>
  <conditionalFormatting sqref="AB74:AH75">
    <cfRule type="expression" dxfId="413" priority="236">
      <formula>INDIRECT(ADDRESS(ROW(),COLUMN()))=TRUNC(INDIRECT(ADDRESS(ROW(),COLUMN())))</formula>
    </cfRule>
  </conditionalFormatting>
  <conditionalFormatting sqref="AI74:AO75">
    <cfRule type="expression" dxfId="412" priority="235">
      <formula>INDIRECT(ADDRESS(ROW(),COLUMN()))=TRUNC(INDIRECT(ADDRESS(ROW(),COLUMN())))</formula>
    </cfRule>
  </conditionalFormatting>
  <conditionalFormatting sqref="AP74:AV75">
    <cfRule type="expression" dxfId="411" priority="234">
      <formula>INDIRECT(ADDRESS(ROW(),COLUMN()))=TRUNC(INDIRECT(ADDRESS(ROW(),COLUMN())))</formula>
    </cfRule>
  </conditionalFormatting>
  <conditionalFormatting sqref="AW74:AY75">
    <cfRule type="expression" dxfId="410" priority="233">
      <formula>INDIRECT(ADDRESS(ROW(),COLUMN()))=TRUNC(INDIRECT(ADDRESS(ROW(),COLUMN())))</formula>
    </cfRule>
  </conditionalFormatting>
  <conditionalFormatting sqref="U78:AY78">
    <cfRule type="expression" dxfId="409" priority="232">
      <formula>OR(U$175=$B77,U$176=$B77)</formula>
    </cfRule>
  </conditionalFormatting>
  <conditionalFormatting sqref="AZ77:BC78">
    <cfRule type="expression" dxfId="408" priority="231">
      <formula>INDIRECT(ADDRESS(ROW(),COLUMN()))=TRUNC(INDIRECT(ADDRESS(ROW(),COLUMN())))</formula>
    </cfRule>
  </conditionalFormatting>
  <conditionalFormatting sqref="U77:AA78">
    <cfRule type="expression" dxfId="407" priority="230">
      <formula>INDIRECT(ADDRESS(ROW(),COLUMN()))=TRUNC(INDIRECT(ADDRESS(ROW(),COLUMN())))</formula>
    </cfRule>
  </conditionalFormatting>
  <conditionalFormatting sqref="AB77:AH78">
    <cfRule type="expression" dxfId="406" priority="229">
      <formula>INDIRECT(ADDRESS(ROW(),COLUMN()))=TRUNC(INDIRECT(ADDRESS(ROW(),COLUMN())))</formula>
    </cfRule>
  </conditionalFormatting>
  <conditionalFormatting sqref="AI77:AO78">
    <cfRule type="expression" dxfId="405" priority="228">
      <formula>INDIRECT(ADDRESS(ROW(),COLUMN()))=TRUNC(INDIRECT(ADDRESS(ROW(),COLUMN())))</formula>
    </cfRule>
  </conditionalFormatting>
  <conditionalFormatting sqref="AP77:AV78">
    <cfRule type="expression" dxfId="404" priority="227">
      <formula>INDIRECT(ADDRESS(ROW(),COLUMN()))=TRUNC(INDIRECT(ADDRESS(ROW(),COLUMN())))</formula>
    </cfRule>
  </conditionalFormatting>
  <conditionalFormatting sqref="AW77:AY78">
    <cfRule type="expression" dxfId="403" priority="226">
      <formula>INDIRECT(ADDRESS(ROW(),COLUMN()))=TRUNC(INDIRECT(ADDRESS(ROW(),COLUMN())))</formula>
    </cfRule>
  </conditionalFormatting>
  <conditionalFormatting sqref="U81:AY81">
    <cfRule type="expression" dxfId="402" priority="225">
      <formula>OR(U$175=$B80,U$176=$B80)</formula>
    </cfRule>
  </conditionalFormatting>
  <conditionalFormatting sqref="AZ80:BC81">
    <cfRule type="expression" dxfId="401" priority="224">
      <formula>INDIRECT(ADDRESS(ROW(),COLUMN()))=TRUNC(INDIRECT(ADDRESS(ROW(),COLUMN())))</formula>
    </cfRule>
  </conditionalFormatting>
  <conditionalFormatting sqref="U80:AA81">
    <cfRule type="expression" dxfId="400" priority="223">
      <formula>INDIRECT(ADDRESS(ROW(),COLUMN()))=TRUNC(INDIRECT(ADDRESS(ROW(),COLUMN())))</formula>
    </cfRule>
  </conditionalFormatting>
  <conditionalFormatting sqref="AB80:AH81">
    <cfRule type="expression" dxfId="399" priority="222">
      <formula>INDIRECT(ADDRESS(ROW(),COLUMN()))=TRUNC(INDIRECT(ADDRESS(ROW(),COLUMN())))</formula>
    </cfRule>
  </conditionalFormatting>
  <conditionalFormatting sqref="AI80:AO81">
    <cfRule type="expression" dxfId="398" priority="221">
      <formula>INDIRECT(ADDRESS(ROW(),COLUMN()))=TRUNC(INDIRECT(ADDRESS(ROW(),COLUMN())))</formula>
    </cfRule>
  </conditionalFormatting>
  <conditionalFormatting sqref="AP80:AV81">
    <cfRule type="expression" dxfId="397" priority="220">
      <formula>INDIRECT(ADDRESS(ROW(),COLUMN()))=TRUNC(INDIRECT(ADDRESS(ROW(),COLUMN())))</formula>
    </cfRule>
  </conditionalFormatting>
  <conditionalFormatting sqref="AW80:AY81">
    <cfRule type="expression" dxfId="396" priority="219">
      <formula>INDIRECT(ADDRESS(ROW(),COLUMN()))=TRUNC(INDIRECT(ADDRESS(ROW(),COLUMN())))</formula>
    </cfRule>
  </conditionalFormatting>
  <conditionalFormatting sqref="U84:AY84">
    <cfRule type="expression" dxfId="395" priority="218">
      <formula>OR(U$175=$B83,U$176=$B83)</formula>
    </cfRule>
  </conditionalFormatting>
  <conditionalFormatting sqref="AZ83:BC84">
    <cfRule type="expression" dxfId="394" priority="217">
      <formula>INDIRECT(ADDRESS(ROW(),COLUMN()))=TRUNC(INDIRECT(ADDRESS(ROW(),COLUMN())))</formula>
    </cfRule>
  </conditionalFormatting>
  <conditionalFormatting sqref="U83:AA84">
    <cfRule type="expression" dxfId="393" priority="216">
      <formula>INDIRECT(ADDRESS(ROW(),COLUMN()))=TRUNC(INDIRECT(ADDRESS(ROW(),COLUMN())))</formula>
    </cfRule>
  </conditionalFormatting>
  <conditionalFormatting sqref="AB83:AH84">
    <cfRule type="expression" dxfId="392" priority="215">
      <formula>INDIRECT(ADDRESS(ROW(),COLUMN()))=TRUNC(INDIRECT(ADDRESS(ROW(),COLUMN())))</formula>
    </cfRule>
  </conditionalFormatting>
  <conditionalFormatting sqref="AI83:AO84">
    <cfRule type="expression" dxfId="391" priority="214">
      <formula>INDIRECT(ADDRESS(ROW(),COLUMN()))=TRUNC(INDIRECT(ADDRESS(ROW(),COLUMN())))</formula>
    </cfRule>
  </conditionalFormatting>
  <conditionalFormatting sqref="AP83:AV84">
    <cfRule type="expression" dxfId="390" priority="213">
      <formula>INDIRECT(ADDRESS(ROW(),COLUMN()))=TRUNC(INDIRECT(ADDRESS(ROW(),COLUMN())))</formula>
    </cfRule>
  </conditionalFormatting>
  <conditionalFormatting sqref="AW83:AY84">
    <cfRule type="expression" dxfId="389" priority="212">
      <formula>INDIRECT(ADDRESS(ROW(),COLUMN()))=TRUNC(INDIRECT(ADDRESS(ROW(),COLUMN())))</formula>
    </cfRule>
  </conditionalFormatting>
  <conditionalFormatting sqref="U87:AY87">
    <cfRule type="expression" dxfId="388" priority="211">
      <formula>OR(U$175=$B86,U$176=$B86)</formula>
    </cfRule>
  </conditionalFormatting>
  <conditionalFormatting sqref="AZ86:BC87">
    <cfRule type="expression" dxfId="387" priority="210">
      <formula>INDIRECT(ADDRESS(ROW(),COLUMN()))=TRUNC(INDIRECT(ADDRESS(ROW(),COLUMN())))</formula>
    </cfRule>
  </conditionalFormatting>
  <conditionalFormatting sqref="U86:AA87">
    <cfRule type="expression" dxfId="386" priority="209">
      <formula>INDIRECT(ADDRESS(ROW(),COLUMN()))=TRUNC(INDIRECT(ADDRESS(ROW(),COLUMN())))</formula>
    </cfRule>
  </conditionalFormatting>
  <conditionalFormatting sqref="AB86:AH87">
    <cfRule type="expression" dxfId="385" priority="208">
      <formula>INDIRECT(ADDRESS(ROW(),COLUMN()))=TRUNC(INDIRECT(ADDRESS(ROW(),COLUMN())))</formula>
    </cfRule>
  </conditionalFormatting>
  <conditionalFormatting sqref="AI86:AO87">
    <cfRule type="expression" dxfId="384" priority="207">
      <formula>INDIRECT(ADDRESS(ROW(),COLUMN()))=TRUNC(INDIRECT(ADDRESS(ROW(),COLUMN())))</formula>
    </cfRule>
  </conditionalFormatting>
  <conditionalFormatting sqref="AP86:AV87">
    <cfRule type="expression" dxfId="383" priority="206">
      <formula>INDIRECT(ADDRESS(ROW(),COLUMN()))=TRUNC(INDIRECT(ADDRESS(ROW(),COLUMN())))</formula>
    </cfRule>
  </conditionalFormatting>
  <conditionalFormatting sqref="AW86:AY87">
    <cfRule type="expression" dxfId="382" priority="205">
      <formula>INDIRECT(ADDRESS(ROW(),COLUMN()))=TRUNC(INDIRECT(ADDRESS(ROW(),COLUMN())))</formula>
    </cfRule>
  </conditionalFormatting>
  <conditionalFormatting sqref="U90:AY90">
    <cfRule type="expression" dxfId="381" priority="204">
      <formula>OR(U$175=$B89,U$176=$B89)</formula>
    </cfRule>
  </conditionalFormatting>
  <conditionalFormatting sqref="AZ89:BC90">
    <cfRule type="expression" dxfId="380" priority="203">
      <formula>INDIRECT(ADDRESS(ROW(),COLUMN()))=TRUNC(INDIRECT(ADDRESS(ROW(),COLUMN())))</formula>
    </cfRule>
  </conditionalFormatting>
  <conditionalFormatting sqref="U89:AA90">
    <cfRule type="expression" dxfId="379" priority="202">
      <formula>INDIRECT(ADDRESS(ROW(),COLUMN()))=TRUNC(INDIRECT(ADDRESS(ROW(),COLUMN())))</formula>
    </cfRule>
  </conditionalFormatting>
  <conditionalFormatting sqref="AB89:AH90">
    <cfRule type="expression" dxfId="378" priority="201">
      <formula>INDIRECT(ADDRESS(ROW(),COLUMN()))=TRUNC(INDIRECT(ADDRESS(ROW(),COLUMN())))</formula>
    </cfRule>
  </conditionalFormatting>
  <conditionalFormatting sqref="AI89:AO90">
    <cfRule type="expression" dxfId="377" priority="200">
      <formula>INDIRECT(ADDRESS(ROW(),COLUMN()))=TRUNC(INDIRECT(ADDRESS(ROW(),COLUMN())))</formula>
    </cfRule>
  </conditionalFormatting>
  <conditionalFormatting sqref="AP89:AV90">
    <cfRule type="expression" dxfId="376" priority="199">
      <formula>INDIRECT(ADDRESS(ROW(),COLUMN()))=TRUNC(INDIRECT(ADDRESS(ROW(),COLUMN())))</formula>
    </cfRule>
  </conditionalFormatting>
  <conditionalFormatting sqref="AW89:AY90">
    <cfRule type="expression" dxfId="375" priority="198">
      <formula>INDIRECT(ADDRESS(ROW(),COLUMN()))=TRUNC(INDIRECT(ADDRESS(ROW(),COLUMN())))</formula>
    </cfRule>
  </conditionalFormatting>
  <conditionalFormatting sqref="U93:AY93">
    <cfRule type="expression" dxfId="374" priority="197">
      <formula>OR(U$175=$B92,U$176=$B92)</formula>
    </cfRule>
  </conditionalFormatting>
  <conditionalFormatting sqref="AZ92:BC93">
    <cfRule type="expression" dxfId="373" priority="196">
      <formula>INDIRECT(ADDRESS(ROW(),COLUMN()))=TRUNC(INDIRECT(ADDRESS(ROW(),COLUMN())))</formula>
    </cfRule>
  </conditionalFormatting>
  <conditionalFormatting sqref="U92:AA93">
    <cfRule type="expression" dxfId="372" priority="195">
      <formula>INDIRECT(ADDRESS(ROW(),COLUMN()))=TRUNC(INDIRECT(ADDRESS(ROW(),COLUMN())))</formula>
    </cfRule>
  </conditionalFormatting>
  <conditionalFormatting sqref="AB92:AH93">
    <cfRule type="expression" dxfId="371" priority="194">
      <formula>INDIRECT(ADDRESS(ROW(),COLUMN()))=TRUNC(INDIRECT(ADDRESS(ROW(),COLUMN())))</formula>
    </cfRule>
  </conditionalFormatting>
  <conditionalFormatting sqref="AI92:AO93">
    <cfRule type="expression" dxfId="370" priority="193">
      <formula>INDIRECT(ADDRESS(ROW(),COLUMN()))=TRUNC(INDIRECT(ADDRESS(ROW(),COLUMN())))</formula>
    </cfRule>
  </conditionalFormatting>
  <conditionalFormatting sqref="AP92:AV93">
    <cfRule type="expression" dxfId="369" priority="192">
      <formula>INDIRECT(ADDRESS(ROW(),COLUMN()))=TRUNC(INDIRECT(ADDRESS(ROW(),COLUMN())))</formula>
    </cfRule>
  </conditionalFormatting>
  <conditionalFormatting sqref="AW92:AY93">
    <cfRule type="expression" dxfId="368" priority="191">
      <formula>INDIRECT(ADDRESS(ROW(),COLUMN()))=TRUNC(INDIRECT(ADDRESS(ROW(),COLUMN())))</formula>
    </cfRule>
  </conditionalFormatting>
  <conditionalFormatting sqref="U96:AY96">
    <cfRule type="expression" dxfId="367" priority="190">
      <formula>OR(U$175=$B95,U$176=$B95)</formula>
    </cfRule>
  </conditionalFormatting>
  <conditionalFormatting sqref="AZ95:BC96">
    <cfRule type="expression" dxfId="366" priority="189">
      <formula>INDIRECT(ADDRESS(ROW(),COLUMN()))=TRUNC(INDIRECT(ADDRESS(ROW(),COLUMN())))</formula>
    </cfRule>
  </conditionalFormatting>
  <conditionalFormatting sqref="U95:AA96">
    <cfRule type="expression" dxfId="365" priority="188">
      <formula>INDIRECT(ADDRESS(ROW(),COLUMN()))=TRUNC(INDIRECT(ADDRESS(ROW(),COLUMN())))</formula>
    </cfRule>
  </conditionalFormatting>
  <conditionalFormatting sqref="AB95:AH96">
    <cfRule type="expression" dxfId="364" priority="187">
      <formula>INDIRECT(ADDRESS(ROW(),COLUMN()))=TRUNC(INDIRECT(ADDRESS(ROW(),COLUMN())))</formula>
    </cfRule>
  </conditionalFormatting>
  <conditionalFormatting sqref="AI95:AO96">
    <cfRule type="expression" dxfId="363" priority="186">
      <formula>INDIRECT(ADDRESS(ROW(),COLUMN()))=TRUNC(INDIRECT(ADDRESS(ROW(),COLUMN())))</formula>
    </cfRule>
  </conditionalFormatting>
  <conditionalFormatting sqref="AP95:AV96">
    <cfRule type="expression" dxfId="362" priority="185">
      <formula>INDIRECT(ADDRESS(ROW(),COLUMN()))=TRUNC(INDIRECT(ADDRESS(ROW(),COLUMN())))</formula>
    </cfRule>
  </conditionalFormatting>
  <conditionalFormatting sqref="AW95:AY96">
    <cfRule type="expression" dxfId="361" priority="184">
      <formula>INDIRECT(ADDRESS(ROW(),COLUMN()))=TRUNC(INDIRECT(ADDRESS(ROW(),COLUMN())))</formula>
    </cfRule>
  </conditionalFormatting>
  <conditionalFormatting sqref="U99:AY99">
    <cfRule type="expression" dxfId="360" priority="183">
      <formula>OR(U$175=$B98,U$176=$B98)</formula>
    </cfRule>
  </conditionalFormatting>
  <conditionalFormatting sqref="AZ98:BC99">
    <cfRule type="expression" dxfId="359" priority="182">
      <formula>INDIRECT(ADDRESS(ROW(),COLUMN()))=TRUNC(INDIRECT(ADDRESS(ROW(),COLUMN())))</formula>
    </cfRule>
  </conditionalFormatting>
  <conditionalFormatting sqref="U98:AA99">
    <cfRule type="expression" dxfId="358" priority="181">
      <formula>INDIRECT(ADDRESS(ROW(),COLUMN()))=TRUNC(INDIRECT(ADDRESS(ROW(),COLUMN())))</formula>
    </cfRule>
  </conditionalFormatting>
  <conditionalFormatting sqref="AB98:AH99">
    <cfRule type="expression" dxfId="357" priority="180">
      <formula>INDIRECT(ADDRESS(ROW(),COLUMN()))=TRUNC(INDIRECT(ADDRESS(ROW(),COLUMN())))</formula>
    </cfRule>
  </conditionalFormatting>
  <conditionalFormatting sqref="AI98:AO99">
    <cfRule type="expression" dxfId="356" priority="179">
      <formula>INDIRECT(ADDRESS(ROW(),COLUMN()))=TRUNC(INDIRECT(ADDRESS(ROW(),COLUMN())))</formula>
    </cfRule>
  </conditionalFormatting>
  <conditionalFormatting sqref="AP98:AV99">
    <cfRule type="expression" dxfId="355" priority="178">
      <formula>INDIRECT(ADDRESS(ROW(),COLUMN()))=TRUNC(INDIRECT(ADDRESS(ROW(),COLUMN())))</formula>
    </cfRule>
  </conditionalFormatting>
  <conditionalFormatting sqref="AW98:AY99">
    <cfRule type="expression" dxfId="354" priority="177">
      <formula>INDIRECT(ADDRESS(ROW(),COLUMN()))=TRUNC(INDIRECT(ADDRESS(ROW(),COLUMN())))</formula>
    </cfRule>
  </conditionalFormatting>
  <conditionalFormatting sqref="U102:AY102">
    <cfRule type="expression" dxfId="353" priority="176">
      <formula>OR(U$175=$B101,U$176=$B101)</formula>
    </cfRule>
  </conditionalFormatting>
  <conditionalFormatting sqref="AZ101:BC102">
    <cfRule type="expression" dxfId="352" priority="175">
      <formula>INDIRECT(ADDRESS(ROW(),COLUMN()))=TRUNC(INDIRECT(ADDRESS(ROW(),COLUMN())))</formula>
    </cfRule>
  </conditionalFormatting>
  <conditionalFormatting sqref="U101:AA102">
    <cfRule type="expression" dxfId="351" priority="174">
      <formula>INDIRECT(ADDRESS(ROW(),COLUMN()))=TRUNC(INDIRECT(ADDRESS(ROW(),COLUMN())))</formula>
    </cfRule>
  </conditionalFormatting>
  <conditionalFormatting sqref="AB101:AH102">
    <cfRule type="expression" dxfId="350" priority="173">
      <formula>INDIRECT(ADDRESS(ROW(),COLUMN()))=TRUNC(INDIRECT(ADDRESS(ROW(),COLUMN())))</formula>
    </cfRule>
  </conditionalFormatting>
  <conditionalFormatting sqref="AI101:AO102">
    <cfRule type="expression" dxfId="349" priority="172">
      <formula>INDIRECT(ADDRESS(ROW(),COLUMN()))=TRUNC(INDIRECT(ADDRESS(ROW(),COLUMN())))</formula>
    </cfRule>
  </conditionalFormatting>
  <conditionalFormatting sqref="AP101:AV102">
    <cfRule type="expression" dxfId="348" priority="171">
      <formula>INDIRECT(ADDRESS(ROW(),COLUMN()))=TRUNC(INDIRECT(ADDRESS(ROW(),COLUMN())))</formula>
    </cfRule>
  </conditionalFormatting>
  <conditionalFormatting sqref="AW101:AY102">
    <cfRule type="expression" dxfId="347" priority="170">
      <formula>INDIRECT(ADDRESS(ROW(),COLUMN()))=TRUNC(INDIRECT(ADDRESS(ROW(),COLUMN())))</formula>
    </cfRule>
  </conditionalFormatting>
  <conditionalFormatting sqref="U105:AY105">
    <cfRule type="expression" dxfId="346" priority="169">
      <formula>OR(U$175=$B104,U$176=$B104)</formula>
    </cfRule>
  </conditionalFormatting>
  <conditionalFormatting sqref="AZ104:BC105">
    <cfRule type="expression" dxfId="345" priority="168">
      <formula>INDIRECT(ADDRESS(ROW(),COLUMN()))=TRUNC(INDIRECT(ADDRESS(ROW(),COLUMN())))</formula>
    </cfRule>
  </conditionalFormatting>
  <conditionalFormatting sqref="U104:AA105">
    <cfRule type="expression" dxfId="344" priority="167">
      <formula>INDIRECT(ADDRESS(ROW(),COLUMN()))=TRUNC(INDIRECT(ADDRESS(ROW(),COLUMN())))</formula>
    </cfRule>
  </conditionalFormatting>
  <conditionalFormatting sqref="AB104:AH105">
    <cfRule type="expression" dxfId="343" priority="166">
      <formula>INDIRECT(ADDRESS(ROW(),COLUMN()))=TRUNC(INDIRECT(ADDRESS(ROW(),COLUMN())))</formula>
    </cfRule>
  </conditionalFormatting>
  <conditionalFormatting sqref="AI104:AO105">
    <cfRule type="expression" dxfId="342" priority="165">
      <formula>INDIRECT(ADDRESS(ROW(),COLUMN()))=TRUNC(INDIRECT(ADDRESS(ROW(),COLUMN())))</formula>
    </cfRule>
  </conditionalFormatting>
  <conditionalFormatting sqref="AP104:AV105">
    <cfRule type="expression" dxfId="341" priority="164">
      <formula>INDIRECT(ADDRESS(ROW(),COLUMN()))=TRUNC(INDIRECT(ADDRESS(ROW(),COLUMN())))</formula>
    </cfRule>
  </conditionalFormatting>
  <conditionalFormatting sqref="AW104:AY105">
    <cfRule type="expression" dxfId="340" priority="163">
      <formula>INDIRECT(ADDRESS(ROW(),COLUMN()))=TRUNC(INDIRECT(ADDRESS(ROW(),COLUMN())))</formula>
    </cfRule>
  </conditionalFormatting>
  <conditionalFormatting sqref="U108:AY108">
    <cfRule type="expression" dxfId="339" priority="162">
      <formula>OR(U$175=$B107,U$176=$B107)</formula>
    </cfRule>
  </conditionalFormatting>
  <conditionalFormatting sqref="AZ107:BC108">
    <cfRule type="expression" dxfId="338" priority="161">
      <formula>INDIRECT(ADDRESS(ROW(),COLUMN()))=TRUNC(INDIRECT(ADDRESS(ROW(),COLUMN())))</formula>
    </cfRule>
  </conditionalFormatting>
  <conditionalFormatting sqref="U107:AA108">
    <cfRule type="expression" dxfId="337" priority="160">
      <formula>INDIRECT(ADDRESS(ROW(),COLUMN()))=TRUNC(INDIRECT(ADDRESS(ROW(),COLUMN())))</formula>
    </cfRule>
  </conditionalFormatting>
  <conditionalFormatting sqref="AB107:AH108">
    <cfRule type="expression" dxfId="336" priority="159">
      <formula>INDIRECT(ADDRESS(ROW(),COLUMN()))=TRUNC(INDIRECT(ADDRESS(ROW(),COLUMN())))</formula>
    </cfRule>
  </conditionalFormatting>
  <conditionalFormatting sqref="AI107:AO108">
    <cfRule type="expression" dxfId="335" priority="158">
      <formula>INDIRECT(ADDRESS(ROW(),COLUMN()))=TRUNC(INDIRECT(ADDRESS(ROW(),COLUMN())))</formula>
    </cfRule>
  </conditionalFormatting>
  <conditionalFormatting sqref="AP107:AV108">
    <cfRule type="expression" dxfId="334" priority="157">
      <formula>INDIRECT(ADDRESS(ROW(),COLUMN()))=TRUNC(INDIRECT(ADDRESS(ROW(),COLUMN())))</formula>
    </cfRule>
  </conditionalFormatting>
  <conditionalFormatting sqref="AW107:AY108">
    <cfRule type="expression" dxfId="333" priority="156">
      <formula>INDIRECT(ADDRESS(ROW(),COLUMN()))=TRUNC(INDIRECT(ADDRESS(ROW(),COLUMN())))</formula>
    </cfRule>
  </conditionalFormatting>
  <conditionalFormatting sqref="U111:AY111">
    <cfRule type="expression" dxfId="332" priority="155">
      <formula>OR(U$175=$B110,U$176=$B110)</formula>
    </cfRule>
  </conditionalFormatting>
  <conditionalFormatting sqref="AZ110:BC111">
    <cfRule type="expression" dxfId="331" priority="154">
      <formula>INDIRECT(ADDRESS(ROW(),COLUMN()))=TRUNC(INDIRECT(ADDRESS(ROW(),COLUMN())))</formula>
    </cfRule>
  </conditionalFormatting>
  <conditionalFormatting sqref="U110:AA111">
    <cfRule type="expression" dxfId="330" priority="153">
      <formula>INDIRECT(ADDRESS(ROW(),COLUMN()))=TRUNC(INDIRECT(ADDRESS(ROW(),COLUMN())))</formula>
    </cfRule>
  </conditionalFormatting>
  <conditionalFormatting sqref="AB110:AH111">
    <cfRule type="expression" dxfId="329" priority="152">
      <formula>INDIRECT(ADDRESS(ROW(),COLUMN()))=TRUNC(INDIRECT(ADDRESS(ROW(),COLUMN())))</formula>
    </cfRule>
  </conditionalFormatting>
  <conditionalFormatting sqref="AI110:AO111">
    <cfRule type="expression" dxfId="328" priority="151">
      <formula>INDIRECT(ADDRESS(ROW(),COLUMN()))=TRUNC(INDIRECT(ADDRESS(ROW(),COLUMN())))</formula>
    </cfRule>
  </conditionalFormatting>
  <conditionalFormatting sqref="AP110:AV111">
    <cfRule type="expression" dxfId="327" priority="150">
      <formula>INDIRECT(ADDRESS(ROW(),COLUMN()))=TRUNC(INDIRECT(ADDRESS(ROW(),COLUMN())))</formula>
    </cfRule>
  </conditionalFormatting>
  <conditionalFormatting sqref="AW110:AY111">
    <cfRule type="expression" dxfId="326" priority="149">
      <formula>INDIRECT(ADDRESS(ROW(),COLUMN()))=TRUNC(INDIRECT(ADDRESS(ROW(),COLUMN())))</formula>
    </cfRule>
  </conditionalFormatting>
  <conditionalFormatting sqref="U114:AY114">
    <cfRule type="expression" dxfId="325" priority="148">
      <formula>OR(U$175=$B113,U$176=$B113)</formula>
    </cfRule>
  </conditionalFormatting>
  <conditionalFormatting sqref="AZ113:BC114">
    <cfRule type="expression" dxfId="324" priority="147">
      <formula>INDIRECT(ADDRESS(ROW(),COLUMN()))=TRUNC(INDIRECT(ADDRESS(ROW(),COLUMN())))</formula>
    </cfRule>
  </conditionalFormatting>
  <conditionalFormatting sqref="U113:AA114">
    <cfRule type="expression" dxfId="323" priority="146">
      <formula>INDIRECT(ADDRESS(ROW(),COLUMN()))=TRUNC(INDIRECT(ADDRESS(ROW(),COLUMN())))</formula>
    </cfRule>
  </conditionalFormatting>
  <conditionalFormatting sqref="AB113:AH114">
    <cfRule type="expression" dxfId="322" priority="145">
      <formula>INDIRECT(ADDRESS(ROW(),COLUMN()))=TRUNC(INDIRECT(ADDRESS(ROW(),COLUMN())))</formula>
    </cfRule>
  </conditionalFormatting>
  <conditionalFormatting sqref="AI113:AO114">
    <cfRule type="expression" dxfId="321" priority="144">
      <formula>INDIRECT(ADDRESS(ROW(),COLUMN()))=TRUNC(INDIRECT(ADDRESS(ROW(),COLUMN())))</formula>
    </cfRule>
  </conditionalFormatting>
  <conditionalFormatting sqref="AP113:AV114">
    <cfRule type="expression" dxfId="320" priority="143">
      <formula>INDIRECT(ADDRESS(ROW(),COLUMN()))=TRUNC(INDIRECT(ADDRESS(ROW(),COLUMN())))</formula>
    </cfRule>
  </conditionalFormatting>
  <conditionalFormatting sqref="AW113:AY114">
    <cfRule type="expression" dxfId="319" priority="142">
      <formula>INDIRECT(ADDRESS(ROW(),COLUMN()))=TRUNC(INDIRECT(ADDRESS(ROW(),COLUMN())))</formula>
    </cfRule>
  </conditionalFormatting>
  <conditionalFormatting sqref="U117:AY117">
    <cfRule type="expression" dxfId="318" priority="141">
      <formula>OR(U$175=$B116,U$176=$B116)</formula>
    </cfRule>
  </conditionalFormatting>
  <conditionalFormatting sqref="AZ116:BC117">
    <cfRule type="expression" dxfId="317" priority="140">
      <formula>INDIRECT(ADDRESS(ROW(),COLUMN()))=TRUNC(INDIRECT(ADDRESS(ROW(),COLUMN())))</formula>
    </cfRule>
  </conditionalFormatting>
  <conditionalFormatting sqref="U116:AA117">
    <cfRule type="expression" dxfId="316" priority="139">
      <formula>INDIRECT(ADDRESS(ROW(),COLUMN()))=TRUNC(INDIRECT(ADDRESS(ROW(),COLUMN())))</formula>
    </cfRule>
  </conditionalFormatting>
  <conditionalFormatting sqref="AB116:AH117">
    <cfRule type="expression" dxfId="315" priority="138">
      <formula>INDIRECT(ADDRESS(ROW(),COLUMN()))=TRUNC(INDIRECT(ADDRESS(ROW(),COLUMN())))</formula>
    </cfRule>
  </conditionalFormatting>
  <conditionalFormatting sqref="AI116:AO117">
    <cfRule type="expression" dxfId="314" priority="137">
      <formula>INDIRECT(ADDRESS(ROW(),COLUMN()))=TRUNC(INDIRECT(ADDRESS(ROW(),COLUMN())))</formula>
    </cfRule>
  </conditionalFormatting>
  <conditionalFormatting sqref="AP116:AV117">
    <cfRule type="expression" dxfId="313" priority="136">
      <formula>INDIRECT(ADDRESS(ROW(),COLUMN()))=TRUNC(INDIRECT(ADDRESS(ROW(),COLUMN())))</formula>
    </cfRule>
  </conditionalFormatting>
  <conditionalFormatting sqref="AW116:AY117">
    <cfRule type="expression" dxfId="312" priority="135">
      <formula>INDIRECT(ADDRESS(ROW(),COLUMN()))=TRUNC(INDIRECT(ADDRESS(ROW(),COLUMN())))</formula>
    </cfRule>
  </conditionalFormatting>
  <conditionalFormatting sqref="U120:AY120">
    <cfRule type="expression" dxfId="311" priority="134">
      <formula>OR(U$175=$B119,U$176=$B119)</formula>
    </cfRule>
  </conditionalFormatting>
  <conditionalFormatting sqref="AZ119:BC120">
    <cfRule type="expression" dxfId="310" priority="133">
      <formula>INDIRECT(ADDRESS(ROW(),COLUMN()))=TRUNC(INDIRECT(ADDRESS(ROW(),COLUMN())))</formula>
    </cfRule>
  </conditionalFormatting>
  <conditionalFormatting sqref="U119:AA120">
    <cfRule type="expression" dxfId="309" priority="132">
      <formula>INDIRECT(ADDRESS(ROW(),COLUMN()))=TRUNC(INDIRECT(ADDRESS(ROW(),COLUMN())))</formula>
    </cfRule>
  </conditionalFormatting>
  <conditionalFormatting sqref="AB119:AH120">
    <cfRule type="expression" dxfId="308" priority="131">
      <formula>INDIRECT(ADDRESS(ROW(),COLUMN()))=TRUNC(INDIRECT(ADDRESS(ROW(),COLUMN())))</formula>
    </cfRule>
  </conditionalFormatting>
  <conditionalFormatting sqref="AI119:AO120">
    <cfRule type="expression" dxfId="307" priority="130">
      <formula>INDIRECT(ADDRESS(ROW(),COLUMN()))=TRUNC(INDIRECT(ADDRESS(ROW(),COLUMN())))</formula>
    </cfRule>
  </conditionalFormatting>
  <conditionalFormatting sqref="AP119:AV120">
    <cfRule type="expression" dxfId="306" priority="129">
      <formula>INDIRECT(ADDRESS(ROW(),COLUMN()))=TRUNC(INDIRECT(ADDRESS(ROW(),COLUMN())))</formula>
    </cfRule>
  </conditionalFormatting>
  <conditionalFormatting sqref="AW119:AY120">
    <cfRule type="expression" dxfId="305" priority="128">
      <formula>INDIRECT(ADDRESS(ROW(),COLUMN()))=TRUNC(INDIRECT(ADDRESS(ROW(),COLUMN())))</formula>
    </cfRule>
  </conditionalFormatting>
  <conditionalFormatting sqref="U123:AY123">
    <cfRule type="expression" dxfId="304" priority="127">
      <formula>OR(U$175=$B122,U$176=$B122)</formula>
    </cfRule>
  </conditionalFormatting>
  <conditionalFormatting sqref="AZ122:BC123">
    <cfRule type="expression" dxfId="303" priority="126">
      <formula>INDIRECT(ADDRESS(ROW(),COLUMN()))=TRUNC(INDIRECT(ADDRESS(ROW(),COLUMN())))</formula>
    </cfRule>
  </conditionalFormatting>
  <conditionalFormatting sqref="U122:AA123">
    <cfRule type="expression" dxfId="302" priority="125">
      <formula>INDIRECT(ADDRESS(ROW(),COLUMN()))=TRUNC(INDIRECT(ADDRESS(ROW(),COLUMN())))</formula>
    </cfRule>
  </conditionalFormatting>
  <conditionalFormatting sqref="AB122:AH123">
    <cfRule type="expression" dxfId="301" priority="124">
      <formula>INDIRECT(ADDRESS(ROW(),COLUMN()))=TRUNC(INDIRECT(ADDRESS(ROW(),COLUMN())))</formula>
    </cfRule>
  </conditionalFormatting>
  <conditionalFormatting sqref="AI122:AO123">
    <cfRule type="expression" dxfId="300" priority="123">
      <formula>INDIRECT(ADDRESS(ROW(),COLUMN()))=TRUNC(INDIRECT(ADDRESS(ROW(),COLUMN())))</formula>
    </cfRule>
  </conditionalFormatting>
  <conditionalFormatting sqref="AP122:AV123">
    <cfRule type="expression" dxfId="299" priority="122">
      <formula>INDIRECT(ADDRESS(ROW(),COLUMN()))=TRUNC(INDIRECT(ADDRESS(ROW(),COLUMN())))</formula>
    </cfRule>
  </conditionalFormatting>
  <conditionalFormatting sqref="AW122:AY123">
    <cfRule type="expression" dxfId="298" priority="121">
      <formula>INDIRECT(ADDRESS(ROW(),COLUMN()))=TRUNC(INDIRECT(ADDRESS(ROW(),COLUMN())))</formula>
    </cfRule>
  </conditionalFormatting>
  <conditionalFormatting sqref="U126:AY126">
    <cfRule type="expression" dxfId="297" priority="120">
      <formula>OR(U$175=$B125,U$176=$B125)</formula>
    </cfRule>
  </conditionalFormatting>
  <conditionalFormatting sqref="AZ125:BC126">
    <cfRule type="expression" dxfId="296" priority="119">
      <formula>INDIRECT(ADDRESS(ROW(),COLUMN()))=TRUNC(INDIRECT(ADDRESS(ROW(),COLUMN())))</formula>
    </cfRule>
  </conditionalFormatting>
  <conditionalFormatting sqref="U125:AA126">
    <cfRule type="expression" dxfId="295" priority="118">
      <formula>INDIRECT(ADDRESS(ROW(),COLUMN()))=TRUNC(INDIRECT(ADDRESS(ROW(),COLUMN())))</formula>
    </cfRule>
  </conditionalFormatting>
  <conditionalFormatting sqref="AB125:AH126">
    <cfRule type="expression" dxfId="294" priority="117">
      <formula>INDIRECT(ADDRESS(ROW(),COLUMN()))=TRUNC(INDIRECT(ADDRESS(ROW(),COLUMN())))</formula>
    </cfRule>
  </conditionalFormatting>
  <conditionalFormatting sqref="AI125:AO126">
    <cfRule type="expression" dxfId="293" priority="116">
      <formula>INDIRECT(ADDRESS(ROW(),COLUMN()))=TRUNC(INDIRECT(ADDRESS(ROW(),COLUMN())))</formula>
    </cfRule>
  </conditionalFormatting>
  <conditionalFormatting sqref="AP125:AV126">
    <cfRule type="expression" dxfId="292" priority="115">
      <formula>INDIRECT(ADDRESS(ROW(),COLUMN()))=TRUNC(INDIRECT(ADDRESS(ROW(),COLUMN())))</formula>
    </cfRule>
  </conditionalFormatting>
  <conditionalFormatting sqref="AW125:AY126">
    <cfRule type="expression" dxfId="291" priority="114">
      <formula>INDIRECT(ADDRESS(ROW(),COLUMN()))=TRUNC(INDIRECT(ADDRESS(ROW(),COLUMN())))</formula>
    </cfRule>
  </conditionalFormatting>
  <conditionalFormatting sqref="U129:AY129">
    <cfRule type="expression" dxfId="290" priority="113">
      <formula>OR(U$175=$B128,U$176=$B128)</formula>
    </cfRule>
  </conditionalFormatting>
  <conditionalFormatting sqref="AZ128:BC129">
    <cfRule type="expression" dxfId="289" priority="112">
      <formula>INDIRECT(ADDRESS(ROW(),COLUMN()))=TRUNC(INDIRECT(ADDRESS(ROW(),COLUMN())))</formula>
    </cfRule>
  </conditionalFormatting>
  <conditionalFormatting sqref="U128:AA129">
    <cfRule type="expression" dxfId="288" priority="111">
      <formula>INDIRECT(ADDRESS(ROW(),COLUMN()))=TRUNC(INDIRECT(ADDRESS(ROW(),COLUMN())))</formula>
    </cfRule>
  </conditionalFormatting>
  <conditionalFormatting sqref="AB128:AH129">
    <cfRule type="expression" dxfId="287" priority="110">
      <formula>INDIRECT(ADDRESS(ROW(),COLUMN()))=TRUNC(INDIRECT(ADDRESS(ROW(),COLUMN())))</formula>
    </cfRule>
  </conditionalFormatting>
  <conditionalFormatting sqref="AI128:AO129">
    <cfRule type="expression" dxfId="286" priority="109">
      <formula>INDIRECT(ADDRESS(ROW(),COLUMN()))=TRUNC(INDIRECT(ADDRESS(ROW(),COLUMN())))</formula>
    </cfRule>
  </conditionalFormatting>
  <conditionalFormatting sqref="AP128:AV129">
    <cfRule type="expression" dxfId="285" priority="108">
      <formula>INDIRECT(ADDRESS(ROW(),COLUMN()))=TRUNC(INDIRECT(ADDRESS(ROW(),COLUMN())))</formula>
    </cfRule>
  </conditionalFormatting>
  <conditionalFormatting sqref="AW128:AY129">
    <cfRule type="expression" dxfId="284" priority="107">
      <formula>INDIRECT(ADDRESS(ROW(),COLUMN()))=TRUNC(INDIRECT(ADDRESS(ROW(),COLUMN())))</formula>
    </cfRule>
  </conditionalFormatting>
  <conditionalFormatting sqref="U132:AY132">
    <cfRule type="expression" dxfId="283" priority="106">
      <formula>OR(U$175=$B131,U$176=$B131)</formula>
    </cfRule>
  </conditionalFormatting>
  <conditionalFormatting sqref="AZ131:BC132">
    <cfRule type="expression" dxfId="282" priority="105">
      <formula>INDIRECT(ADDRESS(ROW(),COLUMN()))=TRUNC(INDIRECT(ADDRESS(ROW(),COLUMN())))</formula>
    </cfRule>
  </conditionalFormatting>
  <conditionalFormatting sqref="U131:AA132">
    <cfRule type="expression" dxfId="281" priority="104">
      <formula>INDIRECT(ADDRESS(ROW(),COLUMN()))=TRUNC(INDIRECT(ADDRESS(ROW(),COLUMN())))</formula>
    </cfRule>
  </conditionalFormatting>
  <conditionalFormatting sqref="AB131:AH132">
    <cfRule type="expression" dxfId="280" priority="103">
      <formula>INDIRECT(ADDRESS(ROW(),COLUMN()))=TRUNC(INDIRECT(ADDRESS(ROW(),COLUMN())))</formula>
    </cfRule>
  </conditionalFormatting>
  <conditionalFormatting sqref="AI131:AO132">
    <cfRule type="expression" dxfId="279" priority="102">
      <formula>INDIRECT(ADDRESS(ROW(),COLUMN()))=TRUNC(INDIRECT(ADDRESS(ROW(),COLUMN())))</formula>
    </cfRule>
  </conditionalFormatting>
  <conditionalFormatting sqref="AP131:AV132">
    <cfRule type="expression" dxfId="278" priority="101">
      <formula>INDIRECT(ADDRESS(ROW(),COLUMN()))=TRUNC(INDIRECT(ADDRESS(ROW(),COLUMN())))</formula>
    </cfRule>
  </conditionalFormatting>
  <conditionalFormatting sqref="AW131:AY132">
    <cfRule type="expression" dxfId="277" priority="100">
      <formula>INDIRECT(ADDRESS(ROW(),COLUMN()))=TRUNC(INDIRECT(ADDRESS(ROW(),COLUMN())))</formula>
    </cfRule>
  </conditionalFormatting>
  <conditionalFormatting sqref="U135:AY135">
    <cfRule type="expression" dxfId="276" priority="99">
      <formula>OR(U$175=$B134,U$176=$B134)</formula>
    </cfRule>
  </conditionalFormatting>
  <conditionalFormatting sqref="AZ134:BC135">
    <cfRule type="expression" dxfId="275" priority="98">
      <formula>INDIRECT(ADDRESS(ROW(),COLUMN()))=TRUNC(INDIRECT(ADDRESS(ROW(),COLUMN())))</formula>
    </cfRule>
  </conditionalFormatting>
  <conditionalFormatting sqref="U134:AA135">
    <cfRule type="expression" dxfId="274" priority="97">
      <formula>INDIRECT(ADDRESS(ROW(),COLUMN()))=TRUNC(INDIRECT(ADDRESS(ROW(),COLUMN())))</formula>
    </cfRule>
  </conditionalFormatting>
  <conditionalFormatting sqref="AB134:AH135">
    <cfRule type="expression" dxfId="273" priority="96">
      <formula>INDIRECT(ADDRESS(ROW(),COLUMN()))=TRUNC(INDIRECT(ADDRESS(ROW(),COLUMN())))</formula>
    </cfRule>
  </conditionalFormatting>
  <conditionalFormatting sqref="AI134:AO135">
    <cfRule type="expression" dxfId="272" priority="95">
      <formula>INDIRECT(ADDRESS(ROW(),COLUMN()))=TRUNC(INDIRECT(ADDRESS(ROW(),COLUMN())))</formula>
    </cfRule>
  </conditionalFormatting>
  <conditionalFormatting sqref="AP134:AV135">
    <cfRule type="expression" dxfId="271" priority="94">
      <formula>INDIRECT(ADDRESS(ROW(),COLUMN()))=TRUNC(INDIRECT(ADDRESS(ROW(),COLUMN())))</formula>
    </cfRule>
  </conditionalFormatting>
  <conditionalFormatting sqref="AW134:AY135">
    <cfRule type="expression" dxfId="270" priority="93">
      <formula>INDIRECT(ADDRESS(ROW(),COLUMN()))=TRUNC(INDIRECT(ADDRESS(ROW(),COLUMN())))</formula>
    </cfRule>
  </conditionalFormatting>
  <conditionalFormatting sqref="U138:AY138">
    <cfRule type="expression" dxfId="269" priority="92">
      <formula>OR(U$175=$B137,U$176=$B137)</formula>
    </cfRule>
  </conditionalFormatting>
  <conditionalFormatting sqref="AZ137:BC138">
    <cfRule type="expression" dxfId="268" priority="91">
      <formula>INDIRECT(ADDRESS(ROW(),COLUMN()))=TRUNC(INDIRECT(ADDRESS(ROW(),COLUMN())))</formula>
    </cfRule>
  </conditionalFormatting>
  <conditionalFormatting sqref="U137:AA138">
    <cfRule type="expression" dxfId="267" priority="90">
      <formula>INDIRECT(ADDRESS(ROW(),COLUMN()))=TRUNC(INDIRECT(ADDRESS(ROW(),COLUMN())))</formula>
    </cfRule>
  </conditionalFormatting>
  <conditionalFormatting sqref="AB137:AH138">
    <cfRule type="expression" dxfId="266" priority="89">
      <formula>INDIRECT(ADDRESS(ROW(),COLUMN()))=TRUNC(INDIRECT(ADDRESS(ROW(),COLUMN())))</formula>
    </cfRule>
  </conditionalFormatting>
  <conditionalFormatting sqref="AI137:AO138">
    <cfRule type="expression" dxfId="265" priority="88">
      <formula>INDIRECT(ADDRESS(ROW(),COLUMN()))=TRUNC(INDIRECT(ADDRESS(ROW(),COLUMN())))</formula>
    </cfRule>
  </conditionalFormatting>
  <conditionalFormatting sqref="AP137:AV138">
    <cfRule type="expression" dxfId="264" priority="87">
      <formula>INDIRECT(ADDRESS(ROW(),COLUMN()))=TRUNC(INDIRECT(ADDRESS(ROW(),COLUMN())))</formula>
    </cfRule>
  </conditionalFormatting>
  <conditionalFormatting sqref="AW137:AY138">
    <cfRule type="expression" dxfId="263" priority="86">
      <formula>INDIRECT(ADDRESS(ROW(),COLUMN()))=TRUNC(INDIRECT(ADDRESS(ROW(),COLUMN())))</formula>
    </cfRule>
  </conditionalFormatting>
  <conditionalFormatting sqref="U141:AY141">
    <cfRule type="expression" dxfId="262" priority="85">
      <formula>OR(U$175=$B140,U$176=$B140)</formula>
    </cfRule>
  </conditionalFormatting>
  <conditionalFormatting sqref="AZ140:BC141">
    <cfRule type="expression" dxfId="261" priority="84">
      <formula>INDIRECT(ADDRESS(ROW(),COLUMN()))=TRUNC(INDIRECT(ADDRESS(ROW(),COLUMN())))</formula>
    </cfRule>
  </conditionalFormatting>
  <conditionalFormatting sqref="U140:AA141">
    <cfRule type="expression" dxfId="260" priority="83">
      <formula>INDIRECT(ADDRESS(ROW(),COLUMN()))=TRUNC(INDIRECT(ADDRESS(ROW(),COLUMN())))</formula>
    </cfRule>
  </conditionalFormatting>
  <conditionalFormatting sqref="AB140:AH141">
    <cfRule type="expression" dxfId="259" priority="82">
      <formula>INDIRECT(ADDRESS(ROW(),COLUMN()))=TRUNC(INDIRECT(ADDRESS(ROW(),COLUMN())))</formula>
    </cfRule>
  </conditionalFormatting>
  <conditionalFormatting sqref="AI140:AO141">
    <cfRule type="expression" dxfId="258" priority="81">
      <formula>INDIRECT(ADDRESS(ROW(),COLUMN()))=TRUNC(INDIRECT(ADDRESS(ROW(),COLUMN())))</formula>
    </cfRule>
  </conditionalFormatting>
  <conditionalFormatting sqref="AP140:AV141">
    <cfRule type="expression" dxfId="257" priority="80">
      <formula>INDIRECT(ADDRESS(ROW(),COLUMN()))=TRUNC(INDIRECT(ADDRESS(ROW(),COLUMN())))</formula>
    </cfRule>
  </conditionalFormatting>
  <conditionalFormatting sqref="AW140:AY141">
    <cfRule type="expression" dxfId="256" priority="79">
      <formula>INDIRECT(ADDRESS(ROW(),COLUMN()))=TRUNC(INDIRECT(ADDRESS(ROW(),COLUMN())))</formula>
    </cfRule>
  </conditionalFormatting>
  <conditionalFormatting sqref="U144:AY144">
    <cfRule type="expression" dxfId="255" priority="78">
      <formula>OR(U$175=$B143,U$176=$B143)</formula>
    </cfRule>
  </conditionalFormatting>
  <conditionalFormatting sqref="AZ143:BC144">
    <cfRule type="expression" dxfId="254" priority="77">
      <formula>INDIRECT(ADDRESS(ROW(),COLUMN()))=TRUNC(INDIRECT(ADDRESS(ROW(),COLUMN())))</formula>
    </cfRule>
  </conditionalFormatting>
  <conditionalFormatting sqref="U143:AA144">
    <cfRule type="expression" dxfId="253" priority="76">
      <formula>INDIRECT(ADDRESS(ROW(),COLUMN()))=TRUNC(INDIRECT(ADDRESS(ROW(),COLUMN())))</formula>
    </cfRule>
  </conditionalFormatting>
  <conditionalFormatting sqref="AB143:AH144">
    <cfRule type="expression" dxfId="252" priority="75">
      <formula>INDIRECT(ADDRESS(ROW(),COLUMN()))=TRUNC(INDIRECT(ADDRESS(ROW(),COLUMN())))</formula>
    </cfRule>
  </conditionalFormatting>
  <conditionalFormatting sqref="AI143:AO144">
    <cfRule type="expression" dxfId="251" priority="74">
      <formula>INDIRECT(ADDRESS(ROW(),COLUMN()))=TRUNC(INDIRECT(ADDRESS(ROW(),COLUMN())))</formula>
    </cfRule>
  </conditionalFormatting>
  <conditionalFormatting sqref="AP143:AV144">
    <cfRule type="expression" dxfId="250" priority="73">
      <formula>INDIRECT(ADDRESS(ROW(),COLUMN()))=TRUNC(INDIRECT(ADDRESS(ROW(),COLUMN())))</formula>
    </cfRule>
  </conditionalFormatting>
  <conditionalFormatting sqref="AW143:AY144">
    <cfRule type="expression" dxfId="249" priority="72">
      <formula>INDIRECT(ADDRESS(ROW(),COLUMN()))=TRUNC(INDIRECT(ADDRESS(ROW(),COLUMN())))</formula>
    </cfRule>
  </conditionalFormatting>
  <conditionalFormatting sqref="U147:AY147">
    <cfRule type="expression" dxfId="248" priority="71">
      <formula>OR(U$175=$B146,U$176=$B146)</formula>
    </cfRule>
  </conditionalFormatting>
  <conditionalFormatting sqref="AZ146:BC147">
    <cfRule type="expression" dxfId="247" priority="70">
      <formula>INDIRECT(ADDRESS(ROW(),COLUMN()))=TRUNC(INDIRECT(ADDRESS(ROW(),COLUMN())))</formula>
    </cfRule>
  </conditionalFormatting>
  <conditionalFormatting sqref="U146:AA147">
    <cfRule type="expression" dxfId="246" priority="69">
      <formula>INDIRECT(ADDRESS(ROW(),COLUMN()))=TRUNC(INDIRECT(ADDRESS(ROW(),COLUMN())))</formula>
    </cfRule>
  </conditionalFormatting>
  <conditionalFormatting sqref="AB146:AH147">
    <cfRule type="expression" dxfId="245" priority="68">
      <formula>INDIRECT(ADDRESS(ROW(),COLUMN()))=TRUNC(INDIRECT(ADDRESS(ROW(),COLUMN())))</formula>
    </cfRule>
  </conditionalFormatting>
  <conditionalFormatting sqref="AI146:AO147">
    <cfRule type="expression" dxfId="244" priority="67">
      <formula>INDIRECT(ADDRESS(ROW(),COLUMN()))=TRUNC(INDIRECT(ADDRESS(ROW(),COLUMN())))</formula>
    </cfRule>
  </conditionalFormatting>
  <conditionalFormatting sqref="AP146:AV147">
    <cfRule type="expression" dxfId="243" priority="66">
      <formula>INDIRECT(ADDRESS(ROW(),COLUMN()))=TRUNC(INDIRECT(ADDRESS(ROW(),COLUMN())))</formula>
    </cfRule>
  </conditionalFormatting>
  <conditionalFormatting sqref="AW146:AY147">
    <cfRule type="expression" dxfId="242" priority="65">
      <formula>INDIRECT(ADDRESS(ROW(),COLUMN()))=TRUNC(INDIRECT(ADDRESS(ROW(),COLUMN())))</formula>
    </cfRule>
  </conditionalFormatting>
  <conditionalFormatting sqref="U150:AY150">
    <cfRule type="expression" dxfId="241" priority="64">
      <formula>OR(U$175=$B149,U$176=$B149)</formula>
    </cfRule>
  </conditionalFormatting>
  <conditionalFormatting sqref="AZ149:BC150">
    <cfRule type="expression" dxfId="240" priority="63">
      <formula>INDIRECT(ADDRESS(ROW(),COLUMN()))=TRUNC(INDIRECT(ADDRESS(ROW(),COLUMN())))</formula>
    </cfRule>
  </conditionalFormatting>
  <conditionalFormatting sqref="U149:AA150">
    <cfRule type="expression" dxfId="239" priority="62">
      <formula>INDIRECT(ADDRESS(ROW(),COLUMN()))=TRUNC(INDIRECT(ADDRESS(ROW(),COLUMN())))</formula>
    </cfRule>
  </conditionalFormatting>
  <conditionalFormatting sqref="AB149:AH150">
    <cfRule type="expression" dxfId="238" priority="61">
      <formula>INDIRECT(ADDRESS(ROW(),COLUMN()))=TRUNC(INDIRECT(ADDRESS(ROW(),COLUMN())))</formula>
    </cfRule>
  </conditionalFormatting>
  <conditionalFormatting sqref="AI149:AO150">
    <cfRule type="expression" dxfId="237" priority="60">
      <formula>INDIRECT(ADDRESS(ROW(),COLUMN()))=TRUNC(INDIRECT(ADDRESS(ROW(),COLUMN())))</formula>
    </cfRule>
  </conditionalFormatting>
  <conditionalFormatting sqref="AP149:AV150">
    <cfRule type="expression" dxfId="236" priority="59">
      <formula>INDIRECT(ADDRESS(ROW(),COLUMN()))=TRUNC(INDIRECT(ADDRESS(ROW(),COLUMN())))</formula>
    </cfRule>
  </conditionalFormatting>
  <conditionalFormatting sqref="AW149:AY150">
    <cfRule type="expression" dxfId="235" priority="58">
      <formula>INDIRECT(ADDRESS(ROW(),COLUMN()))=TRUNC(INDIRECT(ADDRESS(ROW(),COLUMN())))</formula>
    </cfRule>
  </conditionalFormatting>
  <conditionalFormatting sqref="U153:AY153">
    <cfRule type="expression" dxfId="234" priority="57">
      <formula>OR(U$175=$B152,U$176=$B152)</formula>
    </cfRule>
  </conditionalFormatting>
  <conditionalFormatting sqref="AZ152:BC153">
    <cfRule type="expression" dxfId="233" priority="56">
      <formula>INDIRECT(ADDRESS(ROW(),COLUMN()))=TRUNC(INDIRECT(ADDRESS(ROW(),COLUMN())))</formula>
    </cfRule>
  </conditionalFormatting>
  <conditionalFormatting sqref="U152:AA153">
    <cfRule type="expression" dxfId="232" priority="55">
      <formula>INDIRECT(ADDRESS(ROW(),COLUMN()))=TRUNC(INDIRECT(ADDRESS(ROW(),COLUMN())))</formula>
    </cfRule>
  </conditionalFormatting>
  <conditionalFormatting sqref="AB152:AH153">
    <cfRule type="expression" dxfId="231" priority="54">
      <formula>INDIRECT(ADDRESS(ROW(),COLUMN()))=TRUNC(INDIRECT(ADDRESS(ROW(),COLUMN())))</formula>
    </cfRule>
  </conditionalFormatting>
  <conditionalFormatting sqref="AI152:AO153">
    <cfRule type="expression" dxfId="230" priority="53">
      <formula>INDIRECT(ADDRESS(ROW(),COLUMN()))=TRUNC(INDIRECT(ADDRESS(ROW(),COLUMN())))</formula>
    </cfRule>
  </conditionalFormatting>
  <conditionalFormatting sqref="AP152:AV153">
    <cfRule type="expression" dxfId="229" priority="52">
      <formula>INDIRECT(ADDRESS(ROW(),COLUMN()))=TRUNC(INDIRECT(ADDRESS(ROW(),COLUMN())))</formula>
    </cfRule>
  </conditionalFormatting>
  <conditionalFormatting sqref="AW152:AY153">
    <cfRule type="expression" dxfId="228" priority="51">
      <formula>INDIRECT(ADDRESS(ROW(),COLUMN()))=TRUNC(INDIRECT(ADDRESS(ROW(),COLUMN())))</formula>
    </cfRule>
  </conditionalFormatting>
  <conditionalFormatting sqref="U156:AY156">
    <cfRule type="expression" dxfId="227" priority="50">
      <formula>OR(U$175=$B155,U$176=$B155)</formula>
    </cfRule>
  </conditionalFormatting>
  <conditionalFormatting sqref="AZ155:BC156">
    <cfRule type="expression" dxfId="226" priority="49">
      <formula>INDIRECT(ADDRESS(ROW(),COLUMN()))=TRUNC(INDIRECT(ADDRESS(ROW(),COLUMN())))</formula>
    </cfRule>
  </conditionalFormatting>
  <conditionalFormatting sqref="U155:AA156">
    <cfRule type="expression" dxfId="225" priority="48">
      <formula>INDIRECT(ADDRESS(ROW(),COLUMN()))=TRUNC(INDIRECT(ADDRESS(ROW(),COLUMN())))</formula>
    </cfRule>
  </conditionalFormatting>
  <conditionalFormatting sqref="AB155:AH156">
    <cfRule type="expression" dxfId="224" priority="47">
      <formula>INDIRECT(ADDRESS(ROW(),COLUMN()))=TRUNC(INDIRECT(ADDRESS(ROW(),COLUMN())))</formula>
    </cfRule>
  </conditionalFormatting>
  <conditionalFormatting sqref="AI155:AO156">
    <cfRule type="expression" dxfId="223" priority="46">
      <formula>INDIRECT(ADDRESS(ROW(),COLUMN()))=TRUNC(INDIRECT(ADDRESS(ROW(),COLUMN())))</formula>
    </cfRule>
  </conditionalFormatting>
  <conditionalFormatting sqref="AP155:AV156">
    <cfRule type="expression" dxfId="222" priority="45">
      <formula>INDIRECT(ADDRESS(ROW(),COLUMN()))=TRUNC(INDIRECT(ADDRESS(ROW(),COLUMN())))</formula>
    </cfRule>
  </conditionalFormatting>
  <conditionalFormatting sqref="AW155:AY156">
    <cfRule type="expression" dxfId="221" priority="44">
      <formula>INDIRECT(ADDRESS(ROW(),COLUMN()))=TRUNC(INDIRECT(ADDRESS(ROW(),COLUMN())))</formula>
    </cfRule>
  </conditionalFormatting>
  <conditionalFormatting sqref="U159:AY159">
    <cfRule type="expression" dxfId="220" priority="43">
      <formula>OR(U$175=$B158,U$176=$B158)</formula>
    </cfRule>
  </conditionalFormatting>
  <conditionalFormatting sqref="AZ158:BC159">
    <cfRule type="expression" dxfId="219" priority="42">
      <formula>INDIRECT(ADDRESS(ROW(),COLUMN()))=TRUNC(INDIRECT(ADDRESS(ROW(),COLUMN())))</formula>
    </cfRule>
  </conditionalFormatting>
  <conditionalFormatting sqref="U158:AA159">
    <cfRule type="expression" dxfId="218" priority="41">
      <formula>INDIRECT(ADDRESS(ROW(),COLUMN()))=TRUNC(INDIRECT(ADDRESS(ROW(),COLUMN())))</formula>
    </cfRule>
  </conditionalFormatting>
  <conditionalFormatting sqref="AB158:AH159">
    <cfRule type="expression" dxfId="217" priority="40">
      <formula>INDIRECT(ADDRESS(ROW(),COLUMN()))=TRUNC(INDIRECT(ADDRESS(ROW(),COLUMN())))</formula>
    </cfRule>
  </conditionalFormatting>
  <conditionalFormatting sqref="AI158:AO159">
    <cfRule type="expression" dxfId="216" priority="39">
      <formula>INDIRECT(ADDRESS(ROW(),COLUMN()))=TRUNC(INDIRECT(ADDRESS(ROW(),COLUMN())))</formula>
    </cfRule>
  </conditionalFormatting>
  <conditionalFormatting sqref="AP158:AV159">
    <cfRule type="expression" dxfId="215" priority="38">
      <formula>INDIRECT(ADDRESS(ROW(),COLUMN()))=TRUNC(INDIRECT(ADDRESS(ROW(),COLUMN())))</formula>
    </cfRule>
  </conditionalFormatting>
  <conditionalFormatting sqref="AW158:AY159">
    <cfRule type="expression" dxfId="214" priority="37">
      <formula>INDIRECT(ADDRESS(ROW(),COLUMN()))=TRUNC(INDIRECT(ADDRESS(ROW(),COLUMN())))</formula>
    </cfRule>
  </conditionalFormatting>
  <conditionalFormatting sqref="U162:AY162">
    <cfRule type="expression" dxfId="213" priority="36">
      <formula>OR(U$175=$B161,U$176=$B161)</formula>
    </cfRule>
  </conditionalFormatting>
  <conditionalFormatting sqref="AZ161:BC162">
    <cfRule type="expression" dxfId="212" priority="35">
      <formula>INDIRECT(ADDRESS(ROW(),COLUMN()))=TRUNC(INDIRECT(ADDRESS(ROW(),COLUMN())))</formula>
    </cfRule>
  </conditionalFormatting>
  <conditionalFormatting sqref="U161:AA162">
    <cfRule type="expression" dxfId="211" priority="34">
      <formula>INDIRECT(ADDRESS(ROW(),COLUMN()))=TRUNC(INDIRECT(ADDRESS(ROW(),COLUMN())))</formula>
    </cfRule>
  </conditionalFormatting>
  <conditionalFormatting sqref="AB161:AH162">
    <cfRule type="expression" dxfId="210" priority="33">
      <formula>INDIRECT(ADDRESS(ROW(),COLUMN()))=TRUNC(INDIRECT(ADDRESS(ROW(),COLUMN())))</formula>
    </cfRule>
  </conditionalFormatting>
  <conditionalFormatting sqref="AI161:AO162">
    <cfRule type="expression" dxfId="209" priority="32">
      <formula>INDIRECT(ADDRESS(ROW(),COLUMN()))=TRUNC(INDIRECT(ADDRESS(ROW(),COLUMN())))</formula>
    </cfRule>
  </conditionalFormatting>
  <conditionalFormatting sqref="AP161:AV162">
    <cfRule type="expression" dxfId="208" priority="31">
      <formula>INDIRECT(ADDRESS(ROW(),COLUMN()))=TRUNC(INDIRECT(ADDRESS(ROW(),COLUMN())))</formula>
    </cfRule>
  </conditionalFormatting>
  <conditionalFormatting sqref="AW161:AY162">
    <cfRule type="expression" dxfId="207" priority="30">
      <formula>INDIRECT(ADDRESS(ROW(),COLUMN()))=TRUNC(INDIRECT(ADDRESS(ROW(),COLUMN())))</formula>
    </cfRule>
  </conditionalFormatting>
  <conditionalFormatting sqref="U165:AY165">
    <cfRule type="expression" dxfId="206" priority="29">
      <formula>OR(U$175=$B164,U$176=$B164)</formula>
    </cfRule>
  </conditionalFormatting>
  <conditionalFormatting sqref="AZ164:BC165">
    <cfRule type="expression" dxfId="205" priority="28">
      <formula>INDIRECT(ADDRESS(ROW(),COLUMN()))=TRUNC(INDIRECT(ADDRESS(ROW(),COLUMN())))</formula>
    </cfRule>
  </conditionalFormatting>
  <conditionalFormatting sqref="U164:AA165">
    <cfRule type="expression" dxfId="204" priority="27">
      <formula>INDIRECT(ADDRESS(ROW(),COLUMN()))=TRUNC(INDIRECT(ADDRESS(ROW(),COLUMN())))</formula>
    </cfRule>
  </conditionalFormatting>
  <conditionalFormatting sqref="AB164:AH165">
    <cfRule type="expression" dxfId="203" priority="26">
      <formula>INDIRECT(ADDRESS(ROW(),COLUMN()))=TRUNC(INDIRECT(ADDRESS(ROW(),COLUMN())))</formula>
    </cfRule>
  </conditionalFormatting>
  <conditionalFormatting sqref="AI164:AO165">
    <cfRule type="expression" dxfId="202" priority="25">
      <formula>INDIRECT(ADDRESS(ROW(),COLUMN()))=TRUNC(INDIRECT(ADDRESS(ROW(),COLUMN())))</formula>
    </cfRule>
  </conditionalFormatting>
  <conditionalFormatting sqref="AP164:AV165">
    <cfRule type="expression" dxfId="201" priority="24">
      <formula>INDIRECT(ADDRESS(ROW(),COLUMN()))=TRUNC(INDIRECT(ADDRESS(ROW(),COLUMN())))</formula>
    </cfRule>
  </conditionalFormatting>
  <conditionalFormatting sqref="AW164:AY165">
    <cfRule type="expression" dxfId="200" priority="23">
      <formula>INDIRECT(ADDRESS(ROW(),COLUMN()))=TRUNC(INDIRECT(ADDRESS(ROW(),COLUMN())))</formula>
    </cfRule>
  </conditionalFormatting>
  <conditionalFormatting sqref="U168:AY168">
    <cfRule type="expression" dxfId="199" priority="22">
      <formula>OR(U$175=$B167,U$176=$B167)</formula>
    </cfRule>
  </conditionalFormatting>
  <conditionalFormatting sqref="AZ167:BC168">
    <cfRule type="expression" dxfId="198" priority="21">
      <formula>INDIRECT(ADDRESS(ROW(),COLUMN()))=TRUNC(INDIRECT(ADDRESS(ROW(),COLUMN())))</formula>
    </cfRule>
  </conditionalFormatting>
  <conditionalFormatting sqref="U167:AA168">
    <cfRule type="expression" dxfId="197" priority="20">
      <formula>INDIRECT(ADDRESS(ROW(),COLUMN()))=TRUNC(INDIRECT(ADDRESS(ROW(),COLUMN())))</formula>
    </cfRule>
  </conditionalFormatting>
  <conditionalFormatting sqref="AB167:AH168">
    <cfRule type="expression" dxfId="196" priority="19">
      <formula>INDIRECT(ADDRESS(ROW(),COLUMN()))=TRUNC(INDIRECT(ADDRESS(ROW(),COLUMN())))</formula>
    </cfRule>
  </conditionalFormatting>
  <conditionalFormatting sqref="AI167:AO168">
    <cfRule type="expression" dxfId="195" priority="18">
      <formula>INDIRECT(ADDRESS(ROW(),COLUMN()))=TRUNC(INDIRECT(ADDRESS(ROW(),COLUMN())))</formula>
    </cfRule>
  </conditionalFormatting>
  <conditionalFormatting sqref="AP167:AV168">
    <cfRule type="expression" dxfId="194" priority="17">
      <formula>INDIRECT(ADDRESS(ROW(),COLUMN()))=TRUNC(INDIRECT(ADDRESS(ROW(),COLUMN())))</formula>
    </cfRule>
  </conditionalFormatting>
  <conditionalFormatting sqref="AW167:AY168">
    <cfRule type="expression" dxfId="193" priority="16">
      <formula>INDIRECT(ADDRESS(ROW(),COLUMN()))=TRUNC(INDIRECT(ADDRESS(ROW(),COLUMN())))</formula>
    </cfRule>
  </conditionalFormatting>
  <conditionalFormatting sqref="U171:AY171">
    <cfRule type="expression" dxfId="192" priority="15">
      <formula>OR(U$175=$B170,U$176=$B170)</formula>
    </cfRule>
  </conditionalFormatting>
  <conditionalFormatting sqref="AZ170:BC171">
    <cfRule type="expression" dxfId="191" priority="14">
      <formula>INDIRECT(ADDRESS(ROW(),COLUMN()))=TRUNC(INDIRECT(ADDRESS(ROW(),COLUMN())))</formula>
    </cfRule>
  </conditionalFormatting>
  <conditionalFormatting sqref="U170:AA171">
    <cfRule type="expression" dxfId="190" priority="13">
      <formula>INDIRECT(ADDRESS(ROW(),COLUMN()))=TRUNC(INDIRECT(ADDRESS(ROW(),COLUMN())))</formula>
    </cfRule>
  </conditionalFormatting>
  <conditionalFormatting sqref="AB170:AH171">
    <cfRule type="expression" dxfId="189" priority="12">
      <formula>INDIRECT(ADDRESS(ROW(),COLUMN()))=TRUNC(INDIRECT(ADDRESS(ROW(),COLUMN())))</formula>
    </cfRule>
  </conditionalFormatting>
  <conditionalFormatting sqref="AI170:AO171">
    <cfRule type="expression" dxfId="188" priority="11">
      <formula>INDIRECT(ADDRESS(ROW(),COLUMN()))=TRUNC(INDIRECT(ADDRESS(ROW(),COLUMN())))</formula>
    </cfRule>
  </conditionalFormatting>
  <conditionalFormatting sqref="AP170:AV171">
    <cfRule type="expression" dxfId="187" priority="10">
      <formula>INDIRECT(ADDRESS(ROW(),COLUMN()))=TRUNC(INDIRECT(ADDRESS(ROW(),COLUMN())))</formula>
    </cfRule>
  </conditionalFormatting>
  <conditionalFormatting sqref="AW170:AY171">
    <cfRule type="expression" dxfId="186" priority="9">
      <formula>INDIRECT(ADDRESS(ROW(),COLUMN()))=TRUNC(INDIRECT(ADDRESS(ROW(),COLUMN())))</formula>
    </cfRule>
  </conditionalFormatting>
  <conditionalFormatting sqref="U174:AY174">
    <cfRule type="expression" dxfId="185" priority="8">
      <formula>OR(U$175=$B173,U$176=$B173)</formula>
    </cfRule>
  </conditionalFormatting>
  <conditionalFormatting sqref="AZ173:BC174">
    <cfRule type="expression" dxfId="184" priority="7">
      <formula>INDIRECT(ADDRESS(ROW(),COLUMN()))=TRUNC(INDIRECT(ADDRESS(ROW(),COLUMN())))</formula>
    </cfRule>
  </conditionalFormatting>
  <conditionalFormatting sqref="U173:AA174">
    <cfRule type="expression" dxfId="183" priority="6">
      <formula>INDIRECT(ADDRESS(ROW(),COLUMN()))=TRUNC(INDIRECT(ADDRESS(ROW(),COLUMN())))</formula>
    </cfRule>
  </conditionalFormatting>
  <conditionalFormatting sqref="AB173:AH174">
    <cfRule type="expression" dxfId="182" priority="5">
      <formula>INDIRECT(ADDRESS(ROW(),COLUMN()))=TRUNC(INDIRECT(ADDRESS(ROW(),COLUMN())))</formula>
    </cfRule>
  </conditionalFormatting>
  <conditionalFormatting sqref="AI173:AO174">
    <cfRule type="expression" dxfId="181" priority="4">
      <formula>INDIRECT(ADDRESS(ROW(),COLUMN()))=TRUNC(INDIRECT(ADDRESS(ROW(),COLUMN())))</formula>
    </cfRule>
  </conditionalFormatting>
  <conditionalFormatting sqref="AP173:AV174">
    <cfRule type="expression" dxfId="180" priority="3">
      <formula>INDIRECT(ADDRESS(ROW(),COLUMN()))=TRUNC(INDIRECT(ADDRESS(ROW(),COLUMN())))</formula>
    </cfRule>
  </conditionalFormatting>
  <conditionalFormatting sqref="AW173:AY174">
    <cfRule type="expression" dxfId="179" priority="2">
      <formula>INDIRECT(ADDRESS(ROW(),COLUMN()))=TRUNC(INDIRECT(ADDRESS(ROW(),COLUMN())))</formula>
    </cfRule>
  </conditionalFormatting>
  <conditionalFormatting sqref="U179:BA181">
    <cfRule type="expression" dxfId="178" priority="1">
      <formula>INDIRECT(ADDRESS(ROW(),COLUMN()))=TRUNC(INDIRECT(ADDRESS(ROW(),COLUMN())))</formula>
    </cfRule>
  </conditionalFormatting>
  <dataValidations count="11">
    <dataValidation type="list" allowBlank="1" showInputMessage="1" showErrorMessage="1" sqref="BC3:BF3">
      <formula1>"４週,暦月"</formula1>
    </dataValidation>
    <dataValidation type="decimal" allowBlank="1" showInputMessage="1" showErrorMessage="1" error="入力可能範囲　32～40" sqref="AY6:AZ6 AZ8">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5:E174">
      <formula1>職種</formula1>
    </dataValidation>
    <dataValidation type="list" allowBlank="1" showInputMessage="1" sqref="H25:H174">
      <formula1>"A, B, C, D"</formula1>
    </dataValidation>
    <dataValidation type="list" errorStyle="warning" allowBlank="1" showInputMessage="1" error="リストにない場合のみ、入力してください。" sqref="I25:L174">
      <formula1>INDIRECT(C25)</formula1>
    </dataValidation>
    <dataValidation type="list" allowBlank="1" showInputMessage="1" sqref="U25:AY25 U28:AY28 U31:AY31 U34:AY34 U37:AY37 U40:AY40 U43:AY43 U46:AY46 U49:AY49 U52:AY52 U55:AY55 U58:AY58 U61:AY61 U64:AY64 U67:AY67 U70:AY70 U73:AY73 U76:AY76 U79:AY79 U82:AY82 U85:AY85 U88:AY88 U91:AY91 U94:AY94 U97:AY97 U100:AY100 U103:AY103 U106:AY106 U109:AY109 U112:AY112 U115:AY115 U118:AY118 U121:AY121 U124:AY124 U127:AY127 U130:AY130 U133:AY133 U136:AY136 U139:AY139 U142:AY142 U145:AY145 U148:AY148 U151:AY151 U154:AY154 U157:AY157 U160:AY160 U163:AY163 U166:AY166 U169:AY169 U172:AY172">
      <formula1>シフト記号表</formula1>
    </dataValidation>
    <dataValidation allowBlank="1" showInputMessage="1" showErrorMessage="1" error="入力可能範囲　32～40" sqref="BC14 BC8"/>
    <dataValidation type="list" allowBlank="1" showInputMessage="1" showErrorMessage="1" error="入力可能範囲　32～40" sqref="AS8:AT8">
      <formula1>"無,有"</formula1>
    </dataValidation>
    <dataValidation type="list" allowBlank="1" showInputMessage="1" showErrorMessage="1" sqref="AX8:AY8">
      <formula1>"-,1か月,1年"</formula1>
    </dataValidation>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83"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1"/>
  <sheetViews>
    <sheetView showGridLines="0" view="pageBreakPreview" zoomScale="75" zoomScaleNormal="55" zoomScaleSheetLayoutView="75"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82" t="s">
        <v>197</v>
      </c>
      <c r="AS1" s="383"/>
      <c r="AT1" s="383"/>
      <c r="AU1" s="383"/>
      <c r="AV1" s="383"/>
      <c r="AW1" s="383"/>
      <c r="AX1" s="383"/>
      <c r="AY1" s="383"/>
      <c r="AZ1" s="383"/>
      <c r="BA1" s="383"/>
      <c r="BB1" s="383"/>
      <c r="BC1" s="383"/>
      <c r="BD1" s="383"/>
      <c r="BE1" s="383"/>
      <c r="BF1" s="383"/>
      <c r="BG1" s="383"/>
      <c r="BH1" s="9" t="s">
        <v>2</v>
      </c>
    </row>
    <row r="2" spans="2:65" s="8" customFormat="1" ht="20.25" customHeight="1" x14ac:dyDescent="0.4">
      <c r="H2" s="7"/>
      <c r="K2" s="7"/>
      <c r="L2" s="7"/>
      <c r="N2" s="9"/>
      <c r="O2" s="9"/>
      <c r="P2" s="9"/>
      <c r="Q2" s="9"/>
      <c r="R2" s="9"/>
      <c r="S2" s="9"/>
      <c r="T2" s="9"/>
      <c r="U2" s="9"/>
      <c r="Z2" s="112" t="s">
        <v>27</v>
      </c>
      <c r="AA2" s="384">
        <v>3</v>
      </c>
      <c r="AB2" s="384"/>
      <c r="AC2" s="112" t="s">
        <v>28</v>
      </c>
      <c r="AD2" s="385">
        <f>IF(AA2=0,"",YEAR(DATE(2018+AA2,1,1)))</f>
        <v>2021</v>
      </c>
      <c r="AE2" s="385"/>
      <c r="AF2" s="113" t="s">
        <v>29</v>
      </c>
      <c r="AG2" s="113" t="s">
        <v>1</v>
      </c>
      <c r="AH2" s="384">
        <v>4</v>
      </c>
      <c r="AI2" s="384"/>
      <c r="AJ2" s="113" t="s">
        <v>24</v>
      </c>
      <c r="AQ2" s="9" t="s">
        <v>31</v>
      </c>
      <c r="AR2" s="384"/>
      <c r="AS2" s="384"/>
      <c r="AT2" s="384"/>
      <c r="AU2" s="384"/>
      <c r="AV2" s="384"/>
      <c r="AW2" s="384"/>
      <c r="AX2" s="384"/>
      <c r="AY2" s="384"/>
      <c r="AZ2" s="384"/>
      <c r="BA2" s="384"/>
      <c r="BB2" s="384"/>
      <c r="BC2" s="384"/>
      <c r="BD2" s="384"/>
      <c r="BE2" s="384"/>
      <c r="BF2" s="384"/>
      <c r="BG2" s="384"/>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0" t="s">
        <v>262</v>
      </c>
      <c r="BD3" s="331"/>
      <c r="BE3" s="331"/>
      <c r="BF3" s="332"/>
      <c r="BG3" s="9"/>
    </row>
    <row r="4" spans="2:65" s="8" customFormat="1" ht="20.25" customHeight="1" x14ac:dyDescent="0.4">
      <c r="H4" s="7"/>
      <c r="K4" s="7"/>
      <c r="M4" s="9"/>
      <c r="N4" s="9"/>
      <c r="O4" s="9"/>
      <c r="P4" s="9"/>
      <c r="Q4" s="9"/>
      <c r="R4" s="9"/>
      <c r="S4" s="9"/>
      <c r="AA4" s="35"/>
      <c r="AB4" s="35"/>
      <c r="AC4" s="36"/>
      <c r="AD4" s="37"/>
      <c r="AE4" s="36"/>
      <c r="BB4" s="38" t="s">
        <v>154</v>
      </c>
      <c r="BC4" s="330" t="s">
        <v>263</v>
      </c>
      <c r="BD4" s="331"/>
      <c r="BE4" s="331"/>
      <c r="BF4" s="33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41"/>
      <c r="AZ6" s="342"/>
      <c r="BA6" s="2" t="s">
        <v>22</v>
      </c>
      <c r="BB6" s="6"/>
      <c r="BC6" s="341"/>
      <c r="BD6" s="342"/>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35" t="s">
        <v>256</v>
      </c>
      <c r="AN8" s="6"/>
      <c r="AO8" s="6"/>
      <c r="AP8" s="6"/>
      <c r="AQ8" s="6"/>
      <c r="AR8" s="6"/>
      <c r="AS8" s="341"/>
      <c r="AT8" s="342"/>
      <c r="AU8" s="111"/>
      <c r="AV8" s="236" t="s">
        <v>258</v>
      </c>
      <c r="AW8" s="237"/>
      <c r="AX8" s="341"/>
      <c r="AY8" s="342"/>
      <c r="AZ8" s="238"/>
      <c r="BA8" s="239" t="s">
        <v>259</v>
      </c>
      <c r="BB8" s="239"/>
      <c r="BC8" s="341"/>
      <c r="BD8" s="342"/>
      <c r="BE8" s="2" t="s">
        <v>260</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261</v>
      </c>
      <c r="AV10" s="66"/>
      <c r="AW10" s="66"/>
      <c r="AX10" s="66"/>
      <c r="AY10" s="66"/>
      <c r="AZ10" s="66"/>
      <c r="BA10" s="66"/>
      <c r="BB10" s="66"/>
      <c r="BC10" s="341"/>
      <c r="BD10" s="342"/>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386">
        <f>DAY(EOMONTH(DATE(AD2,AH2,1),0))</f>
        <v>30</v>
      </c>
      <c r="BD12" s="387"/>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66" t="s">
        <v>220</v>
      </c>
      <c r="AO14" s="66"/>
      <c r="AP14" s="77"/>
      <c r="AQ14" s="66"/>
      <c r="AR14" s="70"/>
      <c r="AS14" s="70"/>
      <c r="AT14" s="77"/>
      <c r="AU14" s="66"/>
      <c r="AV14" s="78"/>
      <c r="AW14" s="78"/>
      <c r="AX14" s="78"/>
      <c r="AY14" s="66"/>
      <c r="AZ14" s="66"/>
      <c r="BA14" s="67" t="s">
        <v>239</v>
      </c>
      <c r="BB14" s="66"/>
      <c r="BC14" s="341"/>
      <c r="BD14" s="342"/>
      <c r="BE14" s="2" t="s">
        <v>221</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29"/>
      <c r="V16" s="329"/>
      <c r="W16" s="73"/>
      <c r="X16" s="84"/>
      <c r="Y16" s="68"/>
      <c r="Z16" s="68"/>
      <c r="AA16" s="79"/>
      <c r="AB16" s="72"/>
      <c r="AC16" s="73"/>
      <c r="AD16" s="79"/>
      <c r="AE16" s="79"/>
      <c r="AF16" s="79"/>
      <c r="AG16" s="85"/>
      <c r="AH16" s="69"/>
      <c r="AI16" s="69"/>
      <c r="AJ16" s="69"/>
      <c r="AK16" s="70"/>
      <c r="AL16" s="71"/>
      <c r="AM16" s="72"/>
      <c r="AN16" s="66"/>
      <c r="AO16" s="77"/>
      <c r="AP16" s="77"/>
      <c r="AQ16" s="77"/>
      <c r="AR16" s="77"/>
      <c r="AS16" s="73" t="s">
        <v>222</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70"/>
      <c r="AN17" s="70"/>
      <c r="AO17" s="79"/>
      <c r="AP17" s="73"/>
      <c r="AQ17" s="79"/>
      <c r="AR17" s="79"/>
      <c r="AS17" s="73" t="s">
        <v>99</v>
      </c>
      <c r="AT17" s="70"/>
      <c r="AU17" s="70"/>
      <c r="AV17" s="70"/>
      <c r="AW17" s="70"/>
      <c r="AX17" s="70"/>
      <c r="AY17" s="70"/>
      <c r="AZ17" s="70"/>
      <c r="BA17" s="70"/>
      <c r="BB17" s="338"/>
      <c r="BC17" s="339"/>
      <c r="BD17" s="340"/>
      <c r="BE17" s="76" t="s">
        <v>17</v>
      </c>
      <c r="BF17" s="338"/>
      <c r="BG17" s="339"/>
      <c r="BH17" s="340"/>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70"/>
      <c r="AN18" s="70"/>
      <c r="AO18" s="76"/>
      <c r="AP18" s="80"/>
      <c r="AQ18" s="80"/>
      <c r="AR18" s="80"/>
      <c r="AS18" s="73" t="s">
        <v>100</v>
      </c>
      <c r="AT18" s="70"/>
      <c r="AU18" s="70"/>
      <c r="AV18" s="70"/>
      <c r="AW18" s="70"/>
      <c r="AX18" s="70"/>
      <c r="AY18" s="70"/>
      <c r="AZ18" s="70"/>
      <c r="BA18" s="70"/>
      <c r="BB18" s="338"/>
      <c r="BC18" s="339"/>
      <c r="BD18" s="340"/>
      <c r="BE18" s="76" t="s">
        <v>17</v>
      </c>
      <c r="BF18" s="338"/>
      <c r="BG18" s="339"/>
      <c r="BH18" s="340"/>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43" t="s">
        <v>20</v>
      </c>
      <c r="C20" s="346" t="s">
        <v>223</v>
      </c>
      <c r="D20" s="347"/>
      <c r="E20" s="348"/>
      <c r="F20" s="173"/>
      <c r="G20" s="176"/>
      <c r="H20" s="355" t="s">
        <v>224</v>
      </c>
      <c r="I20" s="358" t="s">
        <v>225</v>
      </c>
      <c r="J20" s="347"/>
      <c r="K20" s="347"/>
      <c r="L20" s="348"/>
      <c r="M20" s="358" t="s">
        <v>226</v>
      </c>
      <c r="N20" s="347"/>
      <c r="O20" s="348"/>
      <c r="P20" s="358" t="s">
        <v>101</v>
      </c>
      <c r="Q20" s="347"/>
      <c r="R20" s="347"/>
      <c r="S20" s="347"/>
      <c r="T20" s="376"/>
      <c r="U20" s="115"/>
      <c r="V20" s="116"/>
      <c r="W20" s="116"/>
      <c r="X20" s="116"/>
      <c r="Y20" s="116"/>
      <c r="Z20" s="116"/>
      <c r="AA20" s="116"/>
      <c r="AB20" s="116"/>
      <c r="AC20" s="116"/>
      <c r="AD20" s="116"/>
      <c r="AE20" s="116"/>
      <c r="AF20" s="116"/>
      <c r="AG20" s="116"/>
      <c r="AH20" s="116"/>
      <c r="AI20" s="228" t="s">
        <v>227</v>
      </c>
      <c r="AJ20" s="116"/>
      <c r="AK20" s="116"/>
      <c r="AL20" s="116"/>
      <c r="AM20" s="116"/>
      <c r="AN20" s="116" t="s">
        <v>187</v>
      </c>
      <c r="AO20" s="116"/>
      <c r="AP20" s="118"/>
      <c r="AQ20" s="117"/>
      <c r="AR20" s="116" t="s">
        <v>2</v>
      </c>
      <c r="AS20" s="116"/>
      <c r="AT20" s="116"/>
      <c r="AU20" s="116"/>
      <c r="AV20" s="116"/>
      <c r="AW20" s="116"/>
      <c r="AX20" s="116"/>
      <c r="AY20" s="119"/>
      <c r="AZ20" s="361" t="str">
        <f>IF(BC3="計画","(11)1～4週目の勤務時間数合計","(11)1か月の勤務時間数　合計")</f>
        <v>(11)1か月の勤務時間数　合計</v>
      </c>
      <c r="BA20" s="362"/>
      <c r="BB20" s="367" t="s">
        <v>228</v>
      </c>
      <c r="BC20" s="368"/>
      <c r="BD20" s="346" t="s">
        <v>229</v>
      </c>
      <c r="BE20" s="347"/>
      <c r="BF20" s="347"/>
      <c r="BG20" s="347"/>
      <c r="BH20" s="376"/>
    </row>
    <row r="21" spans="2:65" ht="20.25" customHeight="1" x14ac:dyDescent="0.4">
      <c r="B21" s="344"/>
      <c r="C21" s="349"/>
      <c r="D21" s="350"/>
      <c r="E21" s="351"/>
      <c r="F21" s="174"/>
      <c r="G21" s="177"/>
      <c r="H21" s="356"/>
      <c r="I21" s="359"/>
      <c r="J21" s="350"/>
      <c r="K21" s="350"/>
      <c r="L21" s="351"/>
      <c r="M21" s="359"/>
      <c r="N21" s="350"/>
      <c r="O21" s="351"/>
      <c r="P21" s="359"/>
      <c r="Q21" s="350"/>
      <c r="R21" s="350"/>
      <c r="S21" s="350"/>
      <c r="T21" s="377"/>
      <c r="U21" s="373" t="s">
        <v>11</v>
      </c>
      <c r="V21" s="373"/>
      <c r="W21" s="373"/>
      <c r="X21" s="373"/>
      <c r="Y21" s="373"/>
      <c r="Z21" s="373"/>
      <c r="AA21" s="374"/>
      <c r="AB21" s="375" t="s">
        <v>12</v>
      </c>
      <c r="AC21" s="373"/>
      <c r="AD21" s="373"/>
      <c r="AE21" s="373"/>
      <c r="AF21" s="373"/>
      <c r="AG21" s="373"/>
      <c r="AH21" s="374"/>
      <c r="AI21" s="375" t="s">
        <v>13</v>
      </c>
      <c r="AJ21" s="373"/>
      <c r="AK21" s="373"/>
      <c r="AL21" s="373"/>
      <c r="AM21" s="373"/>
      <c r="AN21" s="373"/>
      <c r="AO21" s="374"/>
      <c r="AP21" s="375" t="s">
        <v>14</v>
      </c>
      <c r="AQ21" s="373"/>
      <c r="AR21" s="373"/>
      <c r="AS21" s="373"/>
      <c r="AT21" s="373"/>
      <c r="AU21" s="373"/>
      <c r="AV21" s="374"/>
      <c r="AW21" s="375" t="s">
        <v>15</v>
      </c>
      <c r="AX21" s="373"/>
      <c r="AY21" s="373"/>
      <c r="AZ21" s="363"/>
      <c r="BA21" s="364"/>
      <c r="BB21" s="369"/>
      <c r="BC21" s="370"/>
      <c r="BD21" s="349"/>
      <c r="BE21" s="350"/>
      <c r="BF21" s="350"/>
      <c r="BG21" s="350"/>
      <c r="BH21" s="377"/>
    </row>
    <row r="22" spans="2:65" ht="20.25" customHeight="1" x14ac:dyDescent="0.4">
      <c r="B22" s="344"/>
      <c r="C22" s="349"/>
      <c r="D22" s="350"/>
      <c r="E22" s="351"/>
      <c r="F22" s="174"/>
      <c r="G22" s="177"/>
      <c r="H22" s="356"/>
      <c r="I22" s="359"/>
      <c r="J22" s="350"/>
      <c r="K22" s="350"/>
      <c r="L22" s="351"/>
      <c r="M22" s="359"/>
      <c r="N22" s="350"/>
      <c r="O22" s="351"/>
      <c r="P22" s="359"/>
      <c r="Q22" s="350"/>
      <c r="R22" s="350"/>
      <c r="S22" s="350"/>
      <c r="T22" s="377"/>
      <c r="U22" s="126">
        <v>1</v>
      </c>
      <c r="V22" s="127">
        <v>2</v>
      </c>
      <c r="W22" s="127">
        <v>3</v>
      </c>
      <c r="X22" s="127">
        <v>4</v>
      </c>
      <c r="Y22" s="127">
        <v>5</v>
      </c>
      <c r="Z22" s="127">
        <v>6</v>
      </c>
      <c r="AA22" s="128">
        <v>7</v>
      </c>
      <c r="AB22" s="129">
        <v>8</v>
      </c>
      <c r="AC22" s="127">
        <v>9</v>
      </c>
      <c r="AD22" s="127">
        <v>10</v>
      </c>
      <c r="AE22" s="127">
        <v>11</v>
      </c>
      <c r="AF22" s="127">
        <v>12</v>
      </c>
      <c r="AG22" s="127">
        <v>13</v>
      </c>
      <c r="AH22" s="128">
        <v>14</v>
      </c>
      <c r="AI22" s="126">
        <v>15</v>
      </c>
      <c r="AJ22" s="127">
        <v>16</v>
      </c>
      <c r="AK22" s="127">
        <v>17</v>
      </c>
      <c r="AL22" s="127">
        <v>18</v>
      </c>
      <c r="AM22" s="127">
        <v>19</v>
      </c>
      <c r="AN22" s="127">
        <v>20</v>
      </c>
      <c r="AO22" s="128">
        <v>21</v>
      </c>
      <c r="AP22" s="129">
        <v>22</v>
      </c>
      <c r="AQ22" s="127">
        <v>23</v>
      </c>
      <c r="AR22" s="127">
        <v>24</v>
      </c>
      <c r="AS22" s="127">
        <v>25</v>
      </c>
      <c r="AT22" s="127">
        <v>26</v>
      </c>
      <c r="AU22" s="127">
        <v>27</v>
      </c>
      <c r="AV22" s="128">
        <v>28</v>
      </c>
      <c r="AW22" s="130">
        <f>IF($BC$3="暦月",IF(DAY(DATE($AD$2,$AH$2,29))=29,29,""),"")</f>
        <v>29</v>
      </c>
      <c r="AX22" s="131">
        <f>IF($BC$3="暦月",IF(DAY(DATE($AD$2,$AH$2,30))=30,30,""),"")</f>
        <v>30</v>
      </c>
      <c r="AY22" s="132" t="str">
        <f>IF($BC$3="暦月",IF(DAY(DATE($AD$2,$AH$2,31))=31,31,""),"")</f>
        <v/>
      </c>
      <c r="AZ22" s="363"/>
      <c r="BA22" s="364"/>
      <c r="BB22" s="369"/>
      <c r="BC22" s="370"/>
      <c r="BD22" s="349"/>
      <c r="BE22" s="350"/>
      <c r="BF22" s="350"/>
      <c r="BG22" s="350"/>
      <c r="BH22" s="377"/>
    </row>
    <row r="23" spans="2:65" ht="20.25" hidden="1" customHeight="1" x14ac:dyDescent="0.4">
      <c r="B23" s="344"/>
      <c r="C23" s="349"/>
      <c r="D23" s="350"/>
      <c r="E23" s="351"/>
      <c r="F23" s="174"/>
      <c r="G23" s="177"/>
      <c r="H23" s="356"/>
      <c r="I23" s="359"/>
      <c r="J23" s="350"/>
      <c r="K23" s="350"/>
      <c r="L23" s="351"/>
      <c r="M23" s="359"/>
      <c r="N23" s="350"/>
      <c r="O23" s="351"/>
      <c r="P23" s="359"/>
      <c r="Q23" s="350"/>
      <c r="R23" s="350"/>
      <c r="S23" s="350"/>
      <c r="T23" s="377"/>
      <c r="U23" s="126">
        <f>WEEKDAY(DATE($AD$2,$AH$2,1))</f>
        <v>5</v>
      </c>
      <c r="V23" s="127">
        <f>WEEKDAY(DATE($AD$2,$AH$2,2))</f>
        <v>6</v>
      </c>
      <c r="W23" s="127">
        <f>WEEKDAY(DATE($AD$2,$AH$2,3))</f>
        <v>7</v>
      </c>
      <c r="X23" s="127">
        <f>WEEKDAY(DATE($AD$2,$AH$2,4))</f>
        <v>1</v>
      </c>
      <c r="Y23" s="127">
        <f>WEEKDAY(DATE($AD$2,$AH$2,5))</f>
        <v>2</v>
      </c>
      <c r="Z23" s="127">
        <f>WEEKDAY(DATE($AD$2,$AH$2,6))</f>
        <v>3</v>
      </c>
      <c r="AA23" s="128">
        <f>WEEKDAY(DATE($AD$2,$AH$2,7))</f>
        <v>4</v>
      </c>
      <c r="AB23" s="129">
        <f>WEEKDAY(DATE($AD$2,$AH$2,8))</f>
        <v>5</v>
      </c>
      <c r="AC23" s="127">
        <f>WEEKDAY(DATE($AD$2,$AH$2,9))</f>
        <v>6</v>
      </c>
      <c r="AD23" s="127">
        <f>WEEKDAY(DATE($AD$2,$AH$2,10))</f>
        <v>7</v>
      </c>
      <c r="AE23" s="127">
        <f>WEEKDAY(DATE($AD$2,$AH$2,11))</f>
        <v>1</v>
      </c>
      <c r="AF23" s="127">
        <f>WEEKDAY(DATE($AD$2,$AH$2,12))</f>
        <v>2</v>
      </c>
      <c r="AG23" s="127">
        <f>WEEKDAY(DATE($AD$2,$AH$2,13))</f>
        <v>3</v>
      </c>
      <c r="AH23" s="128">
        <f>WEEKDAY(DATE($AD$2,$AH$2,14))</f>
        <v>4</v>
      </c>
      <c r="AI23" s="129">
        <f>WEEKDAY(DATE($AD$2,$AH$2,15))</f>
        <v>5</v>
      </c>
      <c r="AJ23" s="127">
        <f>WEEKDAY(DATE($AD$2,$AH$2,16))</f>
        <v>6</v>
      </c>
      <c r="AK23" s="127">
        <f>WEEKDAY(DATE($AD$2,$AH$2,17))</f>
        <v>7</v>
      </c>
      <c r="AL23" s="127">
        <f>WEEKDAY(DATE($AD$2,$AH$2,18))</f>
        <v>1</v>
      </c>
      <c r="AM23" s="127">
        <f>WEEKDAY(DATE($AD$2,$AH$2,19))</f>
        <v>2</v>
      </c>
      <c r="AN23" s="127">
        <f>WEEKDAY(DATE($AD$2,$AH$2,20))</f>
        <v>3</v>
      </c>
      <c r="AO23" s="128">
        <f>WEEKDAY(DATE($AD$2,$AH$2,21))</f>
        <v>4</v>
      </c>
      <c r="AP23" s="129">
        <f>WEEKDAY(DATE($AD$2,$AH$2,22))</f>
        <v>5</v>
      </c>
      <c r="AQ23" s="127">
        <f>WEEKDAY(DATE($AD$2,$AH$2,23))</f>
        <v>6</v>
      </c>
      <c r="AR23" s="127">
        <f>WEEKDAY(DATE($AD$2,$AH$2,24))</f>
        <v>7</v>
      </c>
      <c r="AS23" s="127">
        <f>WEEKDAY(DATE($AD$2,$AH$2,25))</f>
        <v>1</v>
      </c>
      <c r="AT23" s="127">
        <f>WEEKDAY(DATE($AD$2,$AH$2,26))</f>
        <v>2</v>
      </c>
      <c r="AU23" s="127">
        <f>WEEKDAY(DATE($AD$2,$AH$2,27))</f>
        <v>3</v>
      </c>
      <c r="AV23" s="128">
        <f>WEEKDAY(DATE($AD$2,$AH$2,28))</f>
        <v>4</v>
      </c>
      <c r="AW23" s="129">
        <f>IF(AW22=29,WEEKDAY(DATE($AD$2,$AH$2,29)),0)</f>
        <v>5</v>
      </c>
      <c r="AX23" s="127">
        <f>IF(AX22=30,WEEKDAY(DATE($AD$2,$AH$2,30)),0)</f>
        <v>6</v>
      </c>
      <c r="AY23" s="128">
        <f>IF(AY22=31,WEEKDAY(DATE($AD$2,$AH$2,31)),0)</f>
        <v>0</v>
      </c>
      <c r="AZ23" s="363"/>
      <c r="BA23" s="364"/>
      <c r="BB23" s="369"/>
      <c r="BC23" s="370"/>
      <c r="BD23" s="349"/>
      <c r="BE23" s="350"/>
      <c r="BF23" s="350"/>
      <c r="BG23" s="350"/>
      <c r="BH23" s="377"/>
    </row>
    <row r="24" spans="2:65" ht="20.25" customHeight="1" thickBot="1" x14ac:dyDescent="0.45">
      <c r="B24" s="345"/>
      <c r="C24" s="352"/>
      <c r="D24" s="353"/>
      <c r="E24" s="354"/>
      <c r="F24" s="175"/>
      <c r="G24" s="178"/>
      <c r="H24" s="357"/>
      <c r="I24" s="360"/>
      <c r="J24" s="353"/>
      <c r="K24" s="353"/>
      <c r="L24" s="354"/>
      <c r="M24" s="360"/>
      <c r="N24" s="353"/>
      <c r="O24" s="354"/>
      <c r="P24" s="360"/>
      <c r="Q24" s="353"/>
      <c r="R24" s="353"/>
      <c r="S24" s="353"/>
      <c r="T24" s="378"/>
      <c r="U24" s="133" t="str">
        <f>IF(U23=1,"日",IF(U23=2,"月",IF(U23=3,"火",IF(U23=4,"水",IF(U23=5,"木",IF(U23=6,"金","土"))))))</f>
        <v>木</v>
      </c>
      <c r="V24" s="134" t="str">
        <f t="shared" ref="V24:AV24" si="0">IF(V23=1,"日",IF(V23=2,"月",IF(V23=3,"火",IF(V23=4,"水",IF(V23=5,"木",IF(V23=6,"金","土"))))))</f>
        <v>金</v>
      </c>
      <c r="W24" s="134" t="str">
        <f t="shared" si="0"/>
        <v>土</v>
      </c>
      <c r="X24" s="134" t="str">
        <f t="shared" si="0"/>
        <v>日</v>
      </c>
      <c r="Y24" s="134" t="str">
        <f t="shared" si="0"/>
        <v>月</v>
      </c>
      <c r="Z24" s="134" t="str">
        <f t="shared" si="0"/>
        <v>火</v>
      </c>
      <c r="AA24" s="135" t="str">
        <f t="shared" si="0"/>
        <v>水</v>
      </c>
      <c r="AB24" s="136" t="str">
        <f>IF(AB23=1,"日",IF(AB23=2,"月",IF(AB23=3,"火",IF(AB23=4,"水",IF(AB23=5,"木",IF(AB23=6,"金","土"))))))</f>
        <v>木</v>
      </c>
      <c r="AC24" s="134" t="str">
        <f t="shared" si="0"/>
        <v>金</v>
      </c>
      <c r="AD24" s="134" t="str">
        <f t="shared" si="0"/>
        <v>土</v>
      </c>
      <c r="AE24" s="134" t="str">
        <f t="shared" si="0"/>
        <v>日</v>
      </c>
      <c r="AF24" s="134" t="str">
        <f t="shared" si="0"/>
        <v>月</v>
      </c>
      <c r="AG24" s="134" t="str">
        <f t="shared" si="0"/>
        <v>火</v>
      </c>
      <c r="AH24" s="135" t="str">
        <f t="shared" si="0"/>
        <v>水</v>
      </c>
      <c r="AI24" s="136" t="str">
        <f>IF(AI23=1,"日",IF(AI23=2,"月",IF(AI23=3,"火",IF(AI23=4,"水",IF(AI23=5,"木",IF(AI23=6,"金","土"))))))</f>
        <v>木</v>
      </c>
      <c r="AJ24" s="134" t="str">
        <f t="shared" si="0"/>
        <v>金</v>
      </c>
      <c r="AK24" s="134" t="str">
        <f t="shared" si="0"/>
        <v>土</v>
      </c>
      <c r="AL24" s="134" t="str">
        <f t="shared" si="0"/>
        <v>日</v>
      </c>
      <c r="AM24" s="134" t="str">
        <f t="shared" si="0"/>
        <v>月</v>
      </c>
      <c r="AN24" s="134" t="str">
        <f t="shared" si="0"/>
        <v>火</v>
      </c>
      <c r="AO24" s="135" t="str">
        <f t="shared" si="0"/>
        <v>水</v>
      </c>
      <c r="AP24" s="136" t="str">
        <f>IF(AP23=1,"日",IF(AP23=2,"月",IF(AP23=3,"火",IF(AP23=4,"水",IF(AP23=5,"木",IF(AP23=6,"金","土"))))))</f>
        <v>木</v>
      </c>
      <c r="AQ24" s="134" t="str">
        <f t="shared" si="0"/>
        <v>金</v>
      </c>
      <c r="AR24" s="134" t="str">
        <f t="shared" si="0"/>
        <v>土</v>
      </c>
      <c r="AS24" s="134" t="str">
        <f t="shared" si="0"/>
        <v>日</v>
      </c>
      <c r="AT24" s="134" t="str">
        <f t="shared" si="0"/>
        <v>月</v>
      </c>
      <c r="AU24" s="134" t="str">
        <f t="shared" si="0"/>
        <v>火</v>
      </c>
      <c r="AV24" s="135" t="str">
        <f t="shared" si="0"/>
        <v>水</v>
      </c>
      <c r="AW24" s="134" t="str">
        <f>IF(AW23=1,"日",IF(AW23=2,"月",IF(AW23=3,"火",IF(AW23=4,"水",IF(AW23=5,"木",IF(AW23=6,"金",IF(AW23=0,"","土")))))))</f>
        <v>木</v>
      </c>
      <c r="AX24" s="134" t="str">
        <f>IF(AX23=1,"日",IF(AX23=2,"月",IF(AX23=3,"火",IF(AX23=4,"水",IF(AX23=5,"木",IF(AX23=6,"金",IF(AX23=0,"","土")))))))</f>
        <v>金</v>
      </c>
      <c r="AY24" s="134" t="str">
        <f>IF(AY23=1,"日",IF(AY23=2,"月",IF(AY23=3,"火",IF(AY23=4,"水",IF(AY23=5,"木",IF(AY23=6,"金",IF(AY23=0,"","土")))))))</f>
        <v/>
      </c>
      <c r="AZ24" s="365"/>
      <c r="BA24" s="366"/>
      <c r="BB24" s="371"/>
      <c r="BC24" s="372"/>
      <c r="BD24" s="352"/>
      <c r="BE24" s="353"/>
      <c r="BF24" s="353"/>
      <c r="BG24" s="353"/>
      <c r="BH24" s="378"/>
    </row>
    <row r="25" spans="2:65" ht="20.25" customHeight="1" x14ac:dyDescent="0.4">
      <c r="B25" s="122"/>
      <c r="C25" s="379"/>
      <c r="D25" s="380"/>
      <c r="E25" s="381"/>
      <c r="F25" s="171"/>
      <c r="G25" s="172"/>
      <c r="H25" s="333"/>
      <c r="I25" s="303"/>
      <c r="J25" s="304"/>
      <c r="K25" s="304"/>
      <c r="L25" s="305"/>
      <c r="M25" s="334"/>
      <c r="N25" s="335"/>
      <c r="O25" s="336"/>
      <c r="P25" s="51" t="s">
        <v>18</v>
      </c>
      <c r="Q25" s="22"/>
      <c r="R25" s="22"/>
      <c r="S25" s="20"/>
      <c r="T25" s="52"/>
      <c r="U25" s="197"/>
      <c r="V25" s="197"/>
      <c r="W25" s="197"/>
      <c r="X25" s="197"/>
      <c r="Y25" s="197"/>
      <c r="Z25" s="197"/>
      <c r="AA25" s="198"/>
      <c r="AB25" s="199"/>
      <c r="AC25" s="197"/>
      <c r="AD25" s="197"/>
      <c r="AE25" s="197"/>
      <c r="AF25" s="197"/>
      <c r="AG25" s="197"/>
      <c r="AH25" s="198"/>
      <c r="AI25" s="199"/>
      <c r="AJ25" s="197"/>
      <c r="AK25" s="197"/>
      <c r="AL25" s="197"/>
      <c r="AM25" s="197"/>
      <c r="AN25" s="197"/>
      <c r="AO25" s="198"/>
      <c r="AP25" s="199"/>
      <c r="AQ25" s="197"/>
      <c r="AR25" s="197"/>
      <c r="AS25" s="197"/>
      <c r="AT25" s="197"/>
      <c r="AU25" s="197"/>
      <c r="AV25" s="198"/>
      <c r="AW25" s="199"/>
      <c r="AX25" s="197"/>
      <c r="AY25" s="197"/>
      <c r="AZ25" s="388"/>
      <c r="BA25" s="389"/>
      <c r="BB25" s="390"/>
      <c r="BC25" s="389"/>
      <c r="BD25" s="391"/>
      <c r="BE25" s="392"/>
      <c r="BF25" s="392"/>
      <c r="BG25" s="392"/>
      <c r="BH25" s="393"/>
    </row>
    <row r="26" spans="2:65" ht="20.25" customHeight="1" x14ac:dyDescent="0.4">
      <c r="B26" s="123">
        <v>1</v>
      </c>
      <c r="C26" s="279"/>
      <c r="D26" s="280"/>
      <c r="E26" s="281"/>
      <c r="F26" s="168">
        <f>C25</f>
        <v>0</v>
      </c>
      <c r="G26" s="164"/>
      <c r="H26" s="245"/>
      <c r="I26" s="260"/>
      <c r="J26" s="261"/>
      <c r="K26" s="261"/>
      <c r="L26" s="262"/>
      <c r="M26" s="250"/>
      <c r="N26" s="251"/>
      <c r="O26" s="252"/>
      <c r="P26" s="23" t="s">
        <v>73</v>
      </c>
      <c r="Q26" s="24"/>
      <c r="R26" s="24"/>
      <c r="S26" s="19"/>
      <c r="T26" s="53"/>
      <c r="U26" s="200" t="str">
        <f>IF(U25="","",VLOOKUP(U25,'シフト記号表（勤務時間帯）'!$D$6:$X$47,21,FALSE))</f>
        <v/>
      </c>
      <c r="V26" s="201" t="str">
        <f>IF(V25="","",VLOOKUP(V25,'シフト記号表（勤務時間帯）'!$D$6:$X$47,21,FALSE))</f>
        <v/>
      </c>
      <c r="W26" s="201" t="str">
        <f>IF(W25="","",VLOOKUP(W25,'シフト記号表（勤務時間帯）'!$D$6:$X$47,21,FALSE))</f>
        <v/>
      </c>
      <c r="X26" s="201" t="str">
        <f>IF(X25="","",VLOOKUP(X25,'シフト記号表（勤務時間帯）'!$D$6:$X$47,21,FALSE))</f>
        <v/>
      </c>
      <c r="Y26" s="201" t="str">
        <f>IF(Y25="","",VLOOKUP(Y25,'シフト記号表（勤務時間帯）'!$D$6:$X$47,21,FALSE))</f>
        <v/>
      </c>
      <c r="Z26" s="201" t="str">
        <f>IF(Z25="","",VLOOKUP(Z25,'シフト記号表（勤務時間帯）'!$D$6:$X$47,21,FALSE))</f>
        <v/>
      </c>
      <c r="AA26" s="202" t="str">
        <f>IF(AA25="","",VLOOKUP(AA25,'シフト記号表（勤務時間帯）'!$D$6:$X$47,21,FALSE))</f>
        <v/>
      </c>
      <c r="AB26" s="200" t="str">
        <f>IF(AB25="","",VLOOKUP(AB25,'シフト記号表（勤務時間帯）'!$D$6:$X$47,21,FALSE))</f>
        <v/>
      </c>
      <c r="AC26" s="201" t="str">
        <f>IF(AC25="","",VLOOKUP(AC25,'シフト記号表（勤務時間帯）'!$D$6:$X$47,21,FALSE))</f>
        <v/>
      </c>
      <c r="AD26" s="201" t="str">
        <f>IF(AD25="","",VLOOKUP(AD25,'シフト記号表（勤務時間帯）'!$D$6:$X$47,21,FALSE))</f>
        <v/>
      </c>
      <c r="AE26" s="201" t="str">
        <f>IF(AE25="","",VLOOKUP(AE25,'シフト記号表（勤務時間帯）'!$D$6:$X$47,21,FALSE))</f>
        <v/>
      </c>
      <c r="AF26" s="201" t="str">
        <f>IF(AF25="","",VLOOKUP(AF25,'シフト記号表（勤務時間帯）'!$D$6:$X$47,21,FALSE))</f>
        <v/>
      </c>
      <c r="AG26" s="201" t="str">
        <f>IF(AG25="","",VLOOKUP(AG25,'シフト記号表（勤務時間帯）'!$D$6:$X$47,21,FALSE))</f>
        <v/>
      </c>
      <c r="AH26" s="202" t="str">
        <f>IF(AH25="","",VLOOKUP(AH25,'シフト記号表（勤務時間帯）'!$D$6:$X$47,21,FALSE))</f>
        <v/>
      </c>
      <c r="AI26" s="200" t="str">
        <f>IF(AI25="","",VLOOKUP(AI25,'シフト記号表（勤務時間帯）'!$D$6:$X$47,21,FALSE))</f>
        <v/>
      </c>
      <c r="AJ26" s="201" t="str">
        <f>IF(AJ25="","",VLOOKUP(AJ25,'シフト記号表（勤務時間帯）'!$D$6:$X$47,21,FALSE))</f>
        <v/>
      </c>
      <c r="AK26" s="201" t="str">
        <f>IF(AK25="","",VLOOKUP(AK25,'シフト記号表（勤務時間帯）'!$D$6:$X$47,21,FALSE))</f>
        <v/>
      </c>
      <c r="AL26" s="201" t="str">
        <f>IF(AL25="","",VLOOKUP(AL25,'シフト記号表（勤務時間帯）'!$D$6:$X$47,21,FALSE))</f>
        <v/>
      </c>
      <c r="AM26" s="201" t="str">
        <f>IF(AM25="","",VLOOKUP(AM25,'シフト記号表（勤務時間帯）'!$D$6:$X$47,21,FALSE))</f>
        <v/>
      </c>
      <c r="AN26" s="201" t="str">
        <f>IF(AN25="","",VLOOKUP(AN25,'シフト記号表（勤務時間帯）'!$D$6:$X$47,21,FALSE))</f>
        <v/>
      </c>
      <c r="AO26" s="202" t="str">
        <f>IF(AO25="","",VLOOKUP(AO25,'シフト記号表（勤務時間帯）'!$D$6:$X$47,21,FALSE))</f>
        <v/>
      </c>
      <c r="AP26" s="200" t="str">
        <f>IF(AP25="","",VLOOKUP(AP25,'シフト記号表（勤務時間帯）'!$D$6:$X$47,21,FALSE))</f>
        <v/>
      </c>
      <c r="AQ26" s="201" t="str">
        <f>IF(AQ25="","",VLOOKUP(AQ25,'シフト記号表（勤務時間帯）'!$D$6:$X$47,21,FALSE))</f>
        <v/>
      </c>
      <c r="AR26" s="201" t="str">
        <f>IF(AR25="","",VLOOKUP(AR25,'シフト記号表（勤務時間帯）'!$D$6:$X$47,21,FALSE))</f>
        <v/>
      </c>
      <c r="AS26" s="201" t="str">
        <f>IF(AS25="","",VLOOKUP(AS25,'シフト記号表（勤務時間帯）'!$D$6:$X$47,21,FALSE))</f>
        <v/>
      </c>
      <c r="AT26" s="201" t="str">
        <f>IF(AT25="","",VLOOKUP(AT25,'シフト記号表（勤務時間帯）'!$D$6:$X$47,21,FALSE))</f>
        <v/>
      </c>
      <c r="AU26" s="201" t="str">
        <f>IF(AU25="","",VLOOKUP(AU25,'シフト記号表（勤務時間帯）'!$D$6:$X$47,21,FALSE))</f>
        <v/>
      </c>
      <c r="AV26" s="202" t="str">
        <f>IF(AV25="","",VLOOKUP(AV25,'シフト記号表（勤務時間帯）'!$D$6:$X$47,21,FALSE))</f>
        <v/>
      </c>
      <c r="AW26" s="200" t="str">
        <f>IF(AW25="","",VLOOKUP(AW25,'シフト記号表（勤務時間帯）'!$D$6:$X$47,21,FALSE))</f>
        <v/>
      </c>
      <c r="AX26" s="201" t="str">
        <f>IF(AX25="","",VLOOKUP(AX25,'シフト記号表（勤務時間帯）'!$D$6:$X$47,21,FALSE))</f>
        <v/>
      </c>
      <c r="AY26" s="201" t="str">
        <f>IF(AY25="","",VLOOKUP(AY25,'シフト記号表（勤務時間帯）'!$D$6:$X$47,21,FALSE))</f>
        <v/>
      </c>
      <c r="AZ26" s="297">
        <f>IF($BC$3="４週",SUM(U26:AV26),IF($BC$3="暦月",SUM(U26:AY26),""))</f>
        <v>0</v>
      </c>
      <c r="BA26" s="298"/>
      <c r="BB26" s="299">
        <f>IF($BC$3="４週",AZ26/4,IF($BC$3="暦月",(AZ26/($BC$12/7)),""))</f>
        <v>0</v>
      </c>
      <c r="BC26" s="298"/>
      <c r="BD26" s="291"/>
      <c r="BE26" s="292"/>
      <c r="BF26" s="292"/>
      <c r="BG26" s="292"/>
      <c r="BH26" s="293"/>
    </row>
    <row r="27" spans="2:65" ht="20.25" customHeight="1" x14ac:dyDescent="0.4">
      <c r="B27" s="124"/>
      <c r="C27" s="282"/>
      <c r="D27" s="283"/>
      <c r="E27" s="284"/>
      <c r="F27" s="169"/>
      <c r="G27" s="165">
        <f>C25</f>
        <v>0</v>
      </c>
      <c r="H27" s="246"/>
      <c r="I27" s="263"/>
      <c r="J27" s="264"/>
      <c r="K27" s="264"/>
      <c r="L27" s="265"/>
      <c r="M27" s="253"/>
      <c r="N27" s="254"/>
      <c r="O27" s="255"/>
      <c r="P27" s="25" t="s">
        <v>74</v>
      </c>
      <c r="Q27" s="26"/>
      <c r="R27" s="26"/>
      <c r="S27" s="17"/>
      <c r="T27" s="54"/>
      <c r="U27" s="203" t="str">
        <f>IF(U25="","",VLOOKUP(U25,'シフト記号表（勤務時間帯）'!$D$6:$Z$47,23,FALSE))</f>
        <v/>
      </c>
      <c r="V27" s="204" t="str">
        <f>IF(V25="","",VLOOKUP(V25,'シフト記号表（勤務時間帯）'!$D$6:$Z$47,23,FALSE))</f>
        <v/>
      </c>
      <c r="W27" s="204" t="str">
        <f>IF(W25="","",VLOOKUP(W25,'シフト記号表（勤務時間帯）'!$D$6:$Z$47,23,FALSE))</f>
        <v/>
      </c>
      <c r="X27" s="204" t="str">
        <f>IF(X25="","",VLOOKUP(X25,'シフト記号表（勤務時間帯）'!$D$6:$Z$47,23,FALSE))</f>
        <v/>
      </c>
      <c r="Y27" s="204" t="str">
        <f>IF(Y25="","",VLOOKUP(Y25,'シフト記号表（勤務時間帯）'!$D$6:$Z$47,23,FALSE))</f>
        <v/>
      </c>
      <c r="Z27" s="204" t="str">
        <f>IF(Z25="","",VLOOKUP(Z25,'シフト記号表（勤務時間帯）'!$D$6:$Z$47,23,FALSE))</f>
        <v/>
      </c>
      <c r="AA27" s="205" t="str">
        <f>IF(AA25="","",VLOOKUP(AA25,'シフト記号表（勤務時間帯）'!$D$6:$Z$47,23,FALSE))</f>
        <v/>
      </c>
      <c r="AB27" s="203" t="str">
        <f>IF(AB25="","",VLOOKUP(AB25,'シフト記号表（勤務時間帯）'!$D$6:$Z$47,23,FALSE))</f>
        <v/>
      </c>
      <c r="AC27" s="204" t="str">
        <f>IF(AC25="","",VLOOKUP(AC25,'シフト記号表（勤務時間帯）'!$D$6:$Z$47,23,FALSE))</f>
        <v/>
      </c>
      <c r="AD27" s="204" t="str">
        <f>IF(AD25="","",VLOOKUP(AD25,'シフト記号表（勤務時間帯）'!$D$6:$Z$47,23,FALSE))</f>
        <v/>
      </c>
      <c r="AE27" s="204" t="str">
        <f>IF(AE25="","",VLOOKUP(AE25,'シフト記号表（勤務時間帯）'!$D$6:$Z$47,23,FALSE))</f>
        <v/>
      </c>
      <c r="AF27" s="204" t="str">
        <f>IF(AF25="","",VLOOKUP(AF25,'シフト記号表（勤務時間帯）'!$D$6:$Z$47,23,FALSE))</f>
        <v/>
      </c>
      <c r="AG27" s="204" t="str">
        <f>IF(AG25="","",VLOOKUP(AG25,'シフト記号表（勤務時間帯）'!$D$6:$Z$47,23,FALSE))</f>
        <v/>
      </c>
      <c r="AH27" s="205" t="str">
        <f>IF(AH25="","",VLOOKUP(AH25,'シフト記号表（勤務時間帯）'!$D$6:$Z$47,23,FALSE))</f>
        <v/>
      </c>
      <c r="AI27" s="203" t="str">
        <f>IF(AI25="","",VLOOKUP(AI25,'シフト記号表（勤務時間帯）'!$D$6:$Z$47,23,FALSE))</f>
        <v/>
      </c>
      <c r="AJ27" s="204" t="str">
        <f>IF(AJ25="","",VLOOKUP(AJ25,'シフト記号表（勤務時間帯）'!$D$6:$Z$47,23,FALSE))</f>
        <v/>
      </c>
      <c r="AK27" s="204" t="str">
        <f>IF(AK25="","",VLOOKUP(AK25,'シフト記号表（勤務時間帯）'!$D$6:$Z$47,23,FALSE))</f>
        <v/>
      </c>
      <c r="AL27" s="204" t="str">
        <f>IF(AL25="","",VLOOKUP(AL25,'シフト記号表（勤務時間帯）'!$D$6:$Z$47,23,FALSE))</f>
        <v/>
      </c>
      <c r="AM27" s="204" t="str">
        <f>IF(AM25="","",VLOOKUP(AM25,'シフト記号表（勤務時間帯）'!$D$6:$Z$47,23,FALSE))</f>
        <v/>
      </c>
      <c r="AN27" s="204" t="str">
        <f>IF(AN25="","",VLOOKUP(AN25,'シフト記号表（勤務時間帯）'!$D$6:$Z$47,23,FALSE))</f>
        <v/>
      </c>
      <c r="AO27" s="205" t="str">
        <f>IF(AO25="","",VLOOKUP(AO25,'シフト記号表（勤務時間帯）'!$D$6:$Z$47,23,FALSE))</f>
        <v/>
      </c>
      <c r="AP27" s="203" t="str">
        <f>IF(AP25="","",VLOOKUP(AP25,'シフト記号表（勤務時間帯）'!$D$6:$Z$47,23,FALSE))</f>
        <v/>
      </c>
      <c r="AQ27" s="204" t="str">
        <f>IF(AQ25="","",VLOOKUP(AQ25,'シフト記号表（勤務時間帯）'!$D$6:$Z$47,23,FALSE))</f>
        <v/>
      </c>
      <c r="AR27" s="204" t="str">
        <f>IF(AR25="","",VLOOKUP(AR25,'シフト記号表（勤務時間帯）'!$D$6:$Z$47,23,FALSE))</f>
        <v/>
      </c>
      <c r="AS27" s="204" t="str">
        <f>IF(AS25="","",VLOOKUP(AS25,'シフト記号表（勤務時間帯）'!$D$6:$Z$47,23,FALSE))</f>
        <v/>
      </c>
      <c r="AT27" s="204" t="str">
        <f>IF(AT25="","",VLOOKUP(AT25,'シフト記号表（勤務時間帯）'!$D$6:$Z$47,23,FALSE))</f>
        <v/>
      </c>
      <c r="AU27" s="204" t="str">
        <f>IF(AU25="","",VLOOKUP(AU25,'シフト記号表（勤務時間帯）'!$D$6:$Z$47,23,FALSE))</f>
        <v/>
      </c>
      <c r="AV27" s="205" t="str">
        <f>IF(AV25="","",VLOOKUP(AV25,'シフト記号表（勤務時間帯）'!$D$6:$Z$47,23,FALSE))</f>
        <v/>
      </c>
      <c r="AW27" s="203" t="str">
        <f>IF(AW25="","",VLOOKUP(AW25,'シフト記号表（勤務時間帯）'!$D$6:$Z$47,23,FALSE))</f>
        <v/>
      </c>
      <c r="AX27" s="204" t="str">
        <f>IF(AX25="","",VLOOKUP(AX25,'シフト記号表（勤務時間帯）'!$D$6:$Z$47,23,FALSE))</f>
        <v/>
      </c>
      <c r="AY27" s="204" t="str">
        <f>IF(AY25="","",VLOOKUP(AY25,'シフト記号表（勤務時間帯）'!$D$6:$Z$47,23,FALSE))</f>
        <v/>
      </c>
      <c r="AZ27" s="300">
        <f>IF($BC$3="４週",SUM(U27:AV27),IF($BC$3="暦月",SUM(U27:AY27),""))</f>
        <v>0</v>
      </c>
      <c r="BA27" s="301"/>
      <c r="BB27" s="302">
        <f>IF($BC$3="４週",AZ27/4,IF($BC$3="暦月",(AZ27/($BC$12/7)),""))</f>
        <v>0</v>
      </c>
      <c r="BC27" s="301"/>
      <c r="BD27" s="294"/>
      <c r="BE27" s="295"/>
      <c r="BF27" s="295"/>
      <c r="BG27" s="295"/>
      <c r="BH27" s="296"/>
    </row>
    <row r="28" spans="2:65" ht="20.25" customHeight="1" x14ac:dyDescent="0.4">
      <c r="B28" s="125"/>
      <c r="C28" s="276"/>
      <c r="D28" s="277"/>
      <c r="E28" s="278"/>
      <c r="F28" s="167"/>
      <c r="G28" s="163"/>
      <c r="H28" s="337"/>
      <c r="I28" s="257"/>
      <c r="J28" s="258"/>
      <c r="K28" s="258"/>
      <c r="L28" s="259"/>
      <c r="M28" s="247"/>
      <c r="N28" s="248"/>
      <c r="O28" s="249"/>
      <c r="P28" s="21" t="s">
        <v>18</v>
      </c>
      <c r="Q28" s="27"/>
      <c r="R28" s="27"/>
      <c r="S28" s="15"/>
      <c r="T28" s="55"/>
      <c r="U28" s="206"/>
      <c r="V28" s="207"/>
      <c r="W28" s="207"/>
      <c r="X28" s="207"/>
      <c r="Y28" s="207"/>
      <c r="Z28" s="207"/>
      <c r="AA28" s="208"/>
      <c r="AB28" s="206"/>
      <c r="AC28" s="207"/>
      <c r="AD28" s="207"/>
      <c r="AE28" s="207"/>
      <c r="AF28" s="207"/>
      <c r="AG28" s="207"/>
      <c r="AH28" s="208"/>
      <c r="AI28" s="206"/>
      <c r="AJ28" s="207"/>
      <c r="AK28" s="207"/>
      <c r="AL28" s="207"/>
      <c r="AM28" s="207"/>
      <c r="AN28" s="207"/>
      <c r="AO28" s="208"/>
      <c r="AP28" s="206"/>
      <c r="AQ28" s="207"/>
      <c r="AR28" s="207"/>
      <c r="AS28" s="207"/>
      <c r="AT28" s="207"/>
      <c r="AU28" s="207"/>
      <c r="AV28" s="208"/>
      <c r="AW28" s="206"/>
      <c r="AX28" s="207"/>
      <c r="AY28" s="207"/>
      <c r="AZ28" s="256"/>
      <c r="BA28" s="243"/>
      <c r="BB28" s="242"/>
      <c r="BC28" s="243"/>
      <c r="BD28" s="288"/>
      <c r="BE28" s="289"/>
      <c r="BF28" s="289"/>
      <c r="BG28" s="289"/>
      <c r="BH28" s="290"/>
    </row>
    <row r="29" spans="2:65" ht="20.25" customHeight="1" x14ac:dyDescent="0.4">
      <c r="B29" s="123">
        <f>B26+1</f>
        <v>2</v>
      </c>
      <c r="C29" s="279"/>
      <c r="D29" s="280"/>
      <c r="E29" s="281"/>
      <c r="F29" s="168">
        <f>C28</f>
        <v>0</v>
      </c>
      <c r="G29" s="164"/>
      <c r="H29" s="245"/>
      <c r="I29" s="260"/>
      <c r="J29" s="261"/>
      <c r="K29" s="261"/>
      <c r="L29" s="262"/>
      <c r="M29" s="250"/>
      <c r="N29" s="251"/>
      <c r="O29" s="252"/>
      <c r="P29" s="23" t="s">
        <v>73</v>
      </c>
      <c r="Q29" s="24"/>
      <c r="R29" s="24"/>
      <c r="S29" s="19"/>
      <c r="T29" s="53"/>
      <c r="U29" s="200" t="str">
        <f>IF(U28="","",VLOOKUP(U28,'シフト記号表（勤務時間帯）'!$D$6:$X$47,21,FALSE))</f>
        <v/>
      </c>
      <c r="V29" s="201" t="str">
        <f>IF(V28="","",VLOOKUP(V28,'シフト記号表（勤務時間帯）'!$D$6:$X$47,21,FALSE))</f>
        <v/>
      </c>
      <c r="W29" s="201" t="str">
        <f>IF(W28="","",VLOOKUP(W28,'シフト記号表（勤務時間帯）'!$D$6:$X$47,21,FALSE))</f>
        <v/>
      </c>
      <c r="X29" s="201" t="str">
        <f>IF(X28="","",VLOOKUP(X28,'シフト記号表（勤務時間帯）'!$D$6:$X$47,21,FALSE))</f>
        <v/>
      </c>
      <c r="Y29" s="201" t="str">
        <f>IF(Y28="","",VLOOKUP(Y28,'シフト記号表（勤務時間帯）'!$D$6:$X$47,21,FALSE))</f>
        <v/>
      </c>
      <c r="Z29" s="201" t="str">
        <f>IF(Z28="","",VLOOKUP(Z28,'シフト記号表（勤務時間帯）'!$D$6:$X$47,21,FALSE))</f>
        <v/>
      </c>
      <c r="AA29" s="202" t="str">
        <f>IF(AA28="","",VLOOKUP(AA28,'シフト記号表（勤務時間帯）'!$D$6:$X$47,21,FALSE))</f>
        <v/>
      </c>
      <c r="AB29" s="200" t="str">
        <f>IF(AB28="","",VLOOKUP(AB28,'シフト記号表（勤務時間帯）'!$D$6:$X$47,21,FALSE))</f>
        <v/>
      </c>
      <c r="AC29" s="201" t="str">
        <f>IF(AC28="","",VLOOKUP(AC28,'シフト記号表（勤務時間帯）'!$D$6:$X$47,21,FALSE))</f>
        <v/>
      </c>
      <c r="AD29" s="201" t="str">
        <f>IF(AD28="","",VLOOKUP(AD28,'シフト記号表（勤務時間帯）'!$D$6:$X$47,21,FALSE))</f>
        <v/>
      </c>
      <c r="AE29" s="201" t="str">
        <f>IF(AE28="","",VLOOKUP(AE28,'シフト記号表（勤務時間帯）'!$D$6:$X$47,21,FALSE))</f>
        <v/>
      </c>
      <c r="AF29" s="201" t="str">
        <f>IF(AF28="","",VLOOKUP(AF28,'シフト記号表（勤務時間帯）'!$D$6:$X$47,21,FALSE))</f>
        <v/>
      </c>
      <c r="AG29" s="201" t="str">
        <f>IF(AG28="","",VLOOKUP(AG28,'シフト記号表（勤務時間帯）'!$D$6:$X$47,21,FALSE))</f>
        <v/>
      </c>
      <c r="AH29" s="202" t="str">
        <f>IF(AH28="","",VLOOKUP(AH28,'シフト記号表（勤務時間帯）'!$D$6:$X$47,21,FALSE))</f>
        <v/>
      </c>
      <c r="AI29" s="200" t="str">
        <f>IF(AI28="","",VLOOKUP(AI28,'シフト記号表（勤務時間帯）'!$D$6:$X$47,21,FALSE))</f>
        <v/>
      </c>
      <c r="AJ29" s="201" t="str">
        <f>IF(AJ28="","",VLOOKUP(AJ28,'シフト記号表（勤務時間帯）'!$D$6:$X$47,21,FALSE))</f>
        <v/>
      </c>
      <c r="AK29" s="201" t="str">
        <f>IF(AK28="","",VLOOKUP(AK28,'シフト記号表（勤務時間帯）'!$D$6:$X$47,21,FALSE))</f>
        <v/>
      </c>
      <c r="AL29" s="201" t="str">
        <f>IF(AL28="","",VLOOKUP(AL28,'シフト記号表（勤務時間帯）'!$D$6:$X$47,21,FALSE))</f>
        <v/>
      </c>
      <c r="AM29" s="201" t="str">
        <f>IF(AM28="","",VLOOKUP(AM28,'シフト記号表（勤務時間帯）'!$D$6:$X$47,21,FALSE))</f>
        <v/>
      </c>
      <c r="AN29" s="201" t="str">
        <f>IF(AN28="","",VLOOKUP(AN28,'シフト記号表（勤務時間帯）'!$D$6:$X$47,21,FALSE))</f>
        <v/>
      </c>
      <c r="AO29" s="202" t="str">
        <f>IF(AO28="","",VLOOKUP(AO28,'シフト記号表（勤務時間帯）'!$D$6:$X$47,21,FALSE))</f>
        <v/>
      </c>
      <c r="AP29" s="200" t="str">
        <f>IF(AP28="","",VLOOKUP(AP28,'シフト記号表（勤務時間帯）'!$D$6:$X$47,21,FALSE))</f>
        <v/>
      </c>
      <c r="AQ29" s="201" t="str">
        <f>IF(AQ28="","",VLOOKUP(AQ28,'シフト記号表（勤務時間帯）'!$D$6:$X$47,21,FALSE))</f>
        <v/>
      </c>
      <c r="AR29" s="201" t="str">
        <f>IF(AR28="","",VLOOKUP(AR28,'シフト記号表（勤務時間帯）'!$D$6:$X$47,21,FALSE))</f>
        <v/>
      </c>
      <c r="AS29" s="201" t="str">
        <f>IF(AS28="","",VLOOKUP(AS28,'シフト記号表（勤務時間帯）'!$D$6:$X$47,21,FALSE))</f>
        <v/>
      </c>
      <c r="AT29" s="201" t="str">
        <f>IF(AT28="","",VLOOKUP(AT28,'シフト記号表（勤務時間帯）'!$D$6:$X$47,21,FALSE))</f>
        <v/>
      </c>
      <c r="AU29" s="201" t="str">
        <f>IF(AU28="","",VLOOKUP(AU28,'シフト記号表（勤務時間帯）'!$D$6:$X$47,21,FALSE))</f>
        <v/>
      </c>
      <c r="AV29" s="202" t="str">
        <f>IF(AV28="","",VLOOKUP(AV28,'シフト記号表（勤務時間帯）'!$D$6:$X$47,21,FALSE))</f>
        <v/>
      </c>
      <c r="AW29" s="200" t="str">
        <f>IF(AW28="","",VLOOKUP(AW28,'シフト記号表（勤務時間帯）'!$D$6:$X$47,21,FALSE))</f>
        <v/>
      </c>
      <c r="AX29" s="201" t="str">
        <f>IF(AX28="","",VLOOKUP(AX28,'シフト記号表（勤務時間帯）'!$D$6:$X$47,21,FALSE))</f>
        <v/>
      </c>
      <c r="AY29" s="201" t="str">
        <f>IF(AY28="","",VLOOKUP(AY28,'シフト記号表（勤務時間帯）'!$D$6:$X$47,21,FALSE))</f>
        <v/>
      </c>
      <c r="AZ29" s="297">
        <f>IF($BC$3="４週",SUM(U29:AV29),IF($BC$3="暦月",SUM(U29:AY29),""))</f>
        <v>0</v>
      </c>
      <c r="BA29" s="298"/>
      <c r="BB29" s="299">
        <f>IF($BC$3="４週",AZ29/4,IF($BC$3="暦月",(AZ29/($BC$12/7)),""))</f>
        <v>0</v>
      </c>
      <c r="BC29" s="298"/>
      <c r="BD29" s="291"/>
      <c r="BE29" s="292"/>
      <c r="BF29" s="292"/>
      <c r="BG29" s="292"/>
      <c r="BH29" s="293"/>
    </row>
    <row r="30" spans="2:65" ht="20.25" customHeight="1" x14ac:dyDescent="0.4">
      <c r="B30" s="124"/>
      <c r="C30" s="282"/>
      <c r="D30" s="283"/>
      <c r="E30" s="284"/>
      <c r="F30" s="169"/>
      <c r="G30" s="165">
        <f>C28</f>
        <v>0</v>
      </c>
      <c r="H30" s="246"/>
      <c r="I30" s="263"/>
      <c r="J30" s="264"/>
      <c r="K30" s="264"/>
      <c r="L30" s="265"/>
      <c r="M30" s="253"/>
      <c r="N30" s="254"/>
      <c r="O30" s="255"/>
      <c r="P30" s="25" t="s">
        <v>74</v>
      </c>
      <c r="Q30" s="26"/>
      <c r="R30" s="26"/>
      <c r="S30" s="17"/>
      <c r="T30" s="54"/>
      <c r="U30" s="203" t="str">
        <f>IF(U28="","",VLOOKUP(U28,'シフト記号表（勤務時間帯）'!$D$6:$Z$47,23,FALSE))</f>
        <v/>
      </c>
      <c r="V30" s="204" t="str">
        <f>IF(V28="","",VLOOKUP(V28,'シフト記号表（勤務時間帯）'!$D$6:$Z$47,23,FALSE))</f>
        <v/>
      </c>
      <c r="W30" s="204" t="str">
        <f>IF(W28="","",VLOOKUP(W28,'シフト記号表（勤務時間帯）'!$D$6:$Z$47,23,FALSE))</f>
        <v/>
      </c>
      <c r="X30" s="204" t="str">
        <f>IF(X28="","",VLOOKUP(X28,'シフト記号表（勤務時間帯）'!$D$6:$Z$47,23,FALSE))</f>
        <v/>
      </c>
      <c r="Y30" s="204" t="str">
        <f>IF(Y28="","",VLOOKUP(Y28,'シフト記号表（勤務時間帯）'!$D$6:$Z$47,23,FALSE))</f>
        <v/>
      </c>
      <c r="Z30" s="204" t="str">
        <f>IF(Z28="","",VLOOKUP(Z28,'シフト記号表（勤務時間帯）'!$D$6:$Z$47,23,FALSE))</f>
        <v/>
      </c>
      <c r="AA30" s="205" t="str">
        <f>IF(AA28="","",VLOOKUP(AA28,'シフト記号表（勤務時間帯）'!$D$6:$Z$47,23,FALSE))</f>
        <v/>
      </c>
      <c r="AB30" s="203" t="str">
        <f>IF(AB28="","",VLOOKUP(AB28,'シフト記号表（勤務時間帯）'!$D$6:$Z$47,23,FALSE))</f>
        <v/>
      </c>
      <c r="AC30" s="204" t="str">
        <f>IF(AC28="","",VLOOKUP(AC28,'シフト記号表（勤務時間帯）'!$D$6:$Z$47,23,FALSE))</f>
        <v/>
      </c>
      <c r="AD30" s="204" t="str">
        <f>IF(AD28="","",VLOOKUP(AD28,'シフト記号表（勤務時間帯）'!$D$6:$Z$47,23,FALSE))</f>
        <v/>
      </c>
      <c r="AE30" s="204" t="str">
        <f>IF(AE28="","",VLOOKUP(AE28,'シフト記号表（勤務時間帯）'!$D$6:$Z$47,23,FALSE))</f>
        <v/>
      </c>
      <c r="AF30" s="204" t="str">
        <f>IF(AF28="","",VLOOKUP(AF28,'シフト記号表（勤務時間帯）'!$D$6:$Z$47,23,FALSE))</f>
        <v/>
      </c>
      <c r="AG30" s="204" t="str">
        <f>IF(AG28="","",VLOOKUP(AG28,'シフト記号表（勤務時間帯）'!$D$6:$Z$47,23,FALSE))</f>
        <v/>
      </c>
      <c r="AH30" s="205" t="str">
        <f>IF(AH28="","",VLOOKUP(AH28,'シフト記号表（勤務時間帯）'!$D$6:$Z$47,23,FALSE))</f>
        <v/>
      </c>
      <c r="AI30" s="203" t="str">
        <f>IF(AI28="","",VLOOKUP(AI28,'シフト記号表（勤務時間帯）'!$D$6:$Z$47,23,FALSE))</f>
        <v/>
      </c>
      <c r="AJ30" s="204" t="str">
        <f>IF(AJ28="","",VLOOKUP(AJ28,'シフト記号表（勤務時間帯）'!$D$6:$Z$47,23,FALSE))</f>
        <v/>
      </c>
      <c r="AK30" s="204" t="str">
        <f>IF(AK28="","",VLOOKUP(AK28,'シフト記号表（勤務時間帯）'!$D$6:$Z$47,23,FALSE))</f>
        <v/>
      </c>
      <c r="AL30" s="204" t="str">
        <f>IF(AL28="","",VLOOKUP(AL28,'シフト記号表（勤務時間帯）'!$D$6:$Z$47,23,FALSE))</f>
        <v/>
      </c>
      <c r="AM30" s="204" t="str">
        <f>IF(AM28="","",VLOOKUP(AM28,'シフト記号表（勤務時間帯）'!$D$6:$Z$47,23,FALSE))</f>
        <v/>
      </c>
      <c r="AN30" s="204" t="str">
        <f>IF(AN28="","",VLOOKUP(AN28,'シフト記号表（勤務時間帯）'!$D$6:$Z$47,23,FALSE))</f>
        <v/>
      </c>
      <c r="AO30" s="205" t="str">
        <f>IF(AO28="","",VLOOKUP(AO28,'シフト記号表（勤務時間帯）'!$D$6:$Z$47,23,FALSE))</f>
        <v/>
      </c>
      <c r="AP30" s="203" t="str">
        <f>IF(AP28="","",VLOOKUP(AP28,'シフト記号表（勤務時間帯）'!$D$6:$Z$47,23,FALSE))</f>
        <v/>
      </c>
      <c r="AQ30" s="204" t="str">
        <f>IF(AQ28="","",VLOOKUP(AQ28,'シフト記号表（勤務時間帯）'!$D$6:$Z$47,23,FALSE))</f>
        <v/>
      </c>
      <c r="AR30" s="204" t="str">
        <f>IF(AR28="","",VLOOKUP(AR28,'シフト記号表（勤務時間帯）'!$D$6:$Z$47,23,FALSE))</f>
        <v/>
      </c>
      <c r="AS30" s="204" t="str">
        <f>IF(AS28="","",VLOOKUP(AS28,'シフト記号表（勤務時間帯）'!$D$6:$Z$47,23,FALSE))</f>
        <v/>
      </c>
      <c r="AT30" s="204" t="str">
        <f>IF(AT28="","",VLOOKUP(AT28,'シフト記号表（勤務時間帯）'!$D$6:$Z$47,23,FALSE))</f>
        <v/>
      </c>
      <c r="AU30" s="204" t="str">
        <f>IF(AU28="","",VLOOKUP(AU28,'シフト記号表（勤務時間帯）'!$D$6:$Z$47,23,FALSE))</f>
        <v/>
      </c>
      <c r="AV30" s="205" t="str">
        <f>IF(AV28="","",VLOOKUP(AV28,'シフト記号表（勤務時間帯）'!$D$6:$Z$47,23,FALSE))</f>
        <v/>
      </c>
      <c r="AW30" s="203" t="str">
        <f>IF(AW28="","",VLOOKUP(AW28,'シフト記号表（勤務時間帯）'!$D$6:$Z$47,23,FALSE))</f>
        <v/>
      </c>
      <c r="AX30" s="204" t="str">
        <f>IF(AX28="","",VLOOKUP(AX28,'シフト記号表（勤務時間帯）'!$D$6:$Z$47,23,FALSE))</f>
        <v/>
      </c>
      <c r="AY30" s="204" t="str">
        <f>IF(AY28="","",VLOOKUP(AY28,'シフト記号表（勤務時間帯）'!$D$6:$Z$47,23,FALSE))</f>
        <v/>
      </c>
      <c r="AZ30" s="300">
        <f>IF($BC$3="４週",SUM(U30:AV30),IF($BC$3="暦月",SUM(U30:AY30),""))</f>
        <v>0</v>
      </c>
      <c r="BA30" s="301"/>
      <c r="BB30" s="302">
        <f>IF($BC$3="４週",AZ30/4,IF($BC$3="暦月",(AZ30/($BC$12/7)),""))</f>
        <v>0</v>
      </c>
      <c r="BC30" s="301"/>
      <c r="BD30" s="294"/>
      <c r="BE30" s="295"/>
      <c r="BF30" s="295"/>
      <c r="BG30" s="295"/>
      <c r="BH30" s="296"/>
    </row>
    <row r="31" spans="2:65" ht="20.25" customHeight="1" x14ac:dyDescent="0.4">
      <c r="B31" s="125"/>
      <c r="C31" s="276"/>
      <c r="D31" s="277"/>
      <c r="E31" s="278"/>
      <c r="F31" s="168"/>
      <c r="G31" s="164"/>
      <c r="H31" s="244"/>
      <c r="I31" s="257"/>
      <c r="J31" s="258"/>
      <c r="K31" s="258"/>
      <c r="L31" s="259"/>
      <c r="M31" s="247"/>
      <c r="N31" s="248"/>
      <c r="O31" s="249"/>
      <c r="P31" s="21" t="s">
        <v>18</v>
      </c>
      <c r="Q31" s="27"/>
      <c r="R31" s="27"/>
      <c r="S31" s="15"/>
      <c r="T31" s="55"/>
      <c r="U31" s="206"/>
      <c r="V31" s="207"/>
      <c r="W31" s="207"/>
      <c r="X31" s="207"/>
      <c r="Y31" s="207"/>
      <c r="Z31" s="207"/>
      <c r="AA31" s="208"/>
      <c r="AB31" s="206"/>
      <c r="AC31" s="207"/>
      <c r="AD31" s="207"/>
      <c r="AE31" s="207"/>
      <c r="AF31" s="207"/>
      <c r="AG31" s="207"/>
      <c r="AH31" s="208"/>
      <c r="AI31" s="206"/>
      <c r="AJ31" s="207"/>
      <c r="AK31" s="207"/>
      <c r="AL31" s="207"/>
      <c r="AM31" s="207"/>
      <c r="AN31" s="207"/>
      <c r="AO31" s="208"/>
      <c r="AP31" s="206"/>
      <c r="AQ31" s="207"/>
      <c r="AR31" s="207"/>
      <c r="AS31" s="207"/>
      <c r="AT31" s="207"/>
      <c r="AU31" s="207"/>
      <c r="AV31" s="208"/>
      <c r="AW31" s="206"/>
      <c r="AX31" s="207"/>
      <c r="AY31" s="207"/>
      <c r="AZ31" s="256"/>
      <c r="BA31" s="243"/>
      <c r="BB31" s="242"/>
      <c r="BC31" s="243"/>
      <c r="BD31" s="288"/>
      <c r="BE31" s="289"/>
      <c r="BF31" s="289"/>
      <c r="BG31" s="289"/>
      <c r="BH31" s="290"/>
    </row>
    <row r="32" spans="2:65" ht="20.25" customHeight="1" x14ac:dyDescent="0.4">
      <c r="B32" s="123">
        <f>B29+1</f>
        <v>3</v>
      </c>
      <c r="C32" s="279"/>
      <c r="D32" s="280"/>
      <c r="E32" s="281"/>
      <c r="F32" s="168">
        <f>C31</f>
        <v>0</v>
      </c>
      <c r="G32" s="164"/>
      <c r="H32" s="245"/>
      <c r="I32" s="260"/>
      <c r="J32" s="261"/>
      <c r="K32" s="261"/>
      <c r="L32" s="262"/>
      <c r="M32" s="250"/>
      <c r="N32" s="251"/>
      <c r="O32" s="252"/>
      <c r="P32" s="23" t="s">
        <v>73</v>
      </c>
      <c r="Q32" s="24"/>
      <c r="R32" s="24"/>
      <c r="S32" s="19"/>
      <c r="T32" s="53"/>
      <c r="U32" s="200" t="str">
        <f>IF(U31="","",VLOOKUP(U31,'シフト記号表（勤務時間帯）'!$D$6:$X$47,21,FALSE))</f>
        <v/>
      </c>
      <c r="V32" s="201" t="str">
        <f>IF(V31="","",VLOOKUP(V31,'シフト記号表（勤務時間帯）'!$D$6:$X$47,21,FALSE))</f>
        <v/>
      </c>
      <c r="W32" s="201" t="str">
        <f>IF(W31="","",VLOOKUP(W31,'シフト記号表（勤務時間帯）'!$D$6:$X$47,21,FALSE))</f>
        <v/>
      </c>
      <c r="X32" s="201" t="str">
        <f>IF(X31="","",VLOOKUP(X31,'シフト記号表（勤務時間帯）'!$D$6:$X$47,21,FALSE))</f>
        <v/>
      </c>
      <c r="Y32" s="201" t="str">
        <f>IF(Y31="","",VLOOKUP(Y31,'シフト記号表（勤務時間帯）'!$D$6:$X$47,21,FALSE))</f>
        <v/>
      </c>
      <c r="Z32" s="201" t="str">
        <f>IF(Z31="","",VLOOKUP(Z31,'シフト記号表（勤務時間帯）'!$D$6:$X$47,21,FALSE))</f>
        <v/>
      </c>
      <c r="AA32" s="202" t="str">
        <f>IF(AA31="","",VLOOKUP(AA31,'シフト記号表（勤務時間帯）'!$D$6:$X$47,21,FALSE))</f>
        <v/>
      </c>
      <c r="AB32" s="200" t="str">
        <f>IF(AB31="","",VLOOKUP(AB31,'シフト記号表（勤務時間帯）'!$D$6:$X$47,21,FALSE))</f>
        <v/>
      </c>
      <c r="AC32" s="201" t="str">
        <f>IF(AC31="","",VLOOKUP(AC31,'シフト記号表（勤務時間帯）'!$D$6:$X$47,21,FALSE))</f>
        <v/>
      </c>
      <c r="AD32" s="201" t="str">
        <f>IF(AD31="","",VLOOKUP(AD31,'シフト記号表（勤務時間帯）'!$D$6:$X$47,21,FALSE))</f>
        <v/>
      </c>
      <c r="AE32" s="201" t="str">
        <f>IF(AE31="","",VLOOKUP(AE31,'シフト記号表（勤務時間帯）'!$D$6:$X$47,21,FALSE))</f>
        <v/>
      </c>
      <c r="AF32" s="201" t="str">
        <f>IF(AF31="","",VLOOKUP(AF31,'シフト記号表（勤務時間帯）'!$D$6:$X$47,21,FALSE))</f>
        <v/>
      </c>
      <c r="AG32" s="201" t="str">
        <f>IF(AG31="","",VLOOKUP(AG31,'シフト記号表（勤務時間帯）'!$D$6:$X$47,21,FALSE))</f>
        <v/>
      </c>
      <c r="AH32" s="202" t="str">
        <f>IF(AH31="","",VLOOKUP(AH31,'シフト記号表（勤務時間帯）'!$D$6:$X$47,21,FALSE))</f>
        <v/>
      </c>
      <c r="AI32" s="200" t="str">
        <f>IF(AI31="","",VLOOKUP(AI31,'シフト記号表（勤務時間帯）'!$D$6:$X$47,21,FALSE))</f>
        <v/>
      </c>
      <c r="AJ32" s="201" t="str">
        <f>IF(AJ31="","",VLOOKUP(AJ31,'シフト記号表（勤務時間帯）'!$D$6:$X$47,21,FALSE))</f>
        <v/>
      </c>
      <c r="AK32" s="201" t="str">
        <f>IF(AK31="","",VLOOKUP(AK31,'シフト記号表（勤務時間帯）'!$D$6:$X$47,21,FALSE))</f>
        <v/>
      </c>
      <c r="AL32" s="201" t="str">
        <f>IF(AL31="","",VLOOKUP(AL31,'シフト記号表（勤務時間帯）'!$D$6:$X$47,21,FALSE))</f>
        <v/>
      </c>
      <c r="AM32" s="201" t="str">
        <f>IF(AM31="","",VLOOKUP(AM31,'シフト記号表（勤務時間帯）'!$D$6:$X$47,21,FALSE))</f>
        <v/>
      </c>
      <c r="AN32" s="201" t="str">
        <f>IF(AN31="","",VLOOKUP(AN31,'シフト記号表（勤務時間帯）'!$D$6:$X$47,21,FALSE))</f>
        <v/>
      </c>
      <c r="AO32" s="202" t="str">
        <f>IF(AO31="","",VLOOKUP(AO31,'シフト記号表（勤務時間帯）'!$D$6:$X$47,21,FALSE))</f>
        <v/>
      </c>
      <c r="AP32" s="200" t="str">
        <f>IF(AP31="","",VLOOKUP(AP31,'シフト記号表（勤務時間帯）'!$D$6:$X$47,21,FALSE))</f>
        <v/>
      </c>
      <c r="AQ32" s="201" t="str">
        <f>IF(AQ31="","",VLOOKUP(AQ31,'シフト記号表（勤務時間帯）'!$D$6:$X$47,21,FALSE))</f>
        <v/>
      </c>
      <c r="AR32" s="201" t="str">
        <f>IF(AR31="","",VLOOKUP(AR31,'シフト記号表（勤務時間帯）'!$D$6:$X$47,21,FALSE))</f>
        <v/>
      </c>
      <c r="AS32" s="201" t="str">
        <f>IF(AS31="","",VLOOKUP(AS31,'シフト記号表（勤務時間帯）'!$D$6:$X$47,21,FALSE))</f>
        <v/>
      </c>
      <c r="AT32" s="201" t="str">
        <f>IF(AT31="","",VLOOKUP(AT31,'シフト記号表（勤務時間帯）'!$D$6:$X$47,21,FALSE))</f>
        <v/>
      </c>
      <c r="AU32" s="201" t="str">
        <f>IF(AU31="","",VLOOKUP(AU31,'シフト記号表（勤務時間帯）'!$D$6:$X$47,21,FALSE))</f>
        <v/>
      </c>
      <c r="AV32" s="202" t="str">
        <f>IF(AV31="","",VLOOKUP(AV31,'シフト記号表（勤務時間帯）'!$D$6:$X$47,21,FALSE))</f>
        <v/>
      </c>
      <c r="AW32" s="200" t="str">
        <f>IF(AW31="","",VLOOKUP(AW31,'シフト記号表（勤務時間帯）'!$D$6:$X$47,21,FALSE))</f>
        <v/>
      </c>
      <c r="AX32" s="201" t="str">
        <f>IF(AX31="","",VLOOKUP(AX31,'シフト記号表（勤務時間帯）'!$D$6:$X$47,21,FALSE))</f>
        <v/>
      </c>
      <c r="AY32" s="201" t="str">
        <f>IF(AY31="","",VLOOKUP(AY31,'シフト記号表（勤務時間帯）'!$D$6:$X$47,21,FALSE))</f>
        <v/>
      </c>
      <c r="AZ32" s="297">
        <f>IF($BC$3="４週",SUM(U32:AV32),IF($BC$3="暦月",SUM(U32:AY32),""))</f>
        <v>0</v>
      </c>
      <c r="BA32" s="298"/>
      <c r="BB32" s="299">
        <f>IF($BC$3="４週",AZ32/4,IF($BC$3="暦月",(AZ32/($BC$12/7)),""))</f>
        <v>0</v>
      </c>
      <c r="BC32" s="298"/>
      <c r="BD32" s="291"/>
      <c r="BE32" s="292"/>
      <c r="BF32" s="292"/>
      <c r="BG32" s="292"/>
      <c r="BH32" s="293"/>
    </row>
    <row r="33" spans="2:60" ht="20.25" customHeight="1" x14ac:dyDescent="0.4">
      <c r="B33" s="124"/>
      <c r="C33" s="282"/>
      <c r="D33" s="283"/>
      <c r="E33" s="284"/>
      <c r="F33" s="169"/>
      <c r="G33" s="165">
        <f>C31</f>
        <v>0</v>
      </c>
      <c r="H33" s="246"/>
      <c r="I33" s="263"/>
      <c r="J33" s="264"/>
      <c r="K33" s="264"/>
      <c r="L33" s="265"/>
      <c r="M33" s="253"/>
      <c r="N33" s="254"/>
      <c r="O33" s="255"/>
      <c r="P33" s="25" t="s">
        <v>74</v>
      </c>
      <c r="Q33" s="28"/>
      <c r="R33" s="28"/>
      <c r="S33" s="16"/>
      <c r="T33" s="56"/>
      <c r="U33" s="203" t="str">
        <f>IF(U31="","",VLOOKUP(U31,'シフト記号表（勤務時間帯）'!$D$6:$Z$47,23,FALSE))</f>
        <v/>
      </c>
      <c r="V33" s="204" t="str">
        <f>IF(V31="","",VLOOKUP(V31,'シフト記号表（勤務時間帯）'!$D$6:$Z$47,23,FALSE))</f>
        <v/>
      </c>
      <c r="W33" s="204" t="str">
        <f>IF(W31="","",VLOOKUP(W31,'シフト記号表（勤務時間帯）'!$D$6:$Z$47,23,FALSE))</f>
        <v/>
      </c>
      <c r="X33" s="204" t="str">
        <f>IF(X31="","",VLOOKUP(X31,'シフト記号表（勤務時間帯）'!$D$6:$Z$47,23,FALSE))</f>
        <v/>
      </c>
      <c r="Y33" s="204" t="str">
        <f>IF(Y31="","",VLOOKUP(Y31,'シフト記号表（勤務時間帯）'!$D$6:$Z$47,23,FALSE))</f>
        <v/>
      </c>
      <c r="Z33" s="204" t="str">
        <f>IF(Z31="","",VLOOKUP(Z31,'シフト記号表（勤務時間帯）'!$D$6:$Z$47,23,FALSE))</f>
        <v/>
      </c>
      <c r="AA33" s="205" t="str">
        <f>IF(AA31="","",VLOOKUP(AA31,'シフト記号表（勤務時間帯）'!$D$6:$Z$47,23,FALSE))</f>
        <v/>
      </c>
      <c r="AB33" s="203" t="str">
        <f>IF(AB31="","",VLOOKUP(AB31,'シフト記号表（勤務時間帯）'!$D$6:$Z$47,23,FALSE))</f>
        <v/>
      </c>
      <c r="AC33" s="204" t="str">
        <f>IF(AC31="","",VLOOKUP(AC31,'シフト記号表（勤務時間帯）'!$D$6:$Z$47,23,FALSE))</f>
        <v/>
      </c>
      <c r="AD33" s="204" t="str">
        <f>IF(AD31="","",VLOOKUP(AD31,'シフト記号表（勤務時間帯）'!$D$6:$Z$47,23,FALSE))</f>
        <v/>
      </c>
      <c r="AE33" s="204" t="str">
        <f>IF(AE31="","",VLOOKUP(AE31,'シフト記号表（勤務時間帯）'!$D$6:$Z$47,23,FALSE))</f>
        <v/>
      </c>
      <c r="AF33" s="204" t="str">
        <f>IF(AF31="","",VLOOKUP(AF31,'シフト記号表（勤務時間帯）'!$D$6:$Z$47,23,FALSE))</f>
        <v/>
      </c>
      <c r="AG33" s="204" t="str">
        <f>IF(AG31="","",VLOOKUP(AG31,'シフト記号表（勤務時間帯）'!$D$6:$Z$47,23,FALSE))</f>
        <v/>
      </c>
      <c r="AH33" s="205" t="str">
        <f>IF(AH31="","",VLOOKUP(AH31,'シフト記号表（勤務時間帯）'!$D$6:$Z$47,23,FALSE))</f>
        <v/>
      </c>
      <c r="AI33" s="203" t="str">
        <f>IF(AI31="","",VLOOKUP(AI31,'シフト記号表（勤務時間帯）'!$D$6:$Z$47,23,FALSE))</f>
        <v/>
      </c>
      <c r="AJ33" s="204" t="str">
        <f>IF(AJ31="","",VLOOKUP(AJ31,'シフト記号表（勤務時間帯）'!$D$6:$Z$47,23,FALSE))</f>
        <v/>
      </c>
      <c r="AK33" s="204" t="str">
        <f>IF(AK31="","",VLOOKUP(AK31,'シフト記号表（勤務時間帯）'!$D$6:$Z$47,23,FALSE))</f>
        <v/>
      </c>
      <c r="AL33" s="204" t="str">
        <f>IF(AL31="","",VLOOKUP(AL31,'シフト記号表（勤務時間帯）'!$D$6:$Z$47,23,FALSE))</f>
        <v/>
      </c>
      <c r="AM33" s="204" t="str">
        <f>IF(AM31="","",VLOOKUP(AM31,'シフト記号表（勤務時間帯）'!$D$6:$Z$47,23,FALSE))</f>
        <v/>
      </c>
      <c r="AN33" s="204" t="str">
        <f>IF(AN31="","",VLOOKUP(AN31,'シフト記号表（勤務時間帯）'!$D$6:$Z$47,23,FALSE))</f>
        <v/>
      </c>
      <c r="AO33" s="205" t="str">
        <f>IF(AO31="","",VLOOKUP(AO31,'シフト記号表（勤務時間帯）'!$D$6:$Z$47,23,FALSE))</f>
        <v/>
      </c>
      <c r="AP33" s="203" t="str">
        <f>IF(AP31="","",VLOOKUP(AP31,'シフト記号表（勤務時間帯）'!$D$6:$Z$47,23,FALSE))</f>
        <v/>
      </c>
      <c r="AQ33" s="204" t="str">
        <f>IF(AQ31="","",VLOOKUP(AQ31,'シフト記号表（勤務時間帯）'!$D$6:$Z$47,23,FALSE))</f>
        <v/>
      </c>
      <c r="AR33" s="204" t="str">
        <f>IF(AR31="","",VLOOKUP(AR31,'シフト記号表（勤務時間帯）'!$D$6:$Z$47,23,FALSE))</f>
        <v/>
      </c>
      <c r="AS33" s="204" t="str">
        <f>IF(AS31="","",VLOOKUP(AS31,'シフト記号表（勤務時間帯）'!$D$6:$Z$47,23,FALSE))</f>
        <v/>
      </c>
      <c r="AT33" s="204" t="str">
        <f>IF(AT31="","",VLOOKUP(AT31,'シフト記号表（勤務時間帯）'!$D$6:$Z$47,23,FALSE))</f>
        <v/>
      </c>
      <c r="AU33" s="204" t="str">
        <f>IF(AU31="","",VLOOKUP(AU31,'シフト記号表（勤務時間帯）'!$D$6:$Z$47,23,FALSE))</f>
        <v/>
      </c>
      <c r="AV33" s="205" t="str">
        <f>IF(AV31="","",VLOOKUP(AV31,'シフト記号表（勤務時間帯）'!$D$6:$Z$47,23,FALSE))</f>
        <v/>
      </c>
      <c r="AW33" s="203" t="str">
        <f>IF(AW31="","",VLOOKUP(AW31,'シフト記号表（勤務時間帯）'!$D$6:$Z$47,23,FALSE))</f>
        <v/>
      </c>
      <c r="AX33" s="204" t="str">
        <f>IF(AX31="","",VLOOKUP(AX31,'シフト記号表（勤務時間帯）'!$D$6:$Z$47,23,FALSE))</f>
        <v/>
      </c>
      <c r="AY33" s="204" t="str">
        <f>IF(AY31="","",VLOOKUP(AY31,'シフト記号表（勤務時間帯）'!$D$6:$Z$47,23,FALSE))</f>
        <v/>
      </c>
      <c r="AZ33" s="300">
        <f>IF($BC$3="４週",SUM(U33:AV33),IF($BC$3="暦月",SUM(U33:AY33),""))</f>
        <v>0</v>
      </c>
      <c r="BA33" s="301"/>
      <c r="BB33" s="302">
        <f>IF($BC$3="４週",AZ33/4,IF($BC$3="暦月",(AZ33/($BC$12/7)),""))</f>
        <v>0</v>
      </c>
      <c r="BC33" s="301"/>
      <c r="BD33" s="294"/>
      <c r="BE33" s="295"/>
      <c r="BF33" s="295"/>
      <c r="BG33" s="295"/>
      <c r="BH33" s="296"/>
    </row>
    <row r="34" spans="2:60" ht="20.25" customHeight="1" x14ac:dyDescent="0.4">
      <c r="B34" s="125"/>
      <c r="C34" s="276"/>
      <c r="D34" s="277"/>
      <c r="E34" s="278"/>
      <c r="F34" s="168"/>
      <c r="G34" s="164"/>
      <c r="H34" s="244"/>
      <c r="I34" s="257"/>
      <c r="J34" s="258"/>
      <c r="K34" s="258"/>
      <c r="L34" s="259"/>
      <c r="M34" s="247"/>
      <c r="N34" s="248"/>
      <c r="O34" s="249"/>
      <c r="P34" s="21" t="s">
        <v>18</v>
      </c>
      <c r="Q34" s="27"/>
      <c r="R34" s="27"/>
      <c r="S34" s="15"/>
      <c r="T34" s="55"/>
      <c r="U34" s="206"/>
      <c r="V34" s="207"/>
      <c r="W34" s="207"/>
      <c r="X34" s="207"/>
      <c r="Y34" s="207"/>
      <c r="Z34" s="207"/>
      <c r="AA34" s="208"/>
      <c r="AB34" s="206"/>
      <c r="AC34" s="207"/>
      <c r="AD34" s="207"/>
      <c r="AE34" s="207"/>
      <c r="AF34" s="207"/>
      <c r="AG34" s="207"/>
      <c r="AH34" s="208"/>
      <c r="AI34" s="206"/>
      <c r="AJ34" s="207"/>
      <c r="AK34" s="207"/>
      <c r="AL34" s="207"/>
      <c r="AM34" s="207"/>
      <c r="AN34" s="207"/>
      <c r="AO34" s="208"/>
      <c r="AP34" s="206"/>
      <c r="AQ34" s="207"/>
      <c r="AR34" s="207"/>
      <c r="AS34" s="207"/>
      <c r="AT34" s="207"/>
      <c r="AU34" s="207"/>
      <c r="AV34" s="208"/>
      <c r="AW34" s="206"/>
      <c r="AX34" s="207"/>
      <c r="AY34" s="207"/>
      <c r="AZ34" s="256"/>
      <c r="BA34" s="243"/>
      <c r="BB34" s="242"/>
      <c r="BC34" s="243"/>
      <c r="BD34" s="288"/>
      <c r="BE34" s="289"/>
      <c r="BF34" s="289"/>
      <c r="BG34" s="289"/>
      <c r="BH34" s="290"/>
    </row>
    <row r="35" spans="2:60" ht="20.25" customHeight="1" x14ac:dyDescent="0.4">
      <c r="B35" s="123">
        <f>B32+1</f>
        <v>4</v>
      </c>
      <c r="C35" s="279"/>
      <c r="D35" s="280"/>
      <c r="E35" s="281"/>
      <c r="F35" s="168">
        <f>C34</f>
        <v>0</v>
      </c>
      <c r="G35" s="164"/>
      <c r="H35" s="245"/>
      <c r="I35" s="260"/>
      <c r="J35" s="261"/>
      <c r="K35" s="261"/>
      <c r="L35" s="262"/>
      <c r="M35" s="250"/>
      <c r="N35" s="251"/>
      <c r="O35" s="252"/>
      <c r="P35" s="23" t="s">
        <v>73</v>
      </c>
      <c r="Q35" s="24"/>
      <c r="R35" s="24"/>
      <c r="S35" s="19"/>
      <c r="T35" s="53"/>
      <c r="U35" s="200" t="str">
        <f>IF(U34="","",VLOOKUP(U34,'シフト記号表（勤務時間帯）'!$D$6:$X$47,21,FALSE))</f>
        <v/>
      </c>
      <c r="V35" s="201" t="str">
        <f>IF(V34="","",VLOOKUP(V34,'シフト記号表（勤務時間帯）'!$D$6:$X$47,21,FALSE))</f>
        <v/>
      </c>
      <c r="W35" s="201" t="str">
        <f>IF(W34="","",VLOOKUP(W34,'シフト記号表（勤務時間帯）'!$D$6:$X$47,21,FALSE))</f>
        <v/>
      </c>
      <c r="X35" s="201" t="str">
        <f>IF(X34="","",VLOOKUP(X34,'シフト記号表（勤務時間帯）'!$D$6:$X$47,21,FALSE))</f>
        <v/>
      </c>
      <c r="Y35" s="201" t="str">
        <f>IF(Y34="","",VLOOKUP(Y34,'シフト記号表（勤務時間帯）'!$D$6:$X$47,21,FALSE))</f>
        <v/>
      </c>
      <c r="Z35" s="201" t="str">
        <f>IF(Z34="","",VLOOKUP(Z34,'シフト記号表（勤務時間帯）'!$D$6:$X$47,21,FALSE))</f>
        <v/>
      </c>
      <c r="AA35" s="202" t="str">
        <f>IF(AA34="","",VLOOKUP(AA34,'シフト記号表（勤務時間帯）'!$D$6:$X$47,21,FALSE))</f>
        <v/>
      </c>
      <c r="AB35" s="200" t="str">
        <f>IF(AB34="","",VLOOKUP(AB34,'シフト記号表（勤務時間帯）'!$D$6:$X$47,21,FALSE))</f>
        <v/>
      </c>
      <c r="AC35" s="201" t="str">
        <f>IF(AC34="","",VLOOKUP(AC34,'シフト記号表（勤務時間帯）'!$D$6:$X$47,21,FALSE))</f>
        <v/>
      </c>
      <c r="AD35" s="201" t="str">
        <f>IF(AD34="","",VLOOKUP(AD34,'シフト記号表（勤務時間帯）'!$D$6:$X$47,21,FALSE))</f>
        <v/>
      </c>
      <c r="AE35" s="201" t="str">
        <f>IF(AE34="","",VLOOKUP(AE34,'シフト記号表（勤務時間帯）'!$D$6:$X$47,21,FALSE))</f>
        <v/>
      </c>
      <c r="AF35" s="201" t="str">
        <f>IF(AF34="","",VLOOKUP(AF34,'シフト記号表（勤務時間帯）'!$D$6:$X$47,21,FALSE))</f>
        <v/>
      </c>
      <c r="AG35" s="201" t="str">
        <f>IF(AG34="","",VLOOKUP(AG34,'シフト記号表（勤務時間帯）'!$D$6:$X$47,21,FALSE))</f>
        <v/>
      </c>
      <c r="AH35" s="202" t="str">
        <f>IF(AH34="","",VLOOKUP(AH34,'シフト記号表（勤務時間帯）'!$D$6:$X$47,21,FALSE))</f>
        <v/>
      </c>
      <c r="AI35" s="200" t="str">
        <f>IF(AI34="","",VLOOKUP(AI34,'シフト記号表（勤務時間帯）'!$D$6:$X$47,21,FALSE))</f>
        <v/>
      </c>
      <c r="AJ35" s="201" t="str">
        <f>IF(AJ34="","",VLOOKUP(AJ34,'シフト記号表（勤務時間帯）'!$D$6:$X$47,21,FALSE))</f>
        <v/>
      </c>
      <c r="AK35" s="201" t="str">
        <f>IF(AK34="","",VLOOKUP(AK34,'シフト記号表（勤務時間帯）'!$D$6:$X$47,21,FALSE))</f>
        <v/>
      </c>
      <c r="AL35" s="201" t="str">
        <f>IF(AL34="","",VLOOKUP(AL34,'シフト記号表（勤務時間帯）'!$D$6:$X$47,21,FALSE))</f>
        <v/>
      </c>
      <c r="AM35" s="201" t="str">
        <f>IF(AM34="","",VLOOKUP(AM34,'シフト記号表（勤務時間帯）'!$D$6:$X$47,21,FALSE))</f>
        <v/>
      </c>
      <c r="AN35" s="201" t="str">
        <f>IF(AN34="","",VLOOKUP(AN34,'シフト記号表（勤務時間帯）'!$D$6:$X$47,21,FALSE))</f>
        <v/>
      </c>
      <c r="AO35" s="202" t="str">
        <f>IF(AO34="","",VLOOKUP(AO34,'シフト記号表（勤務時間帯）'!$D$6:$X$47,21,FALSE))</f>
        <v/>
      </c>
      <c r="AP35" s="200" t="str">
        <f>IF(AP34="","",VLOOKUP(AP34,'シフト記号表（勤務時間帯）'!$D$6:$X$47,21,FALSE))</f>
        <v/>
      </c>
      <c r="AQ35" s="201" t="str">
        <f>IF(AQ34="","",VLOOKUP(AQ34,'シフト記号表（勤務時間帯）'!$D$6:$X$47,21,FALSE))</f>
        <v/>
      </c>
      <c r="AR35" s="201" t="str">
        <f>IF(AR34="","",VLOOKUP(AR34,'シフト記号表（勤務時間帯）'!$D$6:$X$47,21,FALSE))</f>
        <v/>
      </c>
      <c r="AS35" s="201" t="str">
        <f>IF(AS34="","",VLOOKUP(AS34,'シフト記号表（勤務時間帯）'!$D$6:$X$47,21,FALSE))</f>
        <v/>
      </c>
      <c r="AT35" s="201" t="str">
        <f>IF(AT34="","",VLOOKUP(AT34,'シフト記号表（勤務時間帯）'!$D$6:$X$47,21,FALSE))</f>
        <v/>
      </c>
      <c r="AU35" s="201" t="str">
        <f>IF(AU34="","",VLOOKUP(AU34,'シフト記号表（勤務時間帯）'!$D$6:$X$47,21,FALSE))</f>
        <v/>
      </c>
      <c r="AV35" s="202" t="str">
        <f>IF(AV34="","",VLOOKUP(AV34,'シフト記号表（勤務時間帯）'!$D$6:$X$47,21,FALSE))</f>
        <v/>
      </c>
      <c r="AW35" s="200" t="str">
        <f>IF(AW34="","",VLOOKUP(AW34,'シフト記号表（勤務時間帯）'!$D$6:$X$47,21,FALSE))</f>
        <v/>
      </c>
      <c r="AX35" s="201" t="str">
        <f>IF(AX34="","",VLOOKUP(AX34,'シフト記号表（勤務時間帯）'!$D$6:$X$47,21,FALSE))</f>
        <v/>
      </c>
      <c r="AY35" s="201" t="str">
        <f>IF(AY34="","",VLOOKUP(AY34,'シフト記号表（勤務時間帯）'!$D$6:$X$47,21,FALSE))</f>
        <v/>
      </c>
      <c r="AZ35" s="297">
        <f>IF($BC$3="４週",SUM(U35:AV35),IF($BC$3="暦月",SUM(U35:AY35),""))</f>
        <v>0</v>
      </c>
      <c r="BA35" s="298"/>
      <c r="BB35" s="299">
        <f>IF($BC$3="４週",AZ35/4,IF($BC$3="暦月",(AZ35/($BC$12/7)),""))</f>
        <v>0</v>
      </c>
      <c r="BC35" s="298"/>
      <c r="BD35" s="291"/>
      <c r="BE35" s="292"/>
      <c r="BF35" s="292"/>
      <c r="BG35" s="292"/>
      <c r="BH35" s="293"/>
    </row>
    <row r="36" spans="2:60" ht="20.25" customHeight="1" x14ac:dyDescent="0.4">
      <c r="B36" s="124"/>
      <c r="C36" s="282"/>
      <c r="D36" s="283"/>
      <c r="E36" s="284"/>
      <c r="F36" s="169"/>
      <c r="G36" s="165">
        <f>C34</f>
        <v>0</v>
      </c>
      <c r="H36" s="246"/>
      <c r="I36" s="263"/>
      <c r="J36" s="264"/>
      <c r="K36" s="264"/>
      <c r="L36" s="265"/>
      <c r="M36" s="253"/>
      <c r="N36" s="254"/>
      <c r="O36" s="255"/>
      <c r="P36" s="25" t="s">
        <v>74</v>
      </c>
      <c r="Q36" s="29"/>
      <c r="R36" s="29"/>
      <c r="S36" s="17"/>
      <c r="T36" s="54"/>
      <c r="U36" s="203" t="str">
        <f>IF(U34="","",VLOOKUP(U34,'シフト記号表（勤務時間帯）'!$D$6:$Z$47,23,FALSE))</f>
        <v/>
      </c>
      <c r="V36" s="204" t="str">
        <f>IF(V34="","",VLOOKUP(V34,'シフト記号表（勤務時間帯）'!$D$6:$Z$47,23,FALSE))</f>
        <v/>
      </c>
      <c r="W36" s="204" t="str">
        <f>IF(W34="","",VLOOKUP(W34,'シフト記号表（勤務時間帯）'!$D$6:$Z$47,23,FALSE))</f>
        <v/>
      </c>
      <c r="X36" s="204" t="str">
        <f>IF(X34="","",VLOOKUP(X34,'シフト記号表（勤務時間帯）'!$D$6:$Z$47,23,FALSE))</f>
        <v/>
      </c>
      <c r="Y36" s="204" t="str">
        <f>IF(Y34="","",VLOOKUP(Y34,'シフト記号表（勤務時間帯）'!$D$6:$Z$47,23,FALSE))</f>
        <v/>
      </c>
      <c r="Z36" s="204" t="str">
        <f>IF(Z34="","",VLOOKUP(Z34,'シフト記号表（勤務時間帯）'!$D$6:$Z$47,23,FALSE))</f>
        <v/>
      </c>
      <c r="AA36" s="205" t="str">
        <f>IF(AA34="","",VLOOKUP(AA34,'シフト記号表（勤務時間帯）'!$D$6:$Z$47,23,FALSE))</f>
        <v/>
      </c>
      <c r="AB36" s="203" t="str">
        <f>IF(AB34="","",VLOOKUP(AB34,'シフト記号表（勤務時間帯）'!$D$6:$Z$47,23,FALSE))</f>
        <v/>
      </c>
      <c r="AC36" s="204" t="str">
        <f>IF(AC34="","",VLOOKUP(AC34,'シフト記号表（勤務時間帯）'!$D$6:$Z$47,23,FALSE))</f>
        <v/>
      </c>
      <c r="AD36" s="204" t="str">
        <f>IF(AD34="","",VLOOKUP(AD34,'シフト記号表（勤務時間帯）'!$D$6:$Z$47,23,FALSE))</f>
        <v/>
      </c>
      <c r="AE36" s="204" t="str">
        <f>IF(AE34="","",VLOOKUP(AE34,'シフト記号表（勤務時間帯）'!$D$6:$Z$47,23,FALSE))</f>
        <v/>
      </c>
      <c r="AF36" s="204" t="str">
        <f>IF(AF34="","",VLOOKUP(AF34,'シフト記号表（勤務時間帯）'!$D$6:$Z$47,23,FALSE))</f>
        <v/>
      </c>
      <c r="AG36" s="204" t="str">
        <f>IF(AG34="","",VLOOKUP(AG34,'シフト記号表（勤務時間帯）'!$D$6:$Z$47,23,FALSE))</f>
        <v/>
      </c>
      <c r="AH36" s="205" t="str">
        <f>IF(AH34="","",VLOOKUP(AH34,'シフト記号表（勤務時間帯）'!$D$6:$Z$47,23,FALSE))</f>
        <v/>
      </c>
      <c r="AI36" s="203" t="str">
        <f>IF(AI34="","",VLOOKUP(AI34,'シフト記号表（勤務時間帯）'!$D$6:$Z$47,23,FALSE))</f>
        <v/>
      </c>
      <c r="AJ36" s="204" t="str">
        <f>IF(AJ34="","",VLOOKUP(AJ34,'シフト記号表（勤務時間帯）'!$D$6:$Z$47,23,FALSE))</f>
        <v/>
      </c>
      <c r="AK36" s="204" t="str">
        <f>IF(AK34="","",VLOOKUP(AK34,'シフト記号表（勤務時間帯）'!$D$6:$Z$47,23,FALSE))</f>
        <v/>
      </c>
      <c r="AL36" s="204" t="str">
        <f>IF(AL34="","",VLOOKUP(AL34,'シフト記号表（勤務時間帯）'!$D$6:$Z$47,23,FALSE))</f>
        <v/>
      </c>
      <c r="AM36" s="204" t="str">
        <f>IF(AM34="","",VLOOKUP(AM34,'シフト記号表（勤務時間帯）'!$D$6:$Z$47,23,FALSE))</f>
        <v/>
      </c>
      <c r="AN36" s="204" t="str">
        <f>IF(AN34="","",VLOOKUP(AN34,'シフト記号表（勤務時間帯）'!$D$6:$Z$47,23,FALSE))</f>
        <v/>
      </c>
      <c r="AO36" s="205" t="str">
        <f>IF(AO34="","",VLOOKUP(AO34,'シフト記号表（勤務時間帯）'!$D$6:$Z$47,23,FALSE))</f>
        <v/>
      </c>
      <c r="AP36" s="203" t="str">
        <f>IF(AP34="","",VLOOKUP(AP34,'シフト記号表（勤務時間帯）'!$D$6:$Z$47,23,FALSE))</f>
        <v/>
      </c>
      <c r="AQ36" s="204" t="str">
        <f>IF(AQ34="","",VLOOKUP(AQ34,'シフト記号表（勤務時間帯）'!$D$6:$Z$47,23,FALSE))</f>
        <v/>
      </c>
      <c r="AR36" s="204" t="str">
        <f>IF(AR34="","",VLOOKUP(AR34,'シフト記号表（勤務時間帯）'!$D$6:$Z$47,23,FALSE))</f>
        <v/>
      </c>
      <c r="AS36" s="204" t="str">
        <f>IF(AS34="","",VLOOKUP(AS34,'シフト記号表（勤務時間帯）'!$D$6:$Z$47,23,FALSE))</f>
        <v/>
      </c>
      <c r="AT36" s="204" t="str">
        <f>IF(AT34="","",VLOOKUP(AT34,'シフト記号表（勤務時間帯）'!$D$6:$Z$47,23,FALSE))</f>
        <v/>
      </c>
      <c r="AU36" s="204" t="str">
        <f>IF(AU34="","",VLOOKUP(AU34,'シフト記号表（勤務時間帯）'!$D$6:$Z$47,23,FALSE))</f>
        <v/>
      </c>
      <c r="AV36" s="205" t="str">
        <f>IF(AV34="","",VLOOKUP(AV34,'シフト記号表（勤務時間帯）'!$D$6:$Z$47,23,FALSE))</f>
        <v/>
      </c>
      <c r="AW36" s="203" t="str">
        <f>IF(AW34="","",VLOOKUP(AW34,'シフト記号表（勤務時間帯）'!$D$6:$Z$47,23,FALSE))</f>
        <v/>
      </c>
      <c r="AX36" s="204" t="str">
        <f>IF(AX34="","",VLOOKUP(AX34,'シフト記号表（勤務時間帯）'!$D$6:$Z$47,23,FALSE))</f>
        <v/>
      </c>
      <c r="AY36" s="204" t="str">
        <f>IF(AY34="","",VLOOKUP(AY34,'シフト記号表（勤務時間帯）'!$D$6:$Z$47,23,FALSE))</f>
        <v/>
      </c>
      <c r="AZ36" s="300">
        <f>IF($BC$3="４週",SUM(U36:AV36),IF($BC$3="暦月",SUM(U36:AY36),""))</f>
        <v>0</v>
      </c>
      <c r="BA36" s="301"/>
      <c r="BB36" s="302">
        <f>IF($BC$3="４週",AZ36/4,IF($BC$3="暦月",(AZ36/($BC$12/7)),""))</f>
        <v>0</v>
      </c>
      <c r="BC36" s="301"/>
      <c r="BD36" s="294"/>
      <c r="BE36" s="295"/>
      <c r="BF36" s="295"/>
      <c r="BG36" s="295"/>
      <c r="BH36" s="296"/>
    </row>
    <row r="37" spans="2:60" ht="20.25" customHeight="1" x14ac:dyDescent="0.4">
      <c r="B37" s="125"/>
      <c r="C37" s="276"/>
      <c r="D37" s="277"/>
      <c r="E37" s="278"/>
      <c r="F37" s="168"/>
      <c r="G37" s="164"/>
      <c r="H37" s="244"/>
      <c r="I37" s="257"/>
      <c r="J37" s="258"/>
      <c r="K37" s="258"/>
      <c r="L37" s="259"/>
      <c r="M37" s="247"/>
      <c r="N37" s="248"/>
      <c r="O37" s="249"/>
      <c r="P37" s="21" t="s">
        <v>18</v>
      </c>
      <c r="Q37" s="27"/>
      <c r="R37" s="27"/>
      <c r="S37" s="15"/>
      <c r="T37" s="55"/>
      <c r="U37" s="206"/>
      <c r="V37" s="207"/>
      <c r="W37" s="207"/>
      <c r="X37" s="207"/>
      <c r="Y37" s="207"/>
      <c r="Z37" s="207"/>
      <c r="AA37" s="208"/>
      <c r="AB37" s="206"/>
      <c r="AC37" s="207"/>
      <c r="AD37" s="207"/>
      <c r="AE37" s="207"/>
      <c r="AF37" s="207"/>
      <c r="AG37" s="207"/>
      <c r="AH37" s="208"/>
      <c r="AI37" s="206"/>
      <c r="AJ37" s="207"/>
      <c r="AK37" s="207"/>
      <c r="AL37" s="207"/>
      <c r="AM37" s="207"/>
      <c r="AN37" s="207"/>
      <c r="AO37" s="208"/>
      <c r="AP37" s="206"/>
      <c r="AQ37" s="207"/>
      <c r="AR37" s="207"/>
      <c r="AS37" s="207"/>
      <c r="AT37" s="207"/>
      <c r="AU37" s="207"/>
      <c r="AV37" s="208"/>
      <c r="AW37" s="206"/>
      <c r="AX37" s="207"/>
      <c r="AY37" s="207"/>
      <c r="AZ37" s="256"/>
      <c r="BA37" s="243"/>
      <c r="BB37" s="242"/>
      <c r="BC37" s="243"/>
      <c r="BD37" s="288"/>
      <c r="BE37" s="289"/>
      <c r="BF37" s="289"/>
      <c r="BG37" s="289"/>
      <c r="BH37" s="290"/>
    </row>
    <row r="38" spans="2:60" ht="20.25" customHeight="1" x14ac:dyDescent="0.4">
      <c r="B38" s="123">
        <f>B35+1</f>
        <v>5</v>
      </c>
      <c r="C38" s="279"/>
      <c r="D38" s="280"/>
      <c r="E38" s="281"/>
      <c r="F38" s="168">
        <f>C37</f>
        <v>0</v>
      </c>
      <c r="G38" s="164"/>
      <c r="H38" s="245"/>
      <c r="I38" s="260"/>
      <c r="J38" s="261"/>
      <c r="K38" s="261"/>
      <c r="L38" s="262"/>
      <c r="M38" s="250"/>
      <c r="N38" s="251"/>
      <c r="O38" s="252"/>
      <c r="P38" s="23" t="s">
        <v>73</v>
      </c>
      <c r="Q38" s="24"/>
      <c r="R38" s="24"/>
      <c r="S38" s="19"/>
      <c r="T38" s="53"/>
      <c r="U38" s="200" t="str">
        <f>IF(U37="","",VLOOKUP(U37,'シフト記号表（勤務時間帯）'!$D$6:$X$47,21,FALSE))</f>
        <v/>
      </c>
      <c r="V38" s="201" t="str">
        <f>IF(V37="","",VLOOKUP(V37,'シフト記号表（勤務時間帯）'!$D$6:$X$47,21,FALSE))</f>
        <v/>
      </c>
      <c r="W38" s="201" t="str">
        <f>IF(W37="","",VLOOKUP(W37,'シフト記号表（勤務時間帯）'!$D$6:$X$47,21,FALSE))</f>
        <v/>
      </c>
      <c r="X38" s="201" t="str">
        <f>IF(X37="","",VLOOKUP(X37,'シフト記号表（勤務時間帯）'!$D$6:$X$47,21,FALSE))</f>
        <v/>
      </c>
      <c r="Y38" s="201" t="str">
        <f>IF(Y37="","",VLOOKUP(Y37,'シフト記号表（勤務時間帯）'!$D$6:$X$47,21,FALSE))</f>
        <v/>
      </c>
      <c r="Z38" s="201" t="str">
        <f>IF(Z37="","",VLOOKUP(Z37,'シフト記号表（勤務時間帯）'!$D$6:$X$47,21,FALSE))</f>
        <v/>
      </c>
      <c r="AA38" s="202" t="str">
        <f>IF(AA37="","",VLOOKUP(AA37,'シフト記号表（勤務時間帯）'!$D$6:$X$47,21,FALSE))</f>
        <v/>
      </c>
      <c r="AB38" s="200" t="str">
        <f>IF(AB37="","",VLOOKUP(AB37,'シフト記号表（勤務時間帯）'!$D$6:$X$47,21,FALSE))</f>
        <v/>
      </c>
      <c r="AC38" s="201" t="str">
        <f>IF(AC37="","",VLOOKUP(AC37,'シフト記号表（勤務時間帯）'!$D$6:$X$47,21,FALSE))</f>
        <v/>
      </c>
      <c r="AD38" s="201" t="str">
        <f>IF(AD37="","",VLOOKUP(AD37,'シフト記号表（勤務時間帯）'!$D$6:$X$47,21,FALSE))</f>
        <v/>
      </c>
      <c r="AE38" s="201" t="str">
        <f>IF(AE37="","",VLOOKUP(AE37,'シフト記号表（勤務時間帯）'!$D$6:$X$47,21,FALSE))</f>
        <v/>
      </c>
      <c r="AF38" s="201" t="str">
        <f>IF(AF37="","",VLOOKUP(AF37,'シフト記号表（勤務時間帯）'!$D$6:$X$47,21,FALSE))</f>
        <v/>
      </c>
      <c r="AG38" s="201" t="str">
        <f>IF(AG37="","",VLOOKUP(AG37,'シフト記号表（勤務時間帯）'!$D$6:$X$47,21,FALSE))</f>
        <v/>
      </c>
      <c r="AH38" s="202" t="str">
        <f>IF(AH37="","",VLOOKUP(AH37,'シフト記号表（勤務時間帯）'!$D$6:$X$47,21,FALSE))</f>
        <v/>
      </c>
      <c r="AI38" s="200" t="str">
        <f>IF(AI37="","",VLOOKUP(AI37,'シフト記号表（勤務時間帯）'!$D$6:$X$47,21,FALSE))</f>
        <v/>
      </c>
      <c r="AJ38" s="201" t="str">
        <f>IF(AJ37="","",VLOOKUP(AJ37,'シフト記号表（勤務時間帯）'!$D$6:$X$47,21,FALSE))</f>
        <v/>
      </c>
      <c r="AK38" s="201" t="str">
        <f>IF(AK37="","",VLOOKUP(AK37,'シフト記号表（勤務時間帯）'!$D$6:$X$47,21,FALSE))</f>
        <v/>
      </c>
      <c r="AL38" s="201" t="str">
        <f>IF(AL37="","",VLOOKUP(AL37,'シフト記号表（勤務時間帯）'!$D$6:$X$47,21,FALSE))</f>
        <v/>
      </c>
      <c r="AM38" s="201" t="str">
        <f>IF(AM37="","",VLOOKUP(AM37,'シフト記号表（勤務時間帯）'!$D$6:$X$47,21,FALSE))</f>
        <v/>
      </c>
      <c r="AN38" s="201" t="str">
        <f>IF(AN37="","",VLOOKUP(AN37,'シフト記号表（勤務時間帯）'!$D$6:$X$47,21,FALSE))</f>
        <v/>
      </c>
      <c r="AO38" s="202" t="str">
        <f>IF(AO37="","",VLOOKUP(AO37,'シフト記号表（勤務時間帯）'!$D$6:$X$47,21,FALSE))</f>
        <v/>
      </c>
      <c r="AP38" s="200" t="str">
        <f>IF(AP37="","",VLOOKUP(AP37,'シフト記号表（勤務時間帯）'!$D$6:$X$47,21,FALSE))</f>
        <v/>
      </c>
      <c r="AQ38" s="201" t="str">
        <f>IF(AQ37="","",VLOOKUP(AQ37,'シフト記号表（勤務時間帯）'!$D$6:$X$47,21,FALSE))</f>
        <v/>
      </c>
      <c r="AR38" s="201" t="str">
        <f>IF(AR37="","",VLOOKUP(AR37,'シフト記号表（勤務時間帯）'!$D$6:$X$47,21,FALSE))</f>
        <v/>
      </c>
      <c r="AS38" s="201" t="str">
        <f>IF(AS37="","",VLOOKUP(AS37,'シフト記号表（勤務時間帯）'!$D$6:$X$47,21,FALSE))</f>
        <v/>
      </c>
      <c r="AT38" s="201" t="str">
        <f>IF(AT37="","",VLOOKUP(AT37,'シフト記号表（勤務時間帯）'!$D$6:$X$47,21,FALSE))</f>
        <v/>
      </c>
      <c r="AU38" s="201" t="str">
        <f>IF(AU37="","",VLOOKUP(AU37,'シフト記号表（勤務時間帯）'!$D$6:$X$47,21,FALSE))</f>
        <v/>
      </c>
      <c r="AV38" s="202" t="str">
        <f>IF(AV37="","",VLOOKUP(AV37,'シフト記号表（勤務時間帯）'!$D$6:$X$47,21,FALSE))</f>
        <v/>
      </c>
      <c r="AW38" s="200" t="str">
        <f>IF(AW37="","",VLOOKUP(AW37,'シフト記号表（勤務時間帯）'!$D$6:$X$47,21,FALSE))</f>
        <v/>
      </c>
      <c r="AX38" s="201" t="str">
        <f>IF(AX37="","",VLOOKUP(AX37,'シフト記号表（勤務時間帯）'!$D$6:$X$47,21,FALSE))</f>
        <v/>
      </c>
      <c r="AY38" s="201" t="str">
        <f>IF(AY37="","",VLOOKUP(AY37,'シフト記号表（勤務時間帯）'!$D$6:$X$47,21,FALSE))</f>
        <v/>
      </c>
      <c r="AZ38" s="297">
        <f>IF($BC$3="４週",SUM(U38:AV38),IF($BC$3="暦月",SUM(U38:AY38),""))</f>
        <v>0</v>
      </c>
      <c r="BA38" s="298"/>
      <c r="BB38" s="299">
        <f>IF($BC$3="４週",AZ38/4,IF($BC$3="暦月",(AZ38/($BC$12/7)),""))</f>
        <v>0</v>
      </c>
      <c r="BC38" s="298"/>
      <c r="BD38" s="291"/>
      <c r="BE38" s="292"/>
      <c r="BF38" s="292"/>
      <c r="BG38" s="292"/>
      <c r="BH38" s="293"/>
    </row>
    <row r="39" spans="2:60" ht="20.25" customHeight="1" x14ac:dyDescent="0.4">
      <c r="B39" s="124"/>
      <c r="C39" s="282"/>
      <c r="D39" s="283"/>
      <c r="E39" s="284"/>
      <c r="F39" s="169"/>
      <c r="G39" s="165">
        <f>C37</f>
        <v>0</v>
      </c>
      <c r="H39" s="246"/>
      <c r="I39" s="263"/>
      <c r="J39" s="264"/>
      <c r="K39" s="264"/>
      <c r="L39" s="265"/>
      <c r="M39" s="253"/>
      <c r="N39" s="254"/>
      <c r="O39" s="255"/>
      <c r="P39" s="25" t="s">
        <v>74</v>
      </c>
      <c r="Q39" s="26"/>
      <c r="R39" s="26"/>
      <c r="S39" s="18"/>
      <c r="T39" s="57"/>
      <c r="U39" s="203" t="str">
        <f>IF(U37="","",VLOOKUP(U37,'シフト記号表（勤務時間帯）'!$D$6:$Z$47,23,FALSE))</f>
        <v/>
      </c>
      <c r="V39" s="204" t="str">
        <f>IF(V37="","",VLOOKUP(V37,'シフト記号表（勤務時間帯）'!$D$6:$Z$47,23,FALSE))</f>
        <v/>
      </c>
      <c r="W39" s="204" t="str">
        <f>IF(W37="","",VLOOKUP(W37,'シフト記号表（勤務時間帯）'!$D$6:$Z$47,23,FALSE))</f>
        <v/>
      </c>
      <c r="X39" s="204" t="str">
        <f>IF(X37="","",VLOOKUP(X37,'シフト記号表（勤務時間帯）'!$D$6:$Z$47,23,FALSE))</f>
        <v/>
      </c>
      <c r="Y39" s="204" t="str">
        <f>IF(Y37="","",VLOOKUP(Y37,'シフト記号表（勤務時間帯）'!$D$6:$Z$47,23,FALSE))</f>
        <v/>
      </c>
      <c r="Z39" s="204" t="str">
        <f>IF(Z37="","",VLOOKUP(Z37,'シフト記号表（勤務時間帯）'!$D$6:$Z$47,23,FALSE))</f>
        <v/>
      </c>
      <c r="AA39" s="205" t="str">
        <f>IF(AA37="","",VLOOKUP(AA37,'シフト記号表（勤務時間帯）'!$D$6:$Z$47,23,FALSE))</f>
        <v/>
      </c>
      <c r="AB39" s="203" t="str">
        <f>IF(AB37="","",VLOOKUP(AB37,'シフト記号表（勤務時間帯）'!$D$6:$Z$47,23,FALSE))</f>
        <v/>
      </c>
      <c r="AC39" s="204" t="str">
        <f>IF(AC37="","",VLOOKUP(AC37,'シフト記号表（勤務時間帯）'!$D$6:$Z$47,23,FALSE))</f>
        <v/>
      </c>
      <c r="AD39" s="204" t="str">
        <f>IF(AD37="","",VLOOKUP(AD37,'シフト記号表（勤務時間帯）'!$D$6:$Z$47,23,FALSE))</f>
        <v/>
      </c>
      <c r="AE39" s="204" t="str">
        <f>IF(AE37="","",VLOOKUP(AE37,'シフト記号表（勤務時間帯）'!$D$6:$Z$47,23,FALSE))</f>
        <v/>
      </c>
      <c r="AF39" s="204" t="str">
        <f>IF(AF37="","",VLOOKUP(AF37,'シフト記号表（勤務時間帯）'!$D$6:$Z$47,23,FALSE))</f>
        <v/>
      </c>
      <c r="AG39" s="204" t="str">
        <f>IF(AG37="","",VLOOKUP(AG37,'シフト記号表（勤務時間帯）'!$D$6:$Z$47,23,FALSE))</f>
        <v/>
      </c>
      <c r="AH39" s="205" t="str">
        <f>IF(AH37="","",VLOOKUP(AH37,'シフト記号表（勤務時間帯）'!$D$6:$Z$47,23,FALSE))</f>
        <v/>
      </c>
      <c r="AI39" s="203" t="str">
        <f>IF(AI37="","",VLOOKUP(AI37,'シフト記号表（勤務時間帯）'!$D$6:$Z$47,23,FALSE))</f>
        <v/>
      </c>
      <c r="AJ39" s="204" t="str">
        <f>IF(AJ37="","",VLOOKUP(AJ37,'シフト記号表（勤務時間帯）'!$D$6:$Z$47,23,FALSE))</f>
        <v/>
      </c>
      <c r="AK39" s="204" t="str">
        <f>IF(AK37="","",VLOOKUP(AK37,'シフト記号表（勤務時間帯）'!$D$6:$Z$47,23,FALSE))</f>
        <v/>
      </c>
      <c r="AL39" s="204" t="str">
        <f>IF(AL37="","",VLOOKUP(AL37,'シフト記号表（勤務時間帯）'!$D$6:$Z$47,23,FALSE))</f>
        <v/>
      </c>
      <c r="AM39" s="204" t="str">
        <f>IF(AM37="","",VLOOKUP(AM37,'シフト記号表（勤務時間帯）'!$D$6:$Z$47,23,FALSE))</f>
        <v/>
      </c>
      <c r="AN39" s="204" t="str">
        <f>IF(AN37="","",VLOOKUP(AN37,'シフト記号表（勤務時間帯）'!$D$6:$Z$47,23,FALSE))</f>
        <v/>
      </c>
      <c r="AO39" s="205" t="str">
        <f>IF(AO37="","",VLOOKUP(AO37,'シフト記号表（勤務時間帯）'!$D$6:$Z$47,23,FALSE))</f>
        <v/>
      </c>
      <c r="AP39" s="203" t="str">
        <f>IF(AP37="","",VLOOKUP(AP37,'シフト記号表（勤務時間帯）'!$D$6:$Z$47,23,FALSE))</f>
        <v/>
      </c>
      <c r="AQ39" s="204" t="str">
        <f>IF(AQ37="","",VLOOKUP(AQ37,'シフト記号表（勤務時間帯）'!$D$6:$Z$47,23,FALSE))</f>
        <v/>
      </c>
      <c r="AR39" s="204" t="str">
        <f>IF(AR37="","",VLOOKUP(AR37,'シフト記号表（勤務時間帯）'!$D$6:$Z$47,23,FALSE))</f>
        <v/>
      </c>
      <c r="AS39" s="204" t="str">
        <f>IF(AS37="","",VLOOKUP(AS37,'シフト記号表（勤務時間帯）'!$D$6:$Z$47,23,FALSE))</f>
        <v/>
      </c>
      <c r="AT39" s="204" t="str">
        <f>IF(AT37="","",VLOOKUP(AT37,'シフト記号表（勤務時間帯）'!$D$6:$Z$47,23,FALSE))</f>
        <v/>
      </c>
      <c r="AU39" s="204" t="str">
        <f>IF(AU37="","",VLOOKUP(AU37,'シフト記号表（勤務時間帯）'!$D$6:$Z$47,23,FALSE))</f>
        <v/>
      </c>
      <c r="AV39" s="205" t="str">
        <f>IF(AV37="","",VLOOKUP(AV37,'シフト記号表（勤務時間帯）'!$D$6:$Z$47,23,FALSE))</f>
        <v/>
      </c>
      <c r="AW39" s="203" t="str">
        <f>IF(AW37="","",VLOOKUP(AW37,'シフト記号表（勤務時間帯）'!$D$6:$Z$47,23,FALSE))</f>
        <v/>
      </c>
      <c r="AX39" s="204" t="str">
        <f>IF(AX37="","",VLOOKUP(AX37,'シフト記号表（勤務時間帯）'!$D$6:$Z$47,23,FALSE))</f>
        <v/>
      </c>
      <c r="AY39" s="204" t="str">
        <f>IF(AY37="","",VLOOKUP(AY37,'シフト記号表（勤務時間帯）'!$D$6:$Z$47,23,FALSE))</f>
        <v/>
      </c>
      <c r="AZ39" s="300">
        <f>IF($BC$3="４週",SUM(U39:AV39),IF($BC$3="暦月",SUM(U39:AY39),""))</f>
        <v>0</v>
      </c>
      <c r="BA39" s="301"/>
      <c r="BB39" s="302">
        <f>IF($BC$3="４週",AZ39/4,IF($BC$3="暦月",(AZ39/($BC$12/7)),""))</f>
        <v>0</v>
      </c>
      <c r="BC39" s="301"/>
      <c r="BD39" s="294"/>
      <c r="BE39" s="295"/>
      <c r="BF39" s="295"/>
      <c r="BG39" s="295"/>
      <c r="BH39" s="296"/>
    </row>
    <row r="40" spans="2:60" ht="20.25" customHeight="1" x14ac:dyDescent="0.4">
      <c r="B40" s="125"/>
      <c r="C40" s="276"/>
      <c r="D40" s="277"/>
      <c r="E40" s="278"/>
      <c r="F40" s="168"/>
      <c r="G40" s="164"/>
      <c r="H40" s="244"/>
      <c r="I40" s="257"/>
      <c r="J40" s="258"/>
      <c r="K40" s="258"/>
      <c r="L40" s="259"/>
      <c r="M40" s="247"/>
      <c r="N40" s="248"/>
      <c r="O40" s="249"/>
      <c r="P40" s="21" t="s">
        <v>18</v>
      </c>
      <c r="Q40" s="28"/>
      <c r="R40" s="28"/>
      <c r="S40" s="16"/>
      <c r="T40" s="58"/>
      <c r="U40" s="206"/>
      <c r="V40" s="207"/>
      <c r="W40" s="207"/>
      <c r="X40" s="207"/>
      <c r="Y40" s="207"/>
      <c r="Z40" s="207"/>
      <c r="AA40" s="208"/>
      <c r="AB40" s="206"/>
      <c r="AC40" s="207"/>
      <c r="AD40" s="207"/>
      <c r="AE40" s="207"/>
      <c r="AF40" s="207"/>
      <c r="AG40" s="207"/>
      <c r="AH40" s="208"/>
      <c r="AI40" s="206"/>
      <c r="AJ40" s="207"/>
      <c r="AK40" s="207"/>
      <c r="AL40" s="207"/>
      <c r="AM40" s="207"/>
      <c r="AN40" s="207"/>
      <c r="AO40" s="208"/>
      <c r="AP40" s="206"/>
      <c r="AQ40" s="207"/>
      <c r="AR40" s="207"/>
      <c r="AS40" s="207"/>
      <c r="AT40" s="207"/>
      <c r="AU40" s="207"/>
      <c r="AV40" s="208"/>
      <c r="AW40" s="206"/>
      <c r="AX40" s="207"/>
      <c r="AY40" s="207"/>
      <c r="AZ40" s="256"/>
      <c r="BA40" s="243"/>
      <c r="BB40" s="242"/>
      <c r="BC40" s="243"/>
      <c r="BD40" s="288"/>
      <c r="BE40" s="289"/>
      <c r="BF40" s="289"/>
      <c r="BG40" s="289"/>
      <c r="BH40" s="290"/>
    </row>
    <row r="41" spans="2:60" ht="20.25" customHeight="1" x14ac:dyDescent="0.4">
      <c r="B41" s="123">
        <f>B38+1</f>
        <v>6</v>
      </c>
      <c r="C41" s="279"/>
      <c r="D41" s="280"/>
      <c r="E41" s="281"/>
      <c r="F41" s="168">
        <f>C40</f>
        <v>0</v>
      </c>
      <c r="G41" s="164"/>
      <c r="H41" s="245"/>
      <c r="I41" s="260"/>
      <c r="J41" s="261"/>
      <c r="K41" s="261"/>
      <c r="L41" s="262"/>
      <c r="M41" s="250"/>
      <c r="N41" s="251"/>
      <c r="O41" s="252"/>
      <c r="P41" s="23" t="s">
        <v>73</v>
      </c>
      <c r="Q41" s="24"/>
      <c r="R41" s="24"/>
      <c r="S41" s="19"/>
      <c r="T41" s="53"/>
      <c r="U41" s="200" t="str">
        <f>IF(U40="","",VLOOKUP(U40,'シフト記号表（勤務時間帯）'!$D$6:$X$47,21,FALSE))</f>
        <v/>
      </c>
      <c r="V41" s="201" t="str">
        <f>IF(V40="","",VLOOKUP(V40,'シフト記号表（勤務時間帯）'!$D$6:$X$47,21,FALSE))</f>
        <v/>
      </c>
      <c r="W41" s="201" t="str">
        <f>IF(W40="","",VLOOKUP(W40,'シフト記号表（勤務時間帯）'!$D$6:$X$47,21,FALSE))</f>
        <v/>
      </c>
      <c r="X41" s="201" t="str">
        <f>IF(X40="","",VLOOKUP(X40,'シフト記号表（勤務時間帯）'!$D$6:$X$47,21,FALSE))</f>
        <v/>
      </c>
      <c r="Y41" s="201" t="str">
        <f>IF(Y40="","",VLOOKUP(Y40,'シフト記号表（勤務時間帯）'!$D$6:$X$47,21,FALSE))</f>
        <v/>
      </c>
      <c r="Z41" s="201" t="str">
        <f>IF(Z40="","",VLOOKUP(Z40,'シフト記号表（勤務時間帯）'!$D$6:$X$47,21,FALSE))</f>
        <v/>
      </c>
      <c r="AA41" s="202" t="str">
        <f>IF(AA40="","",VLOOKUP(AA40,'シフト記号表（勤務時間帯）'!$D$6:$X$47,21,FALSE))</f>
        <v/>
      </c>
      <c r="AB41" s="200" t="str">
        <f>IF(AB40="","",VLOOKUP(AB40,'シフト記号表（勤務時間帯）'!$D$6:$X$47,21,FALSE))</f>
        <v/>
      </c>
      <c r="AC41" s="201" t="str">
        <f>IF(AC40="","",VLOOKUP(AC40,'シフト記号表（勤務時間帯）'!$D$6:$X$47,21,FALSE))</f>
        <v/>
      </c>
      <c r="AD41" s="201" t="str">
        <f>IF(AD40="","",VLOOKUP(AD40,'シフト記号表（勤務時間帯）'!$D$6:$X$47,21,FALSE))</f>
        <v/>
      </c>
      <c r="AE41" s="201" t="str">
        <f>IF(AE40="","",VLOOKUP(AE40,'シフト記号表（勤務時間帯）'!$D$6:$X$47,21,FALSE))</f>
        <v/>
      </c>
      <c r="AF41" s="201" t="str">
        <f>IF(AF40="","",VLOOKUP(AF40,'シフト記号表（勤務時間帯）'!$D$6:$X$47,21,FALSE))</f>
        <v/>
      </c>
      <c r="AG41" s="201" t="str">
        <f>IF(AG40="","",VLOOKUP(AG40,'シフト記号表（勤務時間帯）'!$D$6:$X$47,21,FALSE))</f>
        <v/>
      </c>
      <c r="AH41" s="202" t="str">
        <f>IF(AH40="","",VLOOKUP(AH40,'シフト記号表（勤務時間帯）'!$D$6:$X$47,21,FALSE))</f>
        <v/>
      </c>
      <c r="AI41" s="200" t="str">
        <f>IF(AI40="","",VLOOKUP(AI40,'シフト記号表（勤務時間帯）'!$D$6:$X$47,21,FALSE))</f>
        <v/>
      </c>
      <c r="AJ41" s="201" t="str">
        <f>IF(AJ40="","",VLOOKUP(AJ40,'シフト記号表（勤務時間帯）'!$D$6:$X$47,21,FALSE))</f>
        <v/>
      </c>
      <c r="AK41" s="201" t="str">
        <f>IF(AK40="","",VLOOKUP(AK40,'シフト記号表（勤務時間帯）'!$D$6:$X$47,21,FALSE))</f>
        <v/>
      </c>
      <c r="AL41" s="201" t="str">
        <f>IF(AL40="","",VLOOKUP(AL40,'シフト記号表（勤務時間帯）'!$D$6:$X$47,21,FALSE))</f>
        <v/>
      </c>
      <c r="AM41" s="201" t="str">
        <f>IF(AM40="","",VLOOKUP(AM40,'シフト記号表（勤務時間帯）'!$D$6:$X$47,21,FALSE))</f>
        <v/>
      </c>
      <c r="AN41" s="201" t="str">
        <f>IF(AN40="","",VLOOKUP(AN40,'シフト記号表（勤務時間帯）'!$D$6:$X$47,21,FALSE))</f>
        <v/>
      </c>
      <c r="AO41" s="202" t="str">
        <f>IF(AO40="","",VLOOKUP(AO40,'シフト記号表（勤務時間帯）'!$D$6:$X$47,21,FALSE))</f>
        <v/>
      </c>
      <c r="AP41" s="200" t="str">
        <f>IF(AP40="","",VLOOKUP(AP40,'シフト記号表（勤務時間帯）'!$D$6:$X$47,21,FALSE))</f>
        <v/>
      </c>
      <c r="AQ41" s="201" t="str">
        <f>IF(AQ40="","",VLOOKUP(AQ40,'シフト記号表（勤務時間帯）'!$D$6:$X$47,21,FALSE))</f>
        <v/>
      </c>
      <c r="AR41" s="201" t="str">
        <f>IF(AR40="","",VLOOKUP(AR40,'シフト記号表（勤務時間帯）'!$D$6:$X$47,21,FALSE))</f>
        <v/>
      </c>
      <c r="AS41" s="201" t="str">
        <f>IF(AS40="","",VLOOKUP(AS40,'シフト記号表（勤務時間帯）'!$D$6:$X$47,21,FALSE))</f>
        <v/>
      </c>
      <c r="AT41" s="201" t="str">
        <f>IF(AT40="","",VLOOKUP(AT40,'シフト記号表（勤務時間帯）'!$D$6:$X$47,21,FALSE))</f>
        <v/>
      </c>
      <c r="AU41" s="201" t="str">
        <f>IF(AU40="","",VLOOKUP(AU40,'シフト記号表（勤務時間帯）'!$D$6:$X$47,21,FALSE))</f>
        <v/>
      </c>
      <c r="AV41" s="202" t="str">
        <f>IF(AV40="","",VLOOKUP(AV40,'シフト記号表（勤務時間帯）'!$D$6:$X$47,21,FALSE))</f>
        <v/>
      </c>
      <c r="AW41" s="200" t="str">
        <f>IF(AW40="","",VLOOKUP(AW40,'シフト記号表（勤務時間帯）'!$D$6:$X$47,21,FALSE))</f>
        <v/>
      </c>
      <c r="AX41" s="201" t="str">
        <f>IF(AX40="","",VLOOKUP(AX40,'シフト記号表（勤務時間帯）'!$D$6:$X$47,21,FALSE))</f>
        <v/>
      </c>
      <c r="AY41" s="201" t="str">
        <f>IF(AY40="","",VLOOKUP(AY40,'シフト記号表（勤務時間帯）'!$D$6:$X$47,21,FALSE))</f>
        <v/>
      </c>
      <c r="AZ41" s="297">
        <f>IF($BC$3="４週",SUM(U41:AV41),IF($BC$3="暦月",SUM(U41:AY41),""))</f>
        <v>0</v>
      </c>
      <c r="BA41" s="298"/>
      <c r="BB41" s="299">
        <f>IF($BC$3="４週",AZ41/4,IF($BC$3="暦月",(AZ41/($BC$12/7)),""))</f>
        <v>0</v>
      </c>
      <c r="BC41" s="298"/>
      <c r="BD41" s="291"/>
      <c r="BE41" s="292"/>
      <c r="BF41" s="292"/>
      <c r="BG41" s="292"/>
      <c r="BH41" s="293"/>
    </row>
    <row r="42" spans="2:60" ht="20.25" customHeight="1" x14ac:dyDescent="0.4">
      <c r="B42" s="124"/>
      <c r="C42" s="282"/>
      <c r="D42" s="283"/>
      <c r="E42" s="284"/>
      <c r="F42" s="169"/>
      <c r="G42" s="165">
        <f>C40</f>
        <v>0</v>
      </c>
      <c r="H42" s="246"/>
      <c r="I42" s="263"/>
      <c r="J42" s="264"/>
      <c r="K42" s="264"/>
      <c r="L42" s="265"/>
      <c r="M42" s="253"/>
      <c r="N42" s="254"/>
      <c r="O42" s="255"/>
      <c r="P42" s="25" t="s">
        <v>74</v>
      </c>
      <c r="Q42" s="29"/>
      <c r="R42" s="29"/>
      <c r="S42" s="17"/>
      <c r="T42" s="54"/>
      <c r="U42" s="203" t="str">
        <f>IF(U40="","",VLOOKUP(U40,'シフト記号表（勤務時間帯）'!$D$6:$Z$47,23,FALSE))</f>
        <v/>
      </c>
      <c r="V42" s="204" t="str">
        <f>IF(V40="","",VLOOKUP(V40,'シフト記号表（勤務時間帯）'!$D$6:$Z$47,23,FALSE))</f>
        <v/>
      </c>
      <c r="W42" s="204" t="str">
        <f>IF(W40="","",VLOOKUP(W40,'シフト記号表（勤務時間帯）'!$D$6:$Z$47,23,FALSE))</f>
        <v/>
      </c>
      <c r="X42" s="204" t="str">
        <f>IF(X40="","",VLOOKUP(X40,'シフト記号表（勤務時間帯）'!$D$6:$Z$47,23,FALSE))</f>
        <v/>
      </c>
      <c r="Y42" s="204" t="str">
        <f>IF(Y40="","",VLOOKUP(Y40,'シフト記号表（勤務時間帯）'!$D$6:$Z$47,23,FALSE))</f>
        <v/>
      </c>
      <c r="Z42" s="204" t="str">
        <f>IF(Z40="","",VLOOKUP(Z40,'シフト記号表（勤務時間帯）'!$D$6:$Z$47,23,FALSE))</f>
        <v/>
      </c>
      <c r="AA42" s="205" t="str">
        <f>IF(AA40="","",VLOOKUP(AA40,'シフト記号表（勤務時間帯）'!$D$6:$Z$47,23,FALSE))</f>
        <v/>
      </c>
      <c r="AB42" s="203" t="str">
        <f>IF(AB40="","",VLOOKUP(AB40,'シフト記号表（勤務時間帯）'!$D$6:$Z$47,23,FALSE))</f>
        <v/>
      </c>
      <c r="AC42" s="204" t="str">
        <f>IF(AC40="","",VLOOKUP(AC40,'シフト記号表（勤務時間帯）'!$D$6:$Z$47,23,FALSE))</f>
        <v/>
      </c>
      <c r="AD42" s="204" t="str">
        <f>IF(AD40="","",VLOOKUP(AD40,'シフト記号表（勤務時間帯）'!$D$6:$Z$47,23,FALSE))</f>
        <v/>
      </c>
      <c r="AE42" s="204" t="str">
        <f>IF(AE40="","",VLOOKUP(AE40,'シフト記号表（勤務時間帯）'!$D$6:$Z$47,23,FALSE))</f>
        <v/>
      </c>
      <c r="AF42" s="204" t="str">
        <f>IF(AF40="","",VLOOKUP(AF40,'シフト記号表（勤務時間帯）'!$D$6:$Z$47,23,FALSE))</f>
        <v/>
      </c>
      <c r="AG42" s="204" t="str">
        <f>IF(AG40="","",VLOOKUP(AG40,'シフト記号表（勤務時間帯）'!$D$6:$Z$47,23,FALSE))</f>
        <v/>
      </c>
      <c r="AH42" s="205" t="str">
        <f>IF(AH40="","",VLOOKUP(AH40,'シフト記号表（勤務時間帯）'!$D$6:$Z$47,23,FALSE))</f>
        <v/>
      </c>
      <c r="AI42" s="203" t="str">
        <f>IF(AI40="","",VLOOKUP(AI40,'シフト記号表（勤務時間帯）'!$D$6:$Z$47,23,FALSE))</f>
        <v/>
      </c>
      <c r="AJ42" s="204" t="str">
        <f>IF(AJ40="","",VLOOKUP(AJ40,'シフト記号表（勤務時間帯）'!$D$6:$Z$47,23,FALSE))</f>
        <v/>
      </c>
      <c r="AK42" s="204" t="str">
        <f>IF(AK40="","",VLOOKUP(AK40,'シフト記号表（勤務時間帯）'!$D$6:$Z$47,23,FALSE))</f>
        <v/>
      </c>
      <c r="AL42" s="204" t="str">
        <f>IF(AL40="","",VLOOKUP(AL40,'シフト記号表（勤務時間帯）'!$D$6:$Z$47,23,FALSE))</f>
        <v/>
      </c>
      <c r="AM42" s="204" t="str">
        <f>IF(AM40="","",VLOOKUP(AM40,'シフト記号表（勤務時間帯）'!$D$6:$Z$47,23,FALSE))</f>
        <v/>
      </c>
      <c r="AN42" s="204" t="str">
        <f>IF(AN40="","",VLOOKUP(AN40,'シフト記号表（勤務時間帯）'!$D$6:$Z$47,23,FALSE))</f>
        <v/>
      </c>
      <c r="AO42" s="205" t="str">
        <f>IF(AO40="","",VLOOKUP(AO40,'シフト記号表（勤務時間帯）'!$D$6:$Z$47,23,FALSE))</f>
        <v/>
      </c>
      <c r="AP42" s="203" t="str">
        <f>IF(AP40="","",VLOOKUP(AP40,'シフト記号表（勤務時間帯）'!$D$6:$Z$47,23,FALSE))</f>
        <v/>
      </c>
      <c r="AQ42" s="204" t="str">
        <f>IF(AQ40="","",VLOOKUP(AQ40,'シフト記号表（勤務時間帯）'!$D$6:$Z$47,23,FALSE))</f>
        <v/>
      </c>
      <c r="AR42" s="204" t="str">
        <f>IF(AR40="","",VLOOKUP(AR40,'シフト記号表（勤務時間帯）'!$D$6:$Z$47,23,FALSE))</f>
        <v/>
      </c>
      <c r="AS42" s="204" t="str">
        <f>IF(AS40="","",VLOOKUP(AS40,'シフト記号表（勤務時間帯）'!$D$6:$Z$47,23,FALSE))</f>
        <v/>
      </c>
      <c r="AT42" s="204" t="str">
        <f>IF(AT40="","",VLOOKUP(AT40,'シフト記号表（勤務時間帯）'!$D$6:$Z$47,23,FALSE))</f>
        <v/>
      </c>
      <c r="AU42" s="204" t="str">
        <f>IF(AU40="","",VLOOKUP(AU40,'シフト記号表（勤務時間帯）'!$D$6:$Z$47,23,FALSE))</f>
        <v/>
      </c>
      <c r="AV42" s="205" t="str">
        <f>IF(AV40="","",VLOOKUP(AV40,'シフト記号表（勤務時間帯）'!$D$6:$Z$47,23,FALSE))</f>
        <v/>
      </c>
      <c r="AW42" s="203" t="str">
        <f>IF(AW40="","",VLOOKUP(AW40,'シフト記号表（勤務時間帯）'!$D$6:$Z$47,23,FALSE))</f>
        <v/>
      </c>
      <c r="AX42" s="204" t="str">
        <f>IF(AX40="","",VLOOKUP(AX40,'シフト記号表（勤務時間帯）'!$D$6:$Z$47,23,FALSE))</f>
        <v/>
      </c>
      <c r="AY42" s="204" t="str">
        <f>IF(AY40="","",VLOOKUP(AY40,'シフト記号表（勤務時間帯）'!$D$6:$Z$47,23,FALSE))</f>
        <v/>
      </c>
      <c r="AZ42" s="300">
        <f>IF($BC$3="４週",SUM(U42:AV42),IF($BC$3="暦月",SUM(U42:AY42),""))</f>
        <v>0</v>
      </c>
      <c r="BA42" s="301"/>
      <c r="BB42" s="302">
        <f>IF($BC$3="４週",AZ42/4,IF($BC$3="暦月",(AZ42/($BC$12/7)),""))</f>
        <v>0</v>
      </c>
      <c r="BC42" s="301"/>
      <c r="BD42" s="294"/>
      <c r="BE42" s="295"/>
      <c r="BF42" s="295"/>
      <c r="BG42" s="295"/>
      <c r="BH42" s="296"/>
    </row>
    <row r="43" spans="2:60" ht="20.25" customHeight="1" x14ac:dyDescent="0.4">
      <c r="B43" s="125"/>
      <c r="C43" s="276"/>
      <c r="D43" s="277"/>
      <c r="E43" s="278"/>
      <c r="F43" s="168"/>
      <c r="G43" s="164"/>
      <c r="H43" s="244"/>
      <c r="I43" s="257"/>
      <c r="J43" s="258"/>
      <c r="K43" s="258"/>
      <c r="L43" s="259"/>
      <c r="M43" s="247"/>
      <c r="N43" s="248"/>
      <c r="O43" s="249"/>
      <c r="P43" s="21" t="s">
        <v>18</v>
      </c>
      <c r="Q43" s="27"/>
      <c r="R43" s="27"/>
      <c r="S43" s="15"/>
      <c r="T43" s="55"/>
      <c r="U43" s="206"/>
      <c r="V43" s="207"/>
      <c r="W43" s="207"/>
      <c r="X43" s="207"/>
      <c r="Y43" s="207"/>
      <c r="Z43" s="207"/>
      <c r="AA43" s="208"/>
      <c r="AB43" s="206"/>
      <c r="AC43" s="207"/>
      <c r="AD43" s="207"/>
      <c r="AE43" s="207"/>
      <c r="AF43" s="207"/>
      <c r="AG43" s="207"/>
      <c r="AH43" s="208"/>
      <c r="AI43" s="206"/>
      <c r="AJ43" s="207"/>
      <c r="AK43" s="207"/>
      <c r="AL43" s="207"/>
      <c r="AM43" s="207"/>
      <c r="AN43" s="207"/>
      <c r="AO43" s="208"/>
      <c r="AP43" s="206"/>
      <c r="AQ43" s="207"/>
      <c r="AR43" s="207"/>
      <c r="AS43" s="207"/>
      <c r="AT43" s="207"/>
      <c r="AU43" s="207"/>
      <c r="AV43" s="208"/>
      <c r="AW43" s="206"/>
      <c r="AX43" s="207"/>
      <c r="AY43" s="207"/>
      <c r="AZ43" s="256"/>
      <c r="BA43" s="243"/>
      <c r="BB43" s="242"/>
      <c r="BC43" s="243"/>
      <c r="BD43" s="288"/>
      <c r="BE43" s="289"/>
      <c r="BF43" s="289"/>
      <c r="BG43" s="289"/>
      <c r="BH43" s="290"/>
    </row>
    <row r="44" spans="2:60" ht="20.25" customHeight="1" x14ac:dyDescent="0.4">
      <c r="B44" s="123">
        <f>B41+1</f>
        <v>7</v>
      </c>
      <c r="C44" s="279"/>
      <c r="D44" s="280"/>
      <c r="E44" s="281"/>
      <c r="F44" s="168">
        <f>C43</f>
        <v>0</v>
      </c>
      <c r="G44" s="164"/>
      <c r="H44" s="245"/>
      <c r="I44" s="260"/>
      <c r="J44" s="261"/>
      <c r="K44" s="261"/>
      <c r="L44" s="262"/>
      <c r="M44" s="250"/>
      <c r="N44" s="251"/>
      <c r="O44" s="252"/>
      <c r="P44" s="23" t="s">
        <v>73</v>
      </c>
      <c r="Q44" s="24"/>
      <c r="R44" s="24"/>
      <c r="S44" s="19"/>
      <c r="T44" s="53"/>
      <c r="U44" s="200" t="str">
        <f>IF(U43="","",VLOOKUP(U43,'シフト記号表（勤務時間帯）'!$D$6:$X$47,21,FALSE))</f>
        <v/>
      </c>
      <c r="V44" s="201" t="str">
        <f>IF(V43="","",VLOOKUP(V43,'シフト記号表（勤務時間帯）'!$D$6:$X$47,21,FALSE))</f>
        <v/>
      </c>
      <c r="W44" s="201" t="str">
        <f>IF(W43="","",VLOOKUP(W43,'シフト記号表（勤務時間帯）'!$D$6:$X$47,21,FALSE))</f>
        <v/>
      </c>
      <c r="X44" s="201" t="str">
        <f>IF(X43="","",VLOOKUP(X43,'シフト記号表（勤務時間帯）'!$D$6:$X$47,21,FALSE))</f>
        <v/>
      </c>
      <c r="Y44" s="201" t="str">
        <f>IF(Y43="","",VLOOKUP(Y43,'シフト記号表（勤務時間帯）'!$D$6:$X$47,21,FALSE))</f>
        <v/>
      </c>
      <c r="Z44" s="201" t="str">
        <f>IF(Z43="","",VLOOKUP(Z43,'シフト記号表（勤務時間帯）'!$D$6:$X$47,21,FALSE))</f>
        <v/>
      </c>
      <c r="AA44" s="202" t="str">
        <f>IF(AA43="","",VLOOKUP(AA43,'シフト記号表（勤務時間帯）'!$D$6:$X$47,21,FALSE))</f>
        <v/>
      </c>
      <c r="AB44" s="200" t="str">
        <f>IF(AB43="","",VLOOKUP(AB43,'シフト記号表（勤務時間帯）'!$D$6:$X$47,21,FALSE))</f>
        <v/>
      </c>
      <c r="AC44" s="201" t="str">
        <f>IF(AC43="","",VLOOKUP(AC43,'シフト記号表（勤務時間帯）'!$D$6:$X$47,21,FALSE))</f>
        <v/>
      </c>
      <c r="AD44" s="201" t="str">
        <f>IF(AD43="","",VLOOKUP(AD43,'シフト記号表（勤務時間帯）'!$D$6:$X$47,21,FALSE))</f>
        <v/>
      </c>
      <c r="AE44" s="201" t="str">
        <f>IF(AE43="","",VLOOKUP(AE43,'シフト記号表（勤務時間帯）'!$D$6:$X$47,21,FALSE))</f>
        <v/>
      </c>
      <c r="AF44" s="201" t="str">
        <f>IF(AF43="","",VLOOKUP(AF43,'シフト記号表（勤務時間帯）'!$D$6:$X$47,21,FALSE))</f>
        <v/>
      </c>
      <c r="AG44" s="201" t="str">
        <f>IF(AG43="","",VLOOKUP(AG43,'シフト記号表（勤務時間帯）'!$D$6:$X$47,21,FALSE))</f>
        <v/>
      </c>
      <c r="AH44" s="202" t="str">
        <f>IF(AH43="","",VLOOKUP(AH43,'シフト記号表（勤務時間帯）'!$D$6:$X$47,21,FALSE))</f>
        <v/>
      </c>
      <c r="AI44" s="200" t="str">
        <f>IF(AI43="","",VLOOKUP(AI43,'シフト記号表（勤務時間帯）'!$D$6:$X$47,21,FALSE))</f>
        <v/>
      </c>
      <c r="AJ44" s="201" t="str">
        <f>IF(AJ43="","",VLOOKUP(AJ43,'シフト記号表（勤務時間帯）'!$D$6:$X$47,21,FALSE))</f>
        <v/>
      </c>
      <c r="AK44" s="201" t="str">
        <f>IF(AK43="","",VLOOKUP(AK43,'シフト記号表（勤務時間帯）'!$D$6:$X$47,21,FALSE))</f>
        <v/>
      </c>
      <c r="AL44" s="201" t="str">
        <f>IF(AL43="","",VLOOKUP(AL43,'シフト記号表（勤務時間帯）'!$D$6:$X$47,21,FALSE))</f>
        <v/>
      </c>
      <c r="AM44" s="201" t="str">
        <f>IF(AM43="","",VLOOKUP(AM43,'シフト記号表（勤務時間帯）'!$D$6:$X$47,21,FALSE))</f>
        <v/>
      </c>
      <c r="AN44" s="201" t="str">
        <f>IF(AN43="","",VLOOKUP(AN43,'シフト記号表（勤務時間帯）'!$D$6:$X$47,21,FALSE))</f>
        <v/>
      </c>
      <c r="AO44" s="202" t="str">
        <f>IF(AO43="","",VLOOKUP(AO43,'シフト記号表（勤務時間帯）'!$D$6:$X$47,21,FALSE))</f>
        <v/>
      </c>
      <c r="AP44" s="200" t="str">
        <f>IF(AP43="","",VLOOKUP(AP43,'シフト記号表（勤務時間帯）'!$D$6:$X$47,21,FALSE))</f>
        <v/>
      </c>
      <c r="AQ44" s="201" t="str">
        <f>IF(AQ43="","",VLOOKUP(AQ43,'シフト記号表（勤務時間帯）'!$D$6:$X$47,21,FALSE))</f>
        <v/>
      </c>
      <c r="AR44" s="201" t="str">
        <f>IF(AR43="","",VLOOKUP(AR43,'シフト記号表（勤務時間帯）'!$D$6:$X$47,21,FALSE))</f>
        <v/>
      </c>
      <c r="AS44" s="201" t="str">
        <f>IF(AS43="","",VLOOKUP(AS43,'シフト記号表（勤務時間帯）'!$D$6:$X$47,21,FALSE))</f>
        <v/>
      </c>
      <c r="AT44" s="201" t="str">
        <f>IF(AT43="","",VLOOKUP(AT43,'シフト記号表（勤務時間帯）'!$D$6:$X$47,21,FALSE))</f>
        <v/>
      </c>
      <c r="AU44" s="201" t="str">
        <f>IF(AU43="","",VLOOKUP(AU43,'シフト記号表（勤務時間帯）'!$D$6:$X$47,21,FALSE))</f>
        <v/>
      </c>
      <c r="AV44" s="202" t="str">
        <f>IF(AV43="","",VLOOKUP(AV43,'シフト記号表（勤務時間帯）'!$D$6:$X$47,21,FALSE))</f>
        <v/>
      </c>
      <c r="AW44" s="200" t="str">
        <f>IF(AW43="","",VLOOKUP(AW43,'シフト記号表（勤務時間帯）'!$D$6:$X$47,21,FALSE))</f>
        <v/>
      </c>
      <c r="AX44" s="201" t="str">
        <f>IF(AX43="","",VLOOKUP(AX43,'シフト記号表（勤務時間帯）'!$D$6:$X$47,21,FALSE))</f>
        <v/>
      </c>
      <c r="AY44" s="201" t="str">
        <f>IF(AY43="","",VLOOKUP(AY43,'シフト記号表（勤務時間帯）'!$D$6:$X$47,21,FALSE))</f>
        <v/>
      </c>
      <c r="AZ44" s="297">
        <f>IF($BC$3="４週",SUM(U44:AV44),IF($BC$3="暦月",SUM(U44:AY44),""))</f>
        <v>0</v>
      </c>
      <c r="BA44" s="298"/>
      <c r="BB44" s="299">
        <f>IF($BC$3="４週",AZ44/4,IF($BC$3="暦月",(AZ44/($BC$12/7)),""))</f>
        <v>0</v>
      </c>
      <c r="BC44" s="298"/>
      <c r="BD44" s="291"/>
      <c r="BE44" s="292"/>
      <c r="BF44" s="292"/>
      <c r="BG44" s="292"/>
      <c r="BH44" s="293"/>
    </row>
    <row r="45" spans="2:60" ht="20.25" customHeight="1" x14ac:dyDescent="0.4">
      <c r="B45" s="124"/>
      <c r="C45" s="282"/>
      <c r="D45" s="283"/>
      <c r="E45" s="284"/>
      <c r="F45" s="169"/>
      <c r="G45" s="165">
        <f>C43</f>
        <v>0</v>
      </c>
      <c r="H45" s="246"/>
      <c r="I45" s="263"/>
      <c r="J45" s="264"/>
      <c r="K45" s="264"/>
      <c r="L45" s="265"/>
      <c r="M45" s="253"/>
      <c r="N45" s="254"/>
      <c r="O45" s="255"/>
      <c r="P45" s="25" t="s">
        <v>74</v>
      </c>
      <c r="Q45" s="28"/>
      <c r="R45" s="28"/>
      <c r="S45" s="16"/>
      <c r="T45" s="56"/>
      <c r="U45" s="203" t="str">
        <f>IF(U43="","",VLOOKUP(U43,'シフト記号表（勤務時間帯）'!$D$6:$Z$47,23,FALSE))</f>
        <v/>
      </c>
      <c r="V45" s="204" t="str">
        <f>IF(V43="","",VLOOKUP(V43,'シフト記号表（勤務時間帯）'!$D$6:$Z$47,23,FALSE))</f>
        <v/>
      </c>
      <c r="W45" s="204" t="str">
        <f>IF(W43="","",VLOOKUP(W43,'シフト記号表（勤務時間帯）'!$D$6:$Z$47,23,FALSE))</f>
        <v/>
      </c>
      <c r="X45" s="204" t="str">
        <f>IF(X43="","",VLOOKUP(X43,'シフト記号表（勤務時間帯）'!$D$6:$Z$47,23,FALSE))</f>
        <v/>
      </c>
      <c r="Y45" s="204" t="str">
        <f>IF(Y43="","",VLOOKUP(Y43,'シフト記号表（勤務時間帯）'!$D$6:$Z$47,23,FALSE))</f>
        <v/>
      </c>
      <c r="Z45" s="204" t="str">
        <f>IF(Z43="","",VLOOKUP(Z43,'シフト記号表（勤務時間帯）'!$D$6:$Z$47,23,FALSE))</f>
        <v/>
      </c>
      <c r="AA45" s="205" t="str">
        <f>IF(AA43="","",VLOOKUP(AA43,'シフト記号表（勤務時間帯）'!$D$6:$Z$47,23,FALSE))</f>
        <v/>
      </c>
      <c r="AB45" s="203" t="str">
        <f>IF(AB43="","",VLOOKUP(AB43,'シフト記号表（勤務時間帯）'!$D$6:$Z$47,23,FALSE))</f>
        <v/>
      </c>
      <c r="AC45" s="204" t="str">
        <f>IF(AC43="","",VLOOKUP(AC43,'シフト記号表（勤務時間帯）'!$D$6:$Z$47,23,FALSE))</f>
        <v/>
      </c>
      <c r="AD45" s="204" t="str">
        <f>IF(AD43="","",VLOOKUP(AD43,'シフト記号表（勤務時間帯）'!$D$6:$Z$47,23,FALSE))</f>
        <v/>
      </c>
      <c r="AE45" s="204" t="str">
        <f>IF(AE43="","",VLOOKUP(AE43,'シフト記号表（勤務時間帯）'!$D$6:$Z$47,23,FALSE))</f>
        <v/>
      </c>
      <c r="AF45" s="204" t="str">
        <f>IF(AF43="","",VLOOKUP(AF43,'シフト記号表（勤務時間帯）'!$D$6:$Z$47,23,FALSE))</f>
        <v/>
      </c>
      <c r="AG45" s="204" t="str">
        <f>IF(AG43="","",VLOOKUP(AG43,'シフト記号表（勤務時間帯）'!$D$6:$Z$47,23,FALSE))</f>
        <v/>
      </c>
      <c r="AH45" s="205" t="str">
        <f>IF(AH43="","",VLOOKUP(AH43,'シフト記号表（勤務時間帯）'!$D$6:$Z$47,23,FALSE))</f>
        <v/>
      </c>
      <c r="AI45" s="203" t="str">
        <f>IF(AI43="","",VLOOKUP(AI43,'シフト記号表（勤務時間帯）'!$D$6:$Z$47,23,FALSE))</f>
        <v/>
      </c>
      <c r="AJ45" s="204" t="str">
        <f>IF(AJ43="","",VLOOKUP(AJ43,'シフト記号表（勤務時間帯）'!$D$6:$Z$47,23,FALSE))</f>
        <v/>
      </c>
      <c r="AK45" s="204" t="str">
        <f>IF(AK43="","",VLOOKUP(AK43,'シフト記号表（勤務時間帯）'!$D$6:$Z$47,23,FALSE))</f>
        <v/>
      </c>
      <c r="AL45" s="204" t="str">
        <f>IF(AL43="","",VLOOKUP(AL43,'シフト記号表（勤務時間帯）'!$D$6:$Z$47,23,FALSE))</f>
        <v/>
      </c>
      <c r="AM45" s="204" t="str">
        <f>IF(AM43="","",VLOOKUP(AM43,'シフト記号表（勤務時間帯）'!$D$6:$Z$47,23,FALSE))</f>
        <v/>
      </c>
      <c r="AN45" s="204" t="str">
        <f>IF(AN43="","",VLOOKUP(AN43,'シフト記号表（勤務時間帯）'!$D$6:$Z$47,23,FALSE))</f>
        <v/>
      </c>
      <c r="AO45" s="205" t="str">
        <f>IF(AO43="","",VLOOKUP(AO43,'シフト記号表（勤務時間帯）'!$D$6:$Z$47,23,FALSE))</f>
        <v/>
      </c>
      <c r="AP45" s="203" t="str">
        <f>IF(AP43="","",VLOOKUP(AP43,'シフト記号表（勤務時間帯）'!$D$6:$Z$47,23,FALSE))</f>
        <v/>
      </c>
      <c r="AQ45" s="204" t="str">
        <f>IF(AQ43="","",VLOOKUP(AQ43,'シフト記号表（勤務時間帯）'!$D$6:$Z$47,23,FALSE))</f>
        <v/>
      </c>
      <c r="AR45" s="204" t="str">
        <f>IF(AR43="","",VLOOKUP(AR43,'シフト記号表（勤務時間帯）'!$D$6:$Z$47,23,FALSE))</f>
        <v/>
      </c>
      <c r="AS45" s="204" t="str">
        <f>IF(AS43="","",VLOOKUP(AS43,'シフト記号表（勤務時間帯）'!$D$6:$Z$47,23,FALSE))</f>
        <v/>
      </c>
      <c r="AT45" s="204" t="str">
        <f>IF(AT43="","",VLOOKUP(AT43,'シフト記号表（勤務時間帯）'!$D$6:$Z$47,23,FALSE))</f>
        <v/>
      </c>
      <c r="AU45" s="204" t="str">
        <f>IF(AU43="","",VLOOKUP(AU43,'シフト記号表（勤務時間帯）'!$D$6:$Z$47,23,FALSE))</f>
        <v/>
      </c>
      <c r="AV45" s="205" t="str">
        <f>IF(AV43="","",VLOOKUP(AV43,'シフト記号表（勤務時間帯）'!$D$6:$Z$47,23,FALSE))</f>
        <v/>
      </c>
      <c r="AW45" s="203" t="str">
        <f>IF(AW43="","",VLOOKUP(AW43,'シフト記号表（勤務時間帯）'!$D$6:$Z$47,23,FALSE))</f>
        <v/>
      </c>
      <c r="AX45" s="204" t="str">
        <f>IF(AX43="","",VLOOKUP(AX43,'シフト記号表（勤務時間帯）'!$D$6:$Z$47,23,FALSE))</f>
        <v/>
      </c>
      <c r="AY45" s="204" t="str">
        <f>IF(AY43="","",VLOOKUP(AY43,'シフト記号表（勤務時間帯）'!$D$6:$Z$47,23,FALSE))</f>
        <v/>
      </c>
      <c r="AZ45" s="300">
        <f>IF($BC$3="４週",SUM(U45:AV45),IF($BC$3="暦月",SUM(U45:AY45),""))</f>
        <v>0</v>
      </c>
      <c r="BA45" s="301"/>
      <c r="BB45" s="302">
        <f>IF($BC$3="４週",AZ45/4,IF($BC$3="暦月",(AZ45/($BC$12/7)),""))</f>
        <v>0</v>
      </c>
      <c r="BC45" s="301"/>
      <c r="BD45" s="294"/>
      <c r="BE45" s="295"/>
      <c r="BF45" s="295"/>
      <c r="BG45" s="295"/>
      <c r="BH45" s="296"/>
    </row>
    <row r="46" spans="2:60" ht="20.25" customHeight="1" x14ac:dyDescent="0.4">
      <c r="B46" s="125"/>
      <c r="C46" s="276"/>
      <c r="D46" s="277"/>
      <c r="E46" s="278"/>
      <c r="F46" s="168"/>
      <c r="G46" s="164"/>
      <c r="H46" s="244"/>
      <c r="I46" s="257"/>
      <c r="J46" s="258"/>
      <c r="K46" s="258"/>
      <c r="L46" s="259"/>
      <c r="M46" s="247"/>
      <c r="N46" s="248"/>
      <c r="O46" s="249"/>
      <c r="P46" s="21" t="s">
        <v>18</v>
      </c>
      <c r="Q46" s="27"/>
      <c r="R46" s="27"/>
      <c r="S46" s="15"/>
      <c r="T46" s="55"/>
      <c r="U46" s="206"/>
      <c r="V46" s="207"/>
      <c r="W46" s="207"/>
      <c r="X46" s="207"/>
      <c r="Y46" s="207"/>
      <c r="Z46" s="207"/>
      <c r="AA46" s="208"/>
      <c r="AB46" s="206"/>
      <c r="AC46" s="207"/>
      <c r="AD46" s="207"/>
      <c r="AE46" s="207"/>
      <c r="AF46" s="207"/>
      <c r="AG46" s="207"/>
      <c r="AH46" s="208"/>
      <c r="AI46" s="206"/>
      <c r="AJ46" s="207"/>
      <c r="AK46" s="207"/>
      <c r="AL46" s="207"/>
      <c r="AM46" s="207"/>
      <c r="AN46" s="207"/>
      <c r="AO46" s="208"/>
      <c r="AP46" s="206"/>
      <c r="AQ46" s="207"/>
      <c r="AR46" s="207"/>
      <c r="AS46" s="207"/>
      <c r="AT46" s="207"/>
      <c r="AU46" s="207"/>
      <c r="AV46" s="208"/>
      <c r="AW46" s="206"/>
      <c r="AX46" s="207"/>
      <c r="AY46" s="207"/>
      <c r="AZ46" s="256"/>
      <c r="BA46" s="243"/>
      <c r="BB46" s="242"/>
      <c r="BC46" s="243"/>
      <c r="BD46" s="288"/>
      <c r="BE46" s="289"/>
      <c r="BF46" s="289"/>
      <c r="BG46" s="289"/>
      <c r="BH46" s="290"/>
    </row>
    <row r="47" spans="2:60" ht="20.25" customHeight="1" x14ac:dyDescent="0.4">
      <c r="B47" s="123">
        <f>B44+1</f>
        <v>8</v>
      </c>
      <c r="C47" s="279"/>
      <c r="D47" s="280"/>
      <c r="E47" s="281"/>
      <c r="F47" s="168">
        <f>C46</f>
        <v>0</v>
      </c>
      <c r="G47" s="164"/>
      <c r="H47" s="245"/>
      <c r="I47" s="260"/>
      <c r="J47" s="261"/>
      <c r="K47" s="261"/>
      <c r="L47" s="262"/>
      <c r="M47" s="250"/>
      <c r="N47" s="251"/>
      <c r="O47" s="252"/>
      <c r="P47" s="23" t="s">
        <v>73</v>
      </c>
      <c r="Q47" s="24"/>
      <c r="R47" s="24"/>
      <c r="S47" s="19"/>
      <c r="T47" s="53"/>
      <c r="U47" s="200" t="str">
        <f>IF(U46="","",VLOOKUP(U46,'シフト記号表（勤務時間帯）'!$D$6:$X$47,21,FALSE))</f>
        <v/>
      </c>
      <c r="V47" s="201" t="str">
        <f>IF(V46="","",VLOOKUP(V46,'シフト記号表（勤務時間帯）'!$D$6:$X$47,21,FALSE))</f>
        <v/>
      </c>
      <c r="W47" s="201" t="str">
        <f>IF(W46="","",VLOOKUP(W46,'シフト記号表（勤務時間帯）'!$D$6:$X$47,21,FALSE))</f>
        <v/>
      </c>
      <c r="X47" s="201" t="str">
        <f>IF(X46="","",VLOOKUP(X46,'シフト記号表（勤務時間帯）'!$D$6:$X$47,21,FALSE))</f>
        <v/>
      </c>
      <c r="Y47" s="201" t="str">
        <f>IF(Y46="","",VLOOKUP(Y46,'シフト記号表（勤務時間帯）'!$D$6:$X$47,21,FALSE))</f>
        <v/>
      </c>
      <c r="Z47" s="201" t="str">
        <f>IF(Z46="","",VLOOKUP(Z46,'シフト記号表（勤務時間帯）'!$D$6:$X$47,21,FALSE))</f>
        <v/>
      </c>
      <c r="AA47" s="202" t="str">
        <f>IF(AA46="","",VLOOKUP(AA46,'シフト記号表（勤務時間帯）'!$D$6:$X$47,21,FALSE))</f>
        <v/>
      </c>
      <c r="AB47" s="200" t="str">
        <f>IF(AB46="","",VLOOKUP(AB46,'シフト記号表（勤務時間帯）'!$D$6:$X$47,21,FALSE))</f>
        <v/>
      </c>
      <c r="AC47" s="201" t="str">
        <f>IF(AC46="","",VLOOKUP(AC46,'シフト記号表（勤務時間帯）'!$D$6:$X$47,21,FALSE))</f>
        <v/>
      </c>
      <c r="AD47" s="201" t="str">
        <f>IF(AD46="","",VLOOKUP(AD46,'シフト記号表（勤務時間帯）'!$D$6:$X$47,21,FALSE))</f>
        <v/>
      </c>
      <c r="AE47" s="201" t="str">
        <f>IF(AE46="","",VLOOKUP(AE46,'シフト記号表（勤務時間帯）'!$D$6:$X$47,21,FALSE))</f>
        <v/>
      </c>
      <c r="AF47" s="201" t="str">
        <f>IF(AF46="","",VLOOKUP(AF46,'シフト記号表（勤務時間帯）'!$D$6:$X$47,21,FALSE))</f>
        <v/>
      </c>
      <c r="AG47" s="201" t="str">
        <f>IF(AG46="","",VLOOKUP(AG46,'シフト記号表（勤務時間帯）'!$D$6:$X$47,21,FALSE))</f>
        <v/>
      </c>
      <c r="AH47" s="202" t="str">
        <f>IF(AH46="","",VLOOKUP(AH46,'シフト記号表（勤務時間帯）'!$D$6:$X$47,21,FALSE))</f>
        <v/>
      </c>
      <c r="AI47" s="200" t="str">
        <f>IF(AI46="","",VLOOKUP(AI46,'シフト記号表（勤務時間帯）'!$D$6:$X$47,21,FALSE))</f>
        <v/>
      </c>
      <c r="AJ47" s="201" t="str">
        <f>IF(AJ46="","",VLOOKUP(AJ46,'シフト記号表（勤務時間帯）'!$D$6:$X$47,21,FALSE))</f>
        <v/>
      </c>
      <c r="AK47" s="201" t="str">
        <f>IF(AK46="","",VLOOKUP(AK46,'シフト記号表（勤務時間帯）'!$D$6:$X$47,21,FALSE))</f>
        <v/>
      </c>
      <c r="AL47" s="201" t="str">
        <f>IF(AL46="","",VLOOKUP(AL46,'シフト記号表（勤務時間帯）'!$D$6:$X$47,21,FALSE))</f>
        <v/>
      </c>
      <c r="AM47" s="201" t="str">
        <f>IF(AM46="","",VLOOKUP(AM46,'シフト記号表（勤務時間帯）'!$D$6:$X$47,21,FALSE))</f>
        <v/>
      </c>
      <c r="AN47" s="201" t="str">
        <f>IF(AN46="","",VLOOKUP(AN46,'シフト記号表（勤務時間帯）'!$D$6:$X$47,21,FALSE))</f>
        <v/>
      </c>
      <c r="AO47" s="202" t="str">
        <f>IF(AO46="","",VLOOKUP(AO46,'シフト記号表（勤務時間帯）'!$D$6:$X$47,21,FALSE))</f>
        <v/>
      </c>
      <c r="AP47" s="200" t="str">
        <f>IF(AP46="","",VLOOKUP(AP46,'シフト記号表（勤務時間帯）'!$D$6:$X$47,21,FALSE))</f>
        <v/>
      </c>
      <c r="AQ47" s="201" t="str">
        <f>IF(AQ46="","",VLOOKUP(AQ46,'シフト記号表（勤務時間帯）'!$D$6:$X$47,21,FALSE))</f>
        <v/>
      </c>
      <c r="AR47" s="201" t="str">
        <f>IF(AR46="","",VLOOKUP(AR46,'シフト記号表（勤務時間帯）'!$D$6:$X$47,21,FALSE))</f>
        <v/>
      </c>
      <c r="AS47" s="201" t="str">
        <f>IF(AS46="","",VLOOKUP(AS46,'シフト記号表（勤務時間帯）'!$D$6:$X$47,21,FALSE))</f>
        <v/>
      </c>
      <c r="AT47" s="201" t="str">
        <f>IF(AT46="","",VLOOKUP(AT46,'シフト記号表（勤務時間帯）'!$D$6:$X$47,21,FALSE))</f>
        <v/>
      </c>
      <c r="AU47" s="201" t="str">
        <f>IF(AU46="","",VLOOKUP(AU46,'シフト記号表（勤務時間帯）'!$D$6:$X$47,21,FALSE))</f>
        <v/>
      </c>
      <c r="AV47" s="202" t="str">
        <f>IF(AV46="","",VLOOKUP(AV46,'シフト記号表（勤務時間帯）'!$D$6:$X$47,21,FALSE))</f>
        <v/>
      </c>
      <c r="AW47" s="200" t="str">
        <f>IF(AW46="","",VLOOKUP(AW46,'シフト記号表（勤務時間帯）'!$D$6:$X$47,21,FALSE))</f>
        <v/>
      </c>
      <c r="AX47" s="201" t="str">
        <f>IF(AX46="","",VLOOKUP(AX46,'シフト記号表（勤務時間帯）'!$D$6:$X$47,21,FALSE))</f>
        <v/>
      </c>
      <c r="AY47" s="201" t="str">
        <f>IF(AY46="","",VLOOKUP(AY46,'シフト記号表（勤務時間帯）'!$D$6:$X$47,21,FALSE))</f>
        <v/>
      </c>
      <c r="AZ47" s="297">
        <f>IF($BC$3="４週",SUM(U47:AV47),IF($BC$3="暦月",SUM(U47:AY47),""))</f>
        <v>0</v>
      </c>
      <c r="BA47" s="298"/>
      <c r="BB47" s="299">
        <f>IF($BC$3="４週",AZ47/4,IF($BC$3="暦月",(AZ47/($BC$12/7)),""))</f>
        <v>0</v>
      </c>
      <c r="BC47" s="298"/>
      <c r="BD47" s="291"/>
      <c r="BE47" s="292"/>
      <c r="BF47" s="292"/>
      <c r="BG47" s="292"/>
      <c r="BH47" s="293"/>
    </row>
    <row r="48" spans="2:60" ht="20.25" customHeight="1" x14ac:dyDescent="0.4">
      <c r="B48" s="124"/>
      <c r="C48" s="282"/>
      <c r="D48" s="283"/>
      <c r="E48" s="284"/>
      <c r="F48" s="169"/>
      <c r="G48" s="165">
        <f>C46</f>
        <v>0</v>
      </c>
      <c r="H48" s="246"/>
      <c r="I48" s="263"/>
      <c r="J48" s="264"/>
      <c r="K48" s="264"/>
      <c r="L48" s="265"/>
      <c r="M48" s="253"/>
      <c r="N48" s="254"/>
      <c r="O48" s="255"/>
      <c r="P48" s="25" t="s">
        <v>74</v>
      </c>
      <c r="Q48" s="29"/>
      <c r="R48" s="29"/>
      <c r="S48" s="17"/>
      <c r="T48" s="54"/>
      <c r="U48" s="203" t="str">
        <f>IF(U46="","",VLOOKUP(U46,'シフト記号表（勤務時間帯）'!$D$6:$Z$47,23,FALSE))</f>
        <v/>
      </c>
      <c r="V48" s="204" t="str">
        <f>IF(V46="","",VLOOKUP(V46,'シフト記号表（勤務時間帯）'!$D$6:$Z$47,23,FALSE))</f>
        <v/>
      </c>
      <c r="W48" s="204" t="str">
        <f>IF(W46="","",VLOOKUP(W46,'シフト記号表（勤務時間帯）'!$D$6:$Z$47,23,FALSE))</f>
        <v/>
      </c>
      <c r="X48" s="204" t="str">
        <f>IF(X46="","",VLOOKUP(X46,'シフト記号表（勤務時間帯）'!$D$6:$Z$47,23,FALSE))</f>
        <v/>
      </c>
      <c r="Y48" s="204" t="str">
        <f>IF(Y46="","",VLOOKUP(Y46,'シフト記号表（勤務時間帯）'!$D$6:$Z$47,23,FALSE))</f>
        <v/>
      </c>
      <c r="Z48" s="204" t="str">
        <f>IF(Z46="","",VLOOKUP(Z46,'シフト記号表（勤務時間帯）'!$D$6:$Z$47,23,FALSE))</f>
        <v/>
      </c>
      <c r="AA48" s="205" t="str">
        <f>IF(AA46="","",VLOOKUP(AA46,'シフト記号表（勤務時間帯）'!$D$6:$Z$47,23,FALSE))</f>
        <v/>
      </c>
      <c r="AB48" s="203" t="str">
        <f>IF(AB46="","",VLOOKUP(AB46,'シフト記号表（勤務時間帯）'!$D$6:$Z$47,23,FALSE))</f>
        <v/>
      </c>
      <c r="AC48" s="204" t="str">
        <f>IF(AC46="","",VLOOKUP(AC46,'シフト記号表（勤務時間帯）'!$D$6:$Z$47,23,FALSE))</f>
        <v/>
      </c>
      <c r="AD48" s="204" t="str">
        <f>IF(AD46="","",VLOOKUP(AD46,'シフト記号表（勤務時間帯）'!$D$6:$Z$47,23,FALSE))</f>
        <v/>
      </c>
      <c r="AE48" s="204" t="str">
        <f>IF(AE46="","",VLOOKUP(AE46,'シフト記号表（勤務時間帯）'!$D$6:$Z$47,23,FALSE))</f>
        <v/>
      </c>
      <c r="AF48" s="204" t="str">
        <f>IF(AF46="","",VLOOKUP(AF46,'シフト記号表（勤務時間帯）'!$D$6:$Z$47,23,FALSE))</f>
        <v/>
      </c>
      <c r="AG48" s="204" t="str">
        <f>IF(AG46="","",VLOOKUP(AG46,'シフト記号表（勤務時間帯）'!$D$6:$Z$47,23,FALSE))</f>
        <v/>
      </c>
      <c r="AH48" s="205" t="str">
        <f>IF(AH46="","",VLOOKUP(AH46,'シフト記号表（勤務時間帯）'!$D$6:$Z$47,23,FALSE))</f>
        <v/>
      </c>
      <c r="AI48" s="203" t="str">
        <f>IF(AI46="","",VLOOKUP(AI46,'シフト記号表（勤務時間帯）'!$D$6:$Z$47,23,FALSE))</f>
        <v/>
      </c>
      <c r="AJ48" s="204" t="str">
        <f>IF(AJ46="","",VLOOKUP(AJ46,'シフト記号表（勤務時間帯）'!$D$6:$Z$47,23,FALSE))</f>
        <v/>
      </c>
      <c r="AK48" s="204" t="str">
        <f>IF(AK46="","",VLOOKUP(AK46,'シフト記号表（勤務時間帯）'!$D$6:$Z$47,23,FALSE))</f>
        <v/>
      </c>
      <c r="AL48" s="204" t="str">
        <f>IF(AL46="","",VLOOKUP(AL46,'シフト記号表（勤務時間帯）'!$D$6:$Z$47,23,FALSE))</f>
        <v/>
      </c>
      <c r="AM48" s="204" t="str">
        <f>IF(AM46="","",VLOOKUP(AM46,'シフト記号表（勤務時間帯）'!$D$6:$Z$47,23,FALSE))</f>
        <v/>
      </c>
      <c r="AN48" s="204" t="str">
        <f>IF(AN46="","",VLOOKUP(AN46,'シフト記号表（勤務時間帯）'!$D$6:$Z$47,23,FALSE))</f>
        <v/>
      </c>
      <c r="AO48" s="205" t="str">
        <f>IF(AO46="","",VLOOKUP(AO46,'シフト記号表（勤務時間帯）'!$D$6:$Z$47,23,FALSE))</f>
        <v/>
      </c>
      <c r="AP48" s="203" t="str">
        <f>IF(AP46="","",VLOOKUP(AP46,'シフト記号表（勤務時間帯）'!$D$6:$Z$47,23,FALSE))</f>
        <v/>
      </c>
      <c r="AQ48" s="204" t="str">
        <f>IF(AQ46="","",VLOOKUP(AQ46,'シフト記号表（勤務時間帯）'!$D$6:$Z$47,23,FALSE))</f>
        <v/>
      </c>
      <c r="AR48" s="204" t="str">
        <f>IF(AR46="","",VLOOKUP(AR46,'シフト記号表（勤務時間帯）'!$D$6:$Z$47,23,FALSE))</f>
        <v/>
      </c>
      <c r="AS48" s="204" t="str">
        <f>IF(AS46="","",VLOOKUP(AS46,'シフト記号表（勤務時間帯）'!$D$6:$Z$47,23,FALSE))</f>
        <v/>
      </c>
      <c r="AT48" s="204" t="str">
        <f>IF(AT46="","",VLOOKUP(AT46,'シフト記号表（勤務時間帯）'!$D$6:$Z$47,23,FALSE))</f>
        <v/>
      </c>
      <c r="AU48" s="204" t="str">
        <f>IF(AU46="","",VLOOKUP(AU46,'シフト記号表（勤務時間帯）'!$D$6:$Z$47,23,FALSE))</f>
        <v/>
      </c>
      <c r="AV48" s="205" t="str">
        <f>IF(AV46="","",VLOOKUP(AV46,'シフト記号表（勤務時間帯）'!$D$6:$Z$47,23,FALSE))</f>
        <v/>
      </c>
      <c r="AW48" s="203" t="str">
        <f>IF(AW46="","",VLOOKUP(AW46,'シフト記号表（勤務時間帯）'!$D$6:$Z$47,23,FALSE))</f>
        <v/>
      </c>
      <c r="AX48" s="204" t="str">
        <f>IF(AX46="","",VLOOKUP(AX46,'シフト記号表（勤務時間帯）'!$D$6:$Z$47,23,FALSE))</f>
        <v/>
      </c>
      <c r="AY48" s="204" t="str">
        <f>IF(AY46="","",VLOOKUP(AY46,'シフト記号表（勤務時間帯）'!$D$6:$Z$47,23,FALSE))</f>
        <v/>
      </c>
      <c r="AZ48" s="300">
        <f>IF($BC$3="４週",SUM(U48:AV48),IF($BC$3="暦月",SUM(U48:AY48),""))</f>
        <v>0</v>
      </c>
      <c r="BA48" s="301"/>
      <c r="BB48" s="302">
        <f>IF($BC$3="４週",AZ48/4,IF($BC$3="暦月",(AZ48/($BC$12/7)),""))</f>
        <v>0</v>
      </c>
      <c r="BC48" s="301"/>
      <c r="BD48" s="294"/>
      <c r="BE48" s="295"/>
      <c r="BF48" s="295"/>
      <c r="BG48" s="295"/>
      <c r="BH48" s="296"/>
    </row>
    <row r="49" spans="2:60" ht="20.25" customHeight="1" x14ac:dyDescent="0.4">
      <c r="B49" s="125"/>
      <c r="C49" s="276"/>
      <c r="D49" s="277"/>
      <c r="E49" s="278"/>
      <c r="F49" s="168"/>
      <c r="G49" s="164"/>
      <c r="H49" s="244"/>
      <c r="I49" s="257"/>
      <c r="J49" s="258"/>
      <c r="K49" s="258"/>
      <c r="L49" s="259"/>
      <c r="M49" s="247"/>
      <c r="N49" s="248"/>
      <c r="O49" s="249"/>
      <c r="P49" s="21" t="s">
        <v>18</v>
      </c>
      <c r="Q49" s="27"/>
      <c r="R49" s="27"/>
      <c r="S49" s="15"/>
      <c r="T49" s="55"/>
      <c r="U49" s="206"/>
      <c r="V49" s="207"/>
      <c r="W49" s="207"/>
      <c r="X49" s="207"/>
      <c r="Y49" s="207"/>
      <c r="Z49" s="207"/>
      <c r="AA49" s="208"/>
      <c r="AB49" s="206"/>
      <c r="AC49" s="207"/>
      <c r="AD49" s="207"/>
      <c r="AE49" s="207"/>
      <c r="AF49" s="207"/>
      <c r="AG49" s="207"/>
      <c r="AH49" s="208"/>
      <c r="AI49" s="206"/>
      <c r="AJ49" s="207"/>
      <c r="AK49" s="207"/>
      <c r="AL49" s="207"/>
      <c r="AM49" s="207"/>
      <c r="AN49" s="207"/>
      <c r="AO49" s="208"/>
      <c r="AP49" s="206"/>
      <c r="AQ49" s="207"/>
      <c r="AR49" s="207"/>
      <c r="AS49" s="207"/>
      <c r="AT49" s="207"/>
      <c r="AU49" s="207"/>
      <c r="AV49" s="208"/>
      <c r="AW49" s="206"/>
      <c r="AX49" s="207"/>
      <c r="AY49" s="207"/>
      <c r="AZ49" s="256"/>
      <c r="BA49" s="243"/>
      <c r="BB49" s="242"/>
      <c r="BC49" s="243"/>
      <c r="BD49" s="288"/>
      <c r="BE49" s="289"/>
      <c r="BF49" s="289"/>
      <c r="BG49" s="289"/>
      <c r="BH49" s="290"/>
    </row>
    <row r="50" spans="2:60" ht="20.25" customHeight="1" x14ac:dyDescent="0.4">
      <c r="B50" s="123">
        <f>B47+1</f>
        <v>9</v>
      </c>
      <c r="C50" s="279"/>
      <c r="D50" s="280"/>
      <c r="E50" s="281"/>
      <c r="F50" s="168">
        <f>C49</f>
        <v>0</v>
      </c>
      <c r="G50" s="164"/>
      <c r="H50" s="245"/>
      <c r="I50" s="260"/>
      <c r="J50" s="261"/>
      <c r="K50" s="261"/>
      <c r="L50" s="262"/>
      <c r="M50" s="250"/>
      <c r="N50" s="251"/>
      <c r="O50" s="252"/>
      <c r="P50" s="23" t="s">
        <v>73</v>
      </c>
      <c r="Q50" s="24"/>
      <c r="R50" s="24"/>
      <c r="S50" s="19"/>
      <c r="T50" s="53"/>
      <c r="U50" s="200" t="str">
        <f>IF(U49="","",VLOOKUP(U49,'シフト記号表（勤務時間帯）'!$D$6:$X$47,21,FALSE))</f>
        <v/>
      </c>
      <c r="V50" s="201" t="str">
        <f>IF(V49="","",VLOOKUP(V49,'シフト記号表（勤務時間帯）'!$D$6:$X$47,21,FALSE))</f>
        <v/>
      </c>
      <c r="W50" s="201" t="str">
        <f>IF(W49="","",VLOOKUP(W49,'シフト記号表（勤務時間帯）'!$D$6:$X$47,21,FALSE))</f>
        <v/>
      </c>
      <c r="X50" s="201" t="str">
        <f>IF(X49="","",VLOOKUP(X49,'シフト記号表（勤務時間帯）'!$D$6:$X$47,21,FALSE))</f>
        <v/>
      </c>
      <c r="Y50" s="201" t="str">
        <f>IF(Y49="","",VLOOKUP(Y49,'シフト記号表（勤務時間帯）'!$D$6:$X$47,21,FALSE))</f>
        <v/>
      </c>
      <c r="Z50" s="201" t="str">
        <f>IF(Z49="","",VLOOKUP(Z49,'シフト記号表（勤務時間帯）'!$D$6:$X$47,21,FALSE))</f>
        <v/>
      </c>
      <c r="AA50" s="202" t="str">
        <f>IF(AA49="","",VLOOKUP(AA49,'シフト記号表（勤務時間帯）'!$D$6:$X$47,21,FALSE))</f>
        <v/>
      </c>
      <c r="AB50" s="200" t="str">
        <f>IF(AB49="","",VLOOKUP(AB49,'シフト記号表（勤務時間帯）'!$D$6:$X$47,21,FALSE))</f>
        <v/>
      </c>
      <c r="AC50" s="201" t="str">
        <f>IF(AC49="","",VLOOKUP(AC49,'シフト記号表（勤務時間帯）'!$D$6:$X$47,21,FALSE))</f>
        <v/>
      </c>
      <c r="AD50" s="201" t="str">
        <f>IF(AD49="","",VLOOKUP(AD49,'シフト記号表（勤務時間帯）'!$D$6:$X$47,21,FALSE))</f>
        <v/>
      </c>
      <c r="AE50" s="201" t="str">
        <f>IF(AE49="","",VLOOKUP(AE49,'シフト記号表（勤務時間帯）'!$D$6:$X$47,21,FALSE))</f>
        <v/>
      </c>
      <c r="AF50" s="201" t="str">
        <f>IF(AF49="","",VLOOKUP(AF49,'シフト記号表（勤務時間帯）'!$D$6:$X$47,21,FALSE))</f>
        <v/>
      </c>
      <c r="AG50" s="201" t="str">
        <f>IF(AG49="","",VLOOKUP(AG49,'シフト記号表（勤務時間帯）'!$D$6:$X$47,21,FALSE))</f>
        <v/>
      </c>
      <c r="AH50" s="202" t="str">
        <f>IF(AH49="","",VLOOKUP(AH49,'シフト記号表（勤務時間帯）'!$D$6:$X$47,21,FALSE))</f>
        <v/>
      </c>
      <c r="AI50" s="200" t="str">
        <f>IF(AI49="","",VLOOKUP(AI49,'シフト記号表（勤務時間帯）'!$D$6:$X$47,21,FALSE))</f>
        <v/>
      </c>
      <c r="AJ50" s="201" t="str">
        <f>IF(AJ49="","",VLOOKUP(AJ49,'シフト記号表（勤務時間帯）'!$D$6:$X$47,21,FALSE))</f>
        <v/>
      </c>
      <c r="AK50" s="201" t="str">
        <f>IF(AK49="","",VLOOKUP(AK49,'シフト記号表（勤務時間帯）'!$D$6:$X$47,21,FALSE))</f>
        <v/>
      </c>
      <c r="AL50" s="201" t="str">
        <f>IF(AL49="","",VLOOKUP(AL49,'シフト記号表（勤務時間帯）'!$D$6:$X$47,21,FALSE))</f>
        <v/>
      </c>
      <c r="AM50" s="201" t="str">
        <f>IF(AM49="","",VLOOKUP(AM49,'シフト記号表（勤務時間帯）'!$D$6:$X$47,21,FALSE))</f>
        <v/>
      </c>
      <c r="AN50" s="201" t="str">
        <f>IF(AN49="","",VLOOKUP(AN49,'シフト記号表（勤務時間帯）'!$D$6:$X$47,21,FALSE))</f>
        <v/>
      </c>
      <c r="AO50" s="202" t="str">
        <f>IF(AO49="","",VLOOKUP(AO49,'シフト記号表（勤務時間帯）'!$D$6:$X$47,21,FALSE))</f>
        <v/>
      </c>
      <c r="AP50" s="200" t="str">
        <f>IF(AP49="","",VLOOKUP(AP49,'シフト記号表（勤務時間帯）'!$D$6:$X$47,21,FALSE))</f>
        <v/>
      </c>
      <c r="AQ50" s="201" t="str">
        <f>IF(AQ49="","",VLOOKUP(AQ49,'シフト記号表（勤務時間帯）'!$D$6:$X$47,21,FALSE))</f>
        <v/>
      </c>
      <c r="AR50" s="201" t="str">
        <f>IF(AR49="","",VLOOKUP(AR49,'シフト記号表（勤務時間帯）'!$D$6:$X$47,21,FALSE))</f>
        <v/>
      </c>
      <c r="AS50" s="201" t="str">
        <f>IF(AS49="","",VLOOKUP(AS49,'シフト記号表（勤務時間帯）'!$D$6:$X$47,21,FALSE))</f>
        <v/>
      </c>
      <c r="AT50" s="201" t="str">
        <f>IF(AT49="","",VLOOKUP(AT49,'シフト記号表（勤務時間帯）'!$D$6:$X$47,21,FALSE))</f>
        <v/>
      </c>
      <c r="AU50" s="201" t="str">
        <f>IF(AU49="","",VLOOKUP(AU49,'シフト記号表（勤務時間帯）'!$D$6:$X$47,21,FALSE))</f>
        <v/>
      </c>
      <c r="AV50" s="202" t="str">
        <f>IF(AV49="","",VLOOKUP(AV49,'シフト記号表（勤務時間帯）'!$D$6:$X$47,21,FALSE))</f>
        <v/>
      </c>
      <c r="AW50" s="200" t="str">
        <f>IF(AW49="","",VLOOKUP(AW49,'シフト記号表（勤務時間帯）'!$D$6:$X$47,21,FALSE))</f>
        <v/>
      </c>
      <c r="AX50" s="201" t="str">
        <f>IF(AX49="","",VLOOKUP(AX49,'シフト記号表（勤務時間帯）'!$D$6:$X$47,21,FALSE))</f>
        <v/>
      </c>
      <c r="AY50" s="201" t="str">
        <f>IF(AY49="","",VLOOKUP(AY49,'シフト記号表（勤務時間帯）'!$D$6:$X$47,21,FALSE))</f>
        <v/>
      </c>
      <c r="AZ50" s="297">
        <f>IF($BC$3="４週",SUM(U50:AV50),IF($BC$3="暦月",SUM(U50:AY50),""))</f>
        <v>0</v>
      </c>
      <c r="BA50" s="298"/>
      <c r="BB50" s="299">
        <f>IF($BC$3="４週",AZ50/4,IF($BC$3="暦月",(AZ50/($BC$12/7)),""))</f>
        <v>0</v>
      </c>
      <c r="BC50" s="298"/>
      <c r="BD50" s="291"/>
      <c r="BE50" s="292"/>
      <c r="BF50" s="292"/>
      <c r="BG50" s="292"/>
      <c r="BH50" s="293"/>
    </row>
    <row r="51" spans="2:60" ht="20.25" customHeight="1" x14ac:dyDescent="0.4">
      <c r="B51" s="124"/>
      <c r="C51" s="282"/>
      <c r="D51" s="283"/>
      <c r="E51" s="284"/>
      <c r="F51" s="169"/>
      <c r="G51" s="165">
        <f>C49</f>
        <v>0</v>
      </c>
      <c r="H51" s="246"/>
      <c r="I51" s="263"/>
      <c r="J51" s="264"/>
      <c r="K51" s="264"/>
      <c r="L51" s="265"/>
      <c r="M51" s="253"/>
      <c r="N51" s="254"/>
      <c r="O51" s="255"/>
      <c r="P51" s="25" t="s">
        <v>74</v>
      </c>
      <c r="Q51" s="26"/>
      <c r="R51" s="26"/>
      <c r="S51" s="18"/>
      <c r="T51" s="57"/>
      <c r="U51" s="203" t="str">
        <f>IF(U49="","",VLOOKUP(U49,'シフト記号表（勤務時間帯）'!$D$6:$Z$47,23,FALSE))</f>
        <v/>
      </c>
      <c r="V51" s="204" t="str">
        <f>IF(V49="","",VLOOKUP(V49,'シフト記号表（勤務時間帯）'!$D$6:$Z$47,23,FALSE))</f>
        <v/>
      </c>
      <c r="W51" s="204" t="str">
        <f>IF(W49="","",VLOOKUP(W49,'シフト記号表（勤務時間帯）'!$D$6:$Z$47,23,FALSE))</f>
        <v/>
      </c>
      <c r="X51" s="204" t="str">
        <f>IF(X49="","",VLOOKUP(X49,'シフト記号表（勤務時間帯）'!$D$6:$Z$47,23,FALSE))</f>
        <v/>
      </c>
      <c r="Y51" s="204" t="str">
        <f>IF(Y49="","",VLOOKUP(Y49,'シフト記号表（勤務時間帯）'!$D$6:$Z$47,23,FALSE))</f>
        <v/>
      </c>
      <c r="Z51" s="204" t="str">
        <f>IF(Z49="","",VLOOKUP(Z49,'シフト記号表（勤務時間帯）'!$D$6:$Z$47,23,FALSE))</f>
        <v/>
      </c>
      <c r="AA51" s="205" t="str">
        <f>IF(AA49="","",VLOOKUP(AA49,'シフト記号表（勤務時間帯）'!$D$6:$Z$47,23,FALSE))</f>
        <v/>
      </c>
      <c r="AB51" s="203" t="str">
        <f>IF(AB49="","",VLOOKUP(AB49,'シフト記号表（勤務時間帯）'!$D$6:$Z$47,23,FALSE))</f>
        <v/>
      </c>
      <c r="AC51" s="204" t="str">
        <f>IF(AC49="","",VLOOKUP(AC49,'シフト記号表（勤務時間帯）'!$D$6:$Z$47,23,FALSE))</f>
        <v/>
      </c>
      <c r="AD51" s="204" t="str">
        <f>IF(AD49="","",VLOOKUP(AD49,'シフト記号表（勤務時間帯）'!$D$6:$Z$47,23,FALSE))</f>
        <v/>
      </c>
      <c r="AE51" s="204" t="str">
        <f>IF(AE49="","",VLOOKUP(AE49,'シフト記号表（勤務時間帯）'!$D$6:$Z$47,23,FALSE))</f>
        <v/>
      </c>
      <c r="AF51" s="204" t="str">
        <f>IF(AF49="","",VLOOKUP(AF49,'シフト記号表（勤務時間帯）'!$D$6:$Z$47,23,FALSE))</f>
        <v/>
      </c>
      <c r="AG51" s="204" t="str">
        <f>IF(AG49="","",VLOOKUP(AG49,'シフト記号表（勤務時間帯）'!$D$6:$Z$47,23,FALSE))</f>
        <v/>
      </c>
      <c r="AH51" s="205" t="str">
        <f>IF(AH49="","",VLOOKUP(AH49,'シフト記号表（勤務時間帯）'!$D$6:$Z$47,23,FALSE))</f>
        <v/>
      </c>
      <c r="AI51" s="203" t="str">
        <f>IF(AI49="","",VLOOKUP(AI49,'シフト記号表（勤務時間帯）'!$D$6:$Z$47,23,FALSE))</f>
        <v/>
      </c>
      <c r="AJ51" s="204" t="str">
        <f>IF(AJ49="","",VLOOKUP(AJ49,'シフト記号表（勤務時間帯）'!$D$6:$Z$47,23,FALSE))</f>
        <v/>
      </c>
      <c r="AK51" s="204" t="str">
        <f>IF(AK49="","",VLOOKUP(AK49,'シフト記号表（勤務時間帯）'!$D$6:$Z$47,23,FALSE))</f>
        <v/>
      </c>
      <c r="AL51" s="204" t="str">
        <f>IF(AL49="","",VLOOKUP(AL49,'シフト記号表（勤務時間帯）'!$D$6:$Z$47,23,FALSE))</f>
        <v/>
      </c>
      <c r="AM51" s="204" t="str">
        <f>IF(AM49="","",VLOOKUP(AM49,'シフト記号表（勤務時間帯）'!$D$6:$Z$47,23,FALSE))</f>
        <v/>
      </c>
      <c r="AN51" s="204" t="str">
        <f>IF(AN49="","",VLOOKUP(AN49,'シフト記号表（勤務時間帯）'!$D$6:$Z$47,23,FALSE))</f>
        <v/>
      </c>
      <c r="AO51" s="205" t="str">
        <f>IF(AO49="","",VLOOKUP(AO49,'シフト記号表（勤務時間帯）'!$D$6:$Z$47,23,FALSE))</f>
        <v/>
      </c>
      <c r="AP51" s="203" t="str">
        <f>IF(AP49="","",VLOOKUP(AP49,'シフト記号表（勤務時間帯）'!$D$6:$Z$47,23,FALSE))</f>
        <v/>
      </c>
      <c r="AQ51" s="204" t="str">
        <f>IF(AQ49="","",VLOOKUP(AQ49,'シフト記号表（勤務時間帯）'!$D$6:$Z$47,23,FALSE))</f>
        <v/>
      </c>
      <c r="AR51" s="204" t="str">
        <f>IF(AR49="","",VLOOKUP(AR49,'シフト記号表（勤務時間帯）'!$D$6:$Z$47,23,FALSE))</f>
        <v/>
      </c>
      <c r="AS51" s="204" t="str">
        <f>IF(AS49="","",VLOOKUP(AS49,'シフト記号表（勤務時間帯）'!$D$6:$Z$47,23,FALSE))</f>
        <v/>
      </c>
      <c r="AT51" s="204" t="str">
        <f>IF(AT49="","",VLOOKUP(AT49,'シフト記号表（勤務時間帯）'!$D$6:$Z$47,23,FALSE))</f>
        <v/>
      </c>
      <c r="AU51" s="204" t="str">
        <f>IF(AU49="","",VLOOKUP(AU49,'シフト記号表（勤務時間帯）'!$D$6:$Z$47,23,FALSE))</f>
        <v/>
      </c>
      <c r="AV51" s="205" t="str">
        <f>IF(AV49="","",VLOOKUP(AV49,'シフト記号表（勤務時間帯）'!$D$6:$Z$47,23,FALSE))</f>
        <v/>
      </c>
      <c r="AW51" s="203" t="str">
        <f>IF(AW49="","",VLOOKUP(AW49,'シフト記号表（勤務時間帯）'!$D$6:$Z$47,23,FALSE))</f>
        <v/>
      </c>
      <c r="AX51" s="204" t="str">
        <f>IF(AX49="","",VLOOKUP(AX49,'シフト記号表（勤務時間帯）'!$D$6:$Z$47,23,FALSE))</f>
        <v/>
      </c>
      <c r="AY51" s="204" t="str">
        <f>IF(AY49="","",VLOOKUP(AY49,'シフト記号表（勤務時間帯）'!$D$6:$Z$47,23,FALSE))</f>
        <v/>
      </c>
      <c r="AZ51" s="300">
        <f>IF($BC$3="４週",SUM(U51:AV51),IF($BC$3="暦月",SUM(U51:AY51),""))</f>
        <v>0</v>
      </c>
      <c r="BA51" s="301"/>
      <c r="BB51" s="302">
        <f>IF($BC$3="４週",AZ51/4,IF($BC$3="暦月",(AZ51/($BC$12/7)),""))</f>
        <v>0</v>
      </c>
      <c r="BC51" s="301"/>
      <c r="BD51" s="294"/>
      <c r="BE51" s="295"/>
      <c r="BF51" s="295"/>
      <c r="BG51" s="295"/>
      <c r="BH51" s="296"/>
    </row>
    <row r="52" spans="2:60" ht="20.25" customHeight="1" x14ac:dyDescent="0.4">
      <c r="B52" s="125"/>
      <c r="C52" s="276"/>
      <c r="D52" s="277"/>
      <c r="E52" s="278"/>
      <c r="F52" s="168"/>
      <c r="G52" s="164"/>
      <c r="H52" s="244"/>
      <c r="I52" s="257"/>
      <c r="J52" s="258"/>
      <c r="K52" s="258"/>
      <c r="L52" s="259"/>
      <c r="M52" s="247"/>
      <c r="N52" s="248"/>
      <c r="O52" s="249"/>
      <c r="P52" s="21" t="s">
        <v>18</v>
      </c>
      <c r="Q52" s="28"/>
      <c r="R52" s="28"/>
      <c r="S52" s="16"/>
      <c r="T52" s="58"/>
      <c r="U52" s="206"/>
      <c r="V52" s="207"/>
      <c r="W52" s="207"/>
      <c r="X52" s="207"/>
      <c r="Y52" s="207"/>
      <c r="Z52" s="207"/>
      <c r="AA52" s="208"/>
      <c r="AB52" s="206"/>
      <c r="AC52" s="207"/>
      <c r="AD52" s="207"/>
      <c r="AE52" s="207"/>
      <c r="AF52" s="207"/>
      <c r="AG52" s="207"/>
      <c r="AH52" s="208"/>
      <c r="AI52" s="206"/>
      <c r="AJ52" s="207"/>
      <c r="AK52" s="207"/>
      <c r="AL52" s="207"/>
      <c r="AM52" s="207"/>
      <c r="AN52" s="207"/>
      <c r="AO52" s="208"/>
      <c r="AP52" s="206"/>
      <c r="AQ52" s="207"/>
      <c r="AR52" s="207"/>
      <c r="AS52" s="207"/>
      <c r="AT52" s="207"/>
      <c r="AU52" s="207"/>
      <c r="AV52" s="208"/>
      <c r="AW52" s="206"/>
      <c r="AX52" s="207"/>
      <c r="AY52" s="207"/>
      <c r="AZ52" s="256"/>
      <c r="BA52" s="243"/>
      <c r="BB52" s="242"/>
      <c r="BC52" s="243"/>
      <c r="BD52" s="288"/>
      <c r="BE52" s="289"/>
      <c r="BF52" s="289"/>
      <c r="BG52" s="289"/>
      <c r="BH52" s="290"/>
    </row>
    <row r="53" spans="2:60" ht="20.25" customHeight="1" x14ac:dyDescent="0.4">
      <c r="B53" s="123">
        <f>B50+1</f>
        <v>10</v>
      </c>
      <c r="C53" s="279"/>
      <c r="D53" s="280"/>
      <c r="E53" s="281"/>
      <c r="F53" s="168">
        <f>C52</f>
        <v>0</v>
      </c>
      <c r="G53" s="164"/>
      <c r="H53" s="245"/>
      <c r="I53" s="260"/>
      <c r="J53" s="261"/>
      <c r="K53" s="261"/>
      <c r="L53" s="262"/>
      <c r="M53" s="250"/>
      <c r="N53" s="251"/>
      <c r="O53" s="252"/>
      <c r="P53" s="23" t="s">
        <v>73</v>
      </c>
      <c r="Q53" s="24"/>
      <c r="R53" s="24"/>
      <c r="S53" s="19"/>
      <c r="T53" s="53"/>
      <c r="U53" s="200" t="str">
        <f>IF(U52="","",VLOOKUP(U52,'シフト記号表（勤務時間帯）'!$D$6:$X$47,21,FALSE))</f>
        <v/>
      </c>
      <c r="V53" s="201" t="str">
        <f>IF(V52="","",VLOOKUP(V52,'シフト記号表（勤務時間帯）'!$D$6:$X$47,21,FALSE))</f>
        <v/>
      </c>
      <c r="W53" s="201" t="str">
        <f>IF(W52="","",VLOOKUP(W52,'シフト記号表（勤務時間帯）'!$D$6:$X$47,21,FALSE))</f>
        <v/>
      </c>
      <c r="X53" s="201" t="str">
        <f>IF(X52="","",VLOOKUP(X52,'シフト記号表（勤務時間帯）'!$D$6:$X$47,21,FALSE))</f>
        <v/>
      </c>
      <c r="Y53" s="201" t="str">
        <f>IF(Y52="","",VLOOKUP(Y52,'シフト記号表（勤務時間帯）'!$D$6:$X$47,21,FALSE))</f>
        <v/>
      </c>
      <c r="Z53" s="201" t="str">
        <f>IF(Z52="","",VLOOKUP(Z52,'シフト記号表（勤務時間帯）'!$D$6:$X$47,21,FALSE))</f>
        <v/>
      </c>
      <c r="AA53" s="202" t="str">
        <f>IF(AA52="","",VLOOKUP(AA52,'シフト記号表（勤務時間帯）'!$D$6:$X$47,21,FALSE))</f>
        <v/>
      </c>
      <c r="AB53" s="200" t="str">
        <f>IF(AB52="","",VLOOKUP(AB52,'シフト記号表（勤務時間帯）'!$D$6:$X$47,21,FALSE))</f>
        <v/>
      </c>
      <c r="AC53" s="201" t="str">
        <f>IF(AC52="","",VLOOKUP(AC52,'シフト記号表（勤務時間帯）'!$D$6:$X$47,21,FALSE))</f>
        <v/>
      </c>
      <c r="AD53" s="201" t="str">
        <f>IF(AD52="","",VLOOKUP(AD52,'シフト記号表（勤務時間帯）'!$D$6:$X$47,21,FALSE))</f>
        <v/>
      </c>
      <c r="AE53" s="201" t="str">
        <f>IF(AE52="","",VLOOKUP(AE52,'シフト記号表（勤務時間帯）'!$D$6:$X$47,21,FALSE))</f>
        <v/>
      </c>
      <c r="AF53" s="201" t="str">
        <f>IF(AF52="","",VLOOKUP(AF52,'シフト記号表（勤務時間帯）'!$D$6:$X$47,21,FALSE))</f>
        <v/>
      </c>
      <c r="AG53" s="201" t="str">
        <f>IF(AG52="","",VLOOKUP(AG52,'シフト記号表（勤務時間帯）'!$D$6:$X$47,21,FALSE))</f>
        <v/>
      </c>
      <c r="AH53" s="202" t="str">
        <f>IF(AH52="","",VLOOKUP(AH52,'シフト記号表（勤務時間帯）'!$D$6:$X$47,21,FALSE))</f>
        <v/>
      </c>
      <c r="AI53" s="200" t="str">
        <f>IF(AI52="","",VLOOKUP(AI52,'シフト記号表（勤務時間帯）'!$D$6:$X$47,21,FALSE))</f>
        <v/>
      </c>
      <c r="AJ53" s="201" t="str">
        <f>IF(AJ52="","",VLOOKUP(AJ52,'シフト記号表（勤務時間帯）'!$D$6:$X$47,21,FALSE))</f>
        <v/>
      </c>
      <c r="AK53" s="201" t="str">
        <f>IF(AK52="","",VLOOKUP(AK52,'シフト記号表（勤務時間帯）'!$D$6:$X$47,21,FALSE))</f>
        <v/>
      </c>
      <c r="AL53" s="201" t="str">
        <f>IF(AL52="","",VLOOKUP(AL52,'シフト記号表（勤務時間帯）'!$D$6:$X$47,21,FALSE))</f>
        <v/>
      </c>
      <c r="AM53" s="201" t="str">
        <f>IF(AM52="","",VLOOKUP(AM52,'シフト記号表（勤務時間帯）'!$D$6:$X$47,21,FALSE))</f>
        <v/>
      </c>
      <c r="AN53" s="201" t="str">
        <f>IF(AN52="","",VLOOKUP(AN52,'シフト記号表（勤務時間帯）'!$D$6:$X$47,21,FALSE))</f>
        <v/>
      </c>
      <c r="AO53" s="202" t="str">
        <f>IF(AO52="","",VLOOKUP(AO52,'シフト記号表（勤務時間帯）'!$D$6:$X$47,21,FALSE))</f>
        <v/>
      </c>
      <c r="AP53" s="200" t="str">
        <f>IF(AP52="","",VLOOKUP(AP52,'シフト記号表（勤務時間帯）'!$D$6:$X$47,21,FALSE))</f>
        <v/>
      </c>
      <c r="AQ53" s="201" t="str">
        <f>IF(AQ52="","",VLOOKUP(AQ52,'シフト記号表（勤務時間帯）'!$D$6:$X$47,21,FALSE))</f>
        <v/>
      </c>
      <c r="AR53" s="201" t="str">
        <f>IF(AR52="","",VLOOKUP(AR52,'シフト記号表（勤務時間帯）'!$D$6:$X$47,21,FALSE))</f>
        <v/>
      </c>
      <c r="AS53" s="201" t="str">
        <f>IF(AS52="","",VLOOKUP(AS52,'シフト記号表（勤務時間帯）'!$D$6:$X$47,21,FALSE))</f>
        <v/>
      </c>
      <c r="AT53" s="201" t="str">
        <f>IF(AT52="","",VLOOKUP(AT52,'シフト記号表（勤務時間帯）'!$D$6:$X$47,21,FALSE))</f>
        <v/>
      </c>
      <c r="AU53" s="201" t="str">
        <f>IF(AU52="","",VLOOKUP(AU52,'シフト記号表（勤務時間帯）'!$D$6:$X$47,21,FALSE))</f>
        <v/>
      </c>
      <c r="AV53" s="202" t="str">
        <f>IF(AV52="","",VLOOKUP(AV52,'シフト記号表（勤務時間帯）'!$D$6:$X$47,21,FALSE))</f>
        <v/>
      </c>
      <c r="AW53" s="200" t="str">
        <f>IF(AW52="","",VLOOKUP(AW52,'シフト記号表（勤務時間帯）'!$D$6:$X$47,21,FALSE))</f>
        <v/>
      </c>
      <c r="AX53" s="201" t="str">
        <f>IF(AX52="","",VLOOKUP(AX52,'シフト記号表（勤務時間帯）'!$D$6:$X$47,21,FALSE))</f>
        <v/>
      </c>
      <c r="AY53" s="201" t="str">
        <f>IF(AY52="","",VLOOKUP(AY52,'シフト記号表（勤務時間帯）'!$D$6:$X$47,21,FALSE))</f>
        <v/>
      </c>
      <c r="AZ53" s="297">
        <f>IF($BC$3="４週",SUM(U53:AV53),IF($BC$3="暦月",SUM(U53:AY53),""))</f>
        <v>0</v>
      </c>
      <c r="BA53" s="298"/>
      <c r="BB53" s="299">
        <f>IF($BC$3="４週",AZ53/4,IF($BC$3="暦月",(AZ53/($BC$12/7)),""))</f>
        <v>0</v>
      </c>
      <c r="BC53" s="298"/>
      <c r="BD53" s="291"/>
      <c r="BE53" s="292"/>
      <c r="BF53" s="292"/>
      <c r="BG53" s="292"/>
      <c r="BH53" s="293"/>
    </row>
    <row r="54" spans="2:60" ht="20.25" customHeight="1" x14ac:dyDescent="0.4">
      <c r="B54" s="124"/>
      <c r="C54" s="282"/>
      <c r="D54" s="283"/>
      <c r="E54" s="284"/>
      <c r="F54" s="169"/>
      <c r="G54" s="165">
        <f>C52</f>
        <v>0</v>
      </c>
      <c r="H54" s="246"/>
      <c r="I54" s="263"/>
      <c r="J54" s="264"/>
      <c r="K54" s="264"/>
      <c r="L54" s="265"/>
      <c r="M54" s="253"/>
      <c r="N54" s="254"/>
      <c r="O54" s="255"/>
      <c r="P54" s="41" t="s">
        <v>74</v>
      </c>
      <c r="Q54" s="42"/>
      <c r="R54" s="42"/>
      <c r="S54" s="43"/>
      <c r="T54" s="59"/>
      <c r="U54" s="203" t="str">
        <f>IF(U52="","",VLOOKUP(U52,'シフト記号表（勤務時間帯）'!$D$6:$Z$47,23,FALSE))</f>
        <v/>
      </c>
      <c r="V54" s="204" t="str">
        <f>IF(V52="","",VLOOKUP(V52,'シフト記号表（勤務時間帯）'!$D$6:$Z$47,23,FALSE))</f>
        <v/>
      </c>
      <c r="W54" s="204" t="str">
        <f>IF(W52="","",VLOOKUP(W52,'シフト記号表（勤務時間帯）'!$D$6:$Z$47,23,FALSE))</f>
        <v/>
      </c>
      <c r="X54" s="204" t="str">
        <f>IF(X52="","",VLOOKUP(X52,'シフト記号表（勤務時間帯）'!$D$6:$Z$47,23,FALSE))</f>
        <v/>
      </c>
      <c r="Y54" s="204" t="str">
        <f>IF(Y52="","",VLOOKUP(Y52,'シフト記号表（勤務時間帯）'!$D$6:$Z$47,23,FALSE))</f>
        <v/>
      </c>
      <c r="Z54" s="204" t="str">
        <f>IF(Z52="","",VLOOKUP(Z52,'シフト記号表（勤務時間帯）'!$D$6:$Z$47,23,FALSE))</f>
        <v/>
      </c>
      <c r="AA54" s="205" t="str">
        <f>IF(AA52="","",VLOOKUP(AA52,'シフト記号表（勤務時間帯）'!$D$6:$Z$47,23,FALSE))</f>
        <v/>
      </c>
      <c r="AB54" s="203" t="str">
        <f>IF(AB52="","",VLOOKUP(AB52,'シフト記号表（勤務時間帯）'!$D$6:$Z$47,23,FALSE))</f>
        <v/>
      </c>
      <c r="AC54" s="204" t="str">
        <f>IF(AC52="","",VLOOKUP(AC52,'シフト記号表（勤務時間帯）'!$D$6:$Z$47,23,FALSE))</f>
        <v/>
      </c>
      <c r="AD54" s="204" t="str">
        <f>IF(AD52="","",VLOOKUP(AD52,'シフト記号表（勤務時間帯）'!$D$6:$Z$47,23,FALSE))</f>
        <v/>
      </c>
      <c r="AE54" s="204" t="str">
        <f>IF(AE52="","",VLOOKUP(AE52,'シフト記号表（勤務時間帯）'!$D$6:$Z$47,23,FALSE))</f>
        <v/>
      </c>
      <c r="AF54" s="204" t="str">
        <f>IF(AF52="","",VLOOKUP(AF52,'シフト記号表（勤務時間帯）'!$D$6:$Z$47,23,FALSE))</f>
        <v/>
      </c>
      <c r="AG54" s="204" t="str">
        <f>IF(AG52="","",VLOOKUP(AG52,'シフト記号表（勤務時間帯）'!$D$6:$Z$47,23,FALSE))</f>
        <v/>
      </c>
      <c r="AH54" s="205" t="str">
        <f>IF(AH52="","",VLOOKUP(AH52,'シフト記号表（勤務時間帯）'!$D$6:$Z$47,23,FALSE))</f>
        <v/>
      </c>
      <c r="AI54" s="203" t="str">
        <f>IF(AI52="","",VLOOKUP(AI52,'シフト記号表（勤務時間帯）'!$D$6:$Z$47,23,FALSE))</f>
        <v/>
      </c>
      <c r="AJ54" s="204" t="str">
        <f>IF(AJ52="","",VLOOKUP(AJ52,'シフト記号表（勤務時間帯）'!$D$6:$Z$47,23,FALSE))</f>
        <v/>
      </c>
      <c r="AK54" s="204" t="str">
        <f>IF(AK52="","",VLOOKUP(AK52,'シフト記号表（勤務時間帯）'!$D$6:$Z$47,23,FALSE))</f>
        <v/>
      </c>
      <c r="AL54" s="204" t="str">
        <f>IF(AL52="","",VLOOKUP(AL52,'シフト記号表（勤務時間帯）'!$D$6:$Z$47,23,FALSE))</f>
        <v/>
      </c>
      <c r="AM54" s="204" t="str">
        <f>IF(AM52="","",VLOOKUP(AM52,'シフト記号表（勤務時間帯）'!$D$6:$Z$47,23,FALSE))</f>
        <v/>
      </c>
      <c r="AN54" s="204" t="str">
        <f>IF(AN52="","",VLOOKUP(AN52,'シフト記号表（勤務時間帯）'!$D$6:$Z$47,23,FALSE))</f>
        <v/>
      </c>
      <c r="AO54" s="205" t="str">
        <f>IF(AO52="","",VLOOKUP(AO52,'シフト記号表（勤務時間帯）'!$D$6:$Z$47,23,FALSE))</f>
        <v/>
      </c>
      <c r="AP54" s="203" t="str">
        <f>IF(AP52="","",VLOOKUP(AP52,'シフト記号表（勤務時間帯）'!$D$6:$Z$47,23,FALSE))</f>
        <v/>
      </c>
      <c r="AQ54" s="204" t="str">
        <f>IF(AQ52="","",VLOOKUP(AQ52,'シフト記号表（勤務時間帯）'!$D$6:$Z$47,23,FALSE))</f>
        <v/>
      </c>
      <c r="AR54" s="204" t="str">
        <f>IF(AR52="","",VLOOKUP(AR52,'シフト記号表（勤務時間帯）'!$D$6:$Z$47,23,FALSE))</f>
        <v/>
      </c>
      <c r="AS54" s="204" t="str">
        <f>IF(AS52="","",VLOOKUP(AS52,'シフト記号表（勤務時間帯）'!$D$6:$Z$47,23,FALSE))</f>
        <v/>
      </c>
      <c r="AT54" s="204" t="str">
        <f>IF(AT52="","",VLOOKUP(AT52,'シフト記号表（勤務時間帯）'!$D$6:$Z$47,23,FALSE))</f>
        <v/>
      </c>
      <c r="AU54" s="204" t="str">
        <f>IF(AU52="","",VLOOKUP(AU52,'シフト記号表（勤務時間帯）'!$D$6:$Z$47,23,FALSE))</f>
        <v/>
      </c>
      <c r="AV54" s="205" t="str">
        <f>IF(AV52="","",VLOOKUP(AV52,'シフト記号表（勤務時間帯）'!$D$6:$Z$47,23,FALSE))</f>
        <v/>
      </c>
      <c r="AW54" s="203" t="str">
        <f>IF(AW52="","",VLOOKUP(AW52,'シフト記号表（勤務時間帯）'!$D$6:$Z$47,23,FALSE))</f>
        <v/>
      </c>
      <c r="AX54" s="204" t="str">
        <f>IF(AX52="","",VLOOKUP(AX52,'シフト記号表（勤務時間帯）'!$D$6:$Z$47,23,FALSE))</f>
        <v/>
      </c>
      <c r="AY54" s="204" t="str">
        <f>IF(AY52="","",VLOOKUP(AY52,'シフト記号表（勤務時間帯）'!$D$6:$Z$47,23,FALSE))</f>
        <v/>
      </c>
      <c r="AZ54" s="300">
        <f>IF($BC$3="４週",SUM(U54:AV54),IF($BC$3="暦月",SUM(U54:AY54),""))</f>
        <v>0</v>
      </c>
      <c r="BA54" s="301"/>
      <c r="BB54" s="302">
        <f>IF($BC$3="４週",AZ54/4,IF($BC$3="暦月",(AZ54/($BC$12/7)),""))</f>
        <v>0</v>
      </c>
      <c r="BC54" s="301"/>
      <c r="BD54" s="294"/>
      <c r="BE54" s="295"/>
      <c r="BF54" s="295"/>
      <c r="BG54" s="295"/>
      <c r="BH54" s="296"/>
    </row>
    <row r="55" spans="2:60" ht="20.25" customHeight="1" x14ac:dyDescent="0.4">
      <c r="B55" s="125"/>
      <c r="C55" s="276"/>
      <c r="D55" s="277"/>
      <c r="E55" s="278"/>
      <c r="F55" s="168"/>
      <c r="G55" s="164"/>
      <c r="H55" s="244"/>
      <c r="I55" s="257"/>
      <c r="J55" s="258"/>
      <c r="K55" s="258"/>
      <c r="L55" s="259"/>
      <c r="M55" s="247"/>
      <c r="N55" s="248"/>
      <c r="O55" s="249"/>
      <c r="P55" s="21" t="s">
        <v>18</v>
      </c>
      <c r="Q55" s="28"/>
      <c r="R55" s="28"/>
      <c r="S55" s="16"/>
      <c r="T55" s="58"/>
      <c r="U55" s="206"/>
      <c r="V55" s="207"/>
      <c r="W55" s="207"/>
      <c r="X55" s="207"/>
      <c r="Y55" s="207"/>
      <c r="Z55" s="207"/>
      <c r="AA55" s="208"/>
      <c r="AB55" s="206"/>
      <c r="AC55" s="207"/>
      <c r="AD55" s="207"/>
      <c r="AE55" s="207"/>
      <c r="AF55" s="207"/>
      <c r="AG55" s="207"/>
      <c r="AH55" s="208"/>
      <c r="AI55" s="206"/>
      <c r="AJ55" s="207"/>
      <c r="AK55" s="207"/>
      <c r="AL55" s="207"/>
      <c r="AM55" s="207"/>
      <c r="AN55" s="207"/>
      <c r="AO55" s="208"/>
      <c r="AP55" s="206"/>
      <c r="AQ55" s="207"/>
      <c r="AR55" s="207"/>
      <c r="AS55" s="207"/>
      <c r="AT55" s="207"/>
      <c r="AU55" s="207"/>
      <c r="AV55" s="208"/>
      <c r="AW55" s="206"/>
      <c r="AX55" s="207"/>
      <c r="AY55" s="207"/>
      <c r="AZ55" s="256"/>
      <c r="BA55" s="243"/>
      <c r="BB55" s="242"/>
      <c r="BC55" s="243"/>
      <c r="BD55" s="288"/>
      <c r="BE55" s="289"/>
      <c r="BF55" s="289"/>
      <c r="BG55" s="289"/>
      <c r="BH55" s="290"/>
    </row>
    <row r="56" spans="2:60" ht="20.25" customHeight="1" x14ac:dyDescent="0.4">
      <c r="B56" s="123">
        <f>B53+1</f>
        <v>11</v>
      </c>
      <c r="C56" s="279"/>
      <c r="D56" s="280"/>
      <c r="E56" s="281"/>
      <c r="F56" s="168">
        <f>C55</f>
        <v>0</v>
      </c>
      <c r="G56" s="164"/>
      <c r="H56" s="245"/>
      <c r="I56" s="260"/>
      <c r="J56" s="261"/>
      <c r="K56" s="261"/>
      <c r="L56" s="262"/>
      <c r="M56" s="250"/>
      <c r="N56" s="251"/>
      <c r="O56" s="252"/>
      <c r="P56" s="23" t="s">
        <v>73</v>
      </c>
      <c r="Q56" s="24"/>
      <c r="R56" s="24"/>
      <c r="S56" s="19"/>
      <c r="T56" s="53"/>
      <c r="U56" s="200" t="str">
        <f>IF(U55="","",VLOOKUP(U55,'シフト記号表（勤務時間帯）'!$D$6:$X$47,21,FALSE))</f>
        <v/>
      </c>
      <c r="V56" s="201" t="str">
        <f>IF(V55="","",VLOOKUP(V55,'シフト記号表（勤務時間帯）'!$D$6:$X$47,21,FALSE))</f>
        <v/>
      </c>
      <c r="W56" s="201" t="str">
        <f>IF(W55="","",VLOOKUP(W55,'シフト記号表（勤務時間帯）'!$D$6:$X$47,21,FALSE))</f>
        <v/>
      </c>
      <c r="X56" s="201" t="str">
        <f>IF(X55="","",VLOOKUP(X55,'シフト記号表（勤務時間帯）'!$D$6:$X$47,21,FALSE))</f>
        <v/>
      </c>
      <c r="Y56" s="201" t="str">
        <f>IF(Y55="","",VLOOKUP(Y55,'シフト記号表（勤務時間帯）'!$D$6:$X$47,21,FALSE))</f>
        <v/>
      </c>
      <c r="Z56" s="201" t="str">
        <f>IF(Z55="","",VLOOKUP(Z55,'シフト記号表（勤務時間帯）'!$D$6:$X$47,21,FALSE))</f>
        <v/>
      </c>
      <c r="AA56" s="202" t="str">
        <f>IF(AA55="","",VLOOKUP(AA55,'シフト記号表（勤務時間帯）'!$D$6:$X$47,21,FALSE))</f>
        <v/>
      </c>
      <c r="AB56" s="200" t="str">
        <f>IF(AB55="","",VLOOKUP(AB55,'シフト記号表（勤務時間帯）'!$D$6:$X$47,21,FALSE))</f>
        <v/>
      </c>
      <c r="AC56" s="201" t="str">
        <f>IF(AC55="","",VLOOKUP(AC55,'シフト記号表（勤務時間帯）'!$D$6:$X$47,21,FALSE))</f>
        <v/>
      </c>
      <c r="AD56" s="201" t="str">
        <f>IF(AD55="","",VLOOKUP(AD55,'シフト記号表（勤務時間帯）'!$D$6:$X$47,21,FALSE))</f>
        <v/>
      </c>
      <c r="AE56" s="201" t="str">
        <f>IF(AE55="","",VLOOKUP(AE55,'シフト記号表（勤務時間帯）'!$D$6:$X$47,21,FALSE))</f>
        <v/>
      </c>
      <c r="AF56" s="201" t="str">
        <f>IF(AF55="","",VLOOKUP(AF55,'シフト記号表（勤務時間帯）'!$D$6:$X$47,21,FALSE))</f>
        <v/>
      </c>
      <c r="AG56" s="201" t="str">
        <f>IF(AG55="","",VLOOKUP(AG55,'シフト記号表（勤務時間帯）'!$D$6:$X$47,21,FALSE))</f>
        <v/>
      </c>
      <c r="AH56" s="202" t="str">
        <f>IF(AH55="","",VLOOKUP(AH55,'シフト記号表（勤務時間帯）'!$D$6:$X$47,21,FALSE))</f>
        <v/>
      </c>
      <c r="AI56" s="200" t="str">
        <f>IF(AI55="","",VLOOKUP(AI55,'シフト記号表（勤務時間帯）'!$D$6:$X$47,21,FALSE))</f>
        <v/>
      </c>
      <c r="AJ56" s="201" t="str">
        <f>IF(AJ55="","",VLOOKUP(AJ55,'シフト記号表（勤務時間帯）'!$D$6:$X$47,21,FALSE))</f>
        <v/>
      </c>
      <c r="AK56" s="201" t="str">
        <f>IF(AK55="","",VLOOKUP(AK55,'シフト記号表（勤務時間帯）'!$D$6:$X$47,21,FALSE))</f>
        <v/>
      </c>
      <c r="AL56" s="201" t="str">
        <f>IF(AL55="","",VLOOKUP(AL55,'シフト記号表（勤務時間帯）'!$D$6:$X$47,21,FALSE))</f>
        <v/>
      </c>
      <c r="AM56" s="201" t="str">
        <f>IF(AM55="","",VLOOKUP(AM55,'シフト記号表（勤務時間帯）'!$D$6:$X$47,21,FALSE))</f>
        <v/>
      </c>
      <c r="AN56" s="201" t="str">
        <f>IF(AN55="","",VLOOKUP(AN55,'シフト記号表（勤務時間帯）'!$D$6:$X$47,21,FALSE))</f>
        <v/>
      </c>
      <c r="AO56" s="202" t="str">
        <f>IF(AO55="","",VLOOKUP(AO55,'シフト記号表（勤務時間帯）'!$D$6:$X$47,21,FALSE))</f>
        <v/>
      </c>
      <c r="AP56" s="200" t="str">
        <f>IF(AP55="","",VLOOKUP(AP55,'シフト記号表（勤務時間帯）'!$D$6:$X$47,21,FALSE))</f>
        <v/>
      </c>
      <c r="AQ56" s="201" t="str">
        <f>IF(AQ55="","",VLOOKUP(AQ55,'シフト記号表（勤務時間帯）'!$D$6:$X$47,21,FALSE))</f>
        <v/>
      </c>
      <c r="AR56" s="201" t="str">
        <f>IF(AR55="","",VLOOKUP(AR55,'シフト記号表（勤務時間帯）'!$D$6:$X$47,21,FALSE))</f>
        <v/>
      </c>
      <c r="AS56" s="201" t="str">
        <f>IF(AS55="","",VLOOKUP(AS55,'シフト記号表（勤務時間帯）'!$D$6:$X$47,21,FALSE))</f>
        <v/>
      </c>
      <c r="AT56" s="201" t="str">
        <f>IF(AT55="","",VLOOKUP(AT55,'シフト記号表（勤務時間帯）'!$D$6:$X$47,21,FALSE))</f>
        <v/>
      </c>
      <c r="AU56" s="201" t="str">
        <f>IF(AU55="","",VLOOKUP(AU55,'シフト記号表（勤務時間帯）'!$D$6:$X$47,21,FALSE))</f>
        <v/>
      </c>
      <c r="AV56" s="202" t="str">
        <f>IF(AV55="","",VLOOKUP(AV55,'シフト記号表（勤務時間帯）'!$D$6:$X$47,21,FALSE))</f>
        <v/>
      </c>
      <c r="AW56" s="200" t="str">
        <f>IF(AW55="","",VLOOKUP(AW55,'シフト記号表（勤務時間帯）'!$D$6:$X$47,21,FALSE))</f>
        <v/>
      </c>
      <c r="AX56" s="201" t="str">
        <f>IF(AX55="","",VLOOKUP(AX55,'シフト記号表（勤務時間帯）'!$D$6:$X$47,21,FALSE))</f>
        <v/>
      </c>
      <c r="AY56" s="201" t="str">
        <f>IF(AY55="","",VLOOKUP(AY55,'シフト記号表（勤務時間帯）'!$D$6:$X$47,21,FALSE))</f>
        <v/>
      </c>
      <c r="AZ56" s="297">
        <f>IF($BC$3="４週",SUM(U56:AV56),IF($BC$3="暦月",SUM(U56:AY56),""))</f>
        <v>0</v>
      </c>
      <c r="BA56" s="298"/>
      <c r="BB56" s="299">
        <f>IF($BC$3="４週",AZ56/4,IF($BC$3="暦月",(AZ56/($BC$12/7)),""))</f>
        <v>0</v>
      </c>
      <c r="BC56" s="298"/>
      <c r="BD56" s="291"/>
      <c r="BE56" s="292"/>
      <c r="BF56" s="292"/>
      <c r="BG56" s="292"/>
      <c r="BH56" s="293"/>
    </row>
    <row r="57" spans="2:60" ht="20.25" customHeight="1" x14ac:dyDescent="0.4">
      <c r="B57" s="124"/>
      <c r="C57" s="282"/>
      <c r="D57" s="283"/>
      <c r="E57" s="284"/>
      <c r="F57" s="169"/>
      <c r="G57" s="165">
        <f>C55</f>
        <v>0</v>
      </c>
      <c r="H57" s="246"/>
      <c r="I57" s="263"/>
      <c r="J57" s="264"/>
      <c r="K57" s="264"/>
      <c r="L57" s="265"/>
      <c r="M57" s="253"/>
      <c r="N57" s="254"/>
      <c r="O57" s="255"/>
      <c r="P57" s="41" t="s">
        <v>74</v>
      </c>
      <c r="Q57" s="42"/>
      <c r="R57" s="42"/>
      <c r="S57" s="43"/>
      <c r="T57" s="59"/>
      <c r="U57" s="203" t="str">
        <f>IF(U55="","",VLOOKUP(U55,'シフト記号表（勤務時間帯）'!$D$6:$Z$47,23,FALSE))</f>
        <v/>
      </c>
      <c r="V57" s="204" t="str">
        <f>IF(V55="","",VLOOKUP(V55,'シフト記号表（勤務時間帯）'!$D$6:$Z$47,23,FALSE))</f>
        <v/>
      </c>
      <c r="W57" s="204" t="str">
        <f>IF(W55="","",VLOOKUP(W55,'シフト記号表（勤務時間帯）'!$D$6:$Z$47,23,FALSE))</f>
        <v/>
      </c>
      <c r="X57" s="204" t="str">
        <f>IF(X55="","",VLOOKUP(X55,'シフト記号表（勤務時間帯）'!$D$6:$Z$47,23,FALSE))</f>
        <v/>
      </c>
      <c r="Y57" s="204" t="str">
        <f>IF(Y55="","",VLOOKUP(Y55,'シフト記号表（勤務時間帯）'!$D$6:$Z$47,23,FALSE))</f>
        <v/>
      </c>
      <c r="Z57" s="204" t="str">
        <f>IF(Z55="","",VLOOKUP(Z55,'シフト記号表（勤務時間帯）'!$D$6:$Z$47,23,FALSE))</f>
        <v/>
      </c>
      <c r="AA57" s="205" t="str">
        <f>IF(AA55="","",VLOOKUP(AA55,'シフト記号表（勤務時間帯）'!$D$6:$Z$47,23,FALSE))</f>
        <v/>
      </c>
      <c r="AB57" s="203" t="str">
        <f>IF(AB55="","",VLOOKUP(AB55,'シフト記号表（勤務時間帯）'!$D$6:$Z$47,23,FALSE))</f>
        <v/>
      </c>
      <c r="AC57" s="204" t="str">
        <f>IF(AC55="","",VLOOKUP(AC55,'シフト記号表（勤務時間帯）'!$D$6:$Z$47,23,FALSE))</f>
        <v/>
      </c>
      <c r="AD57" s="204" t="str">
        <f>IF(AD55="","",VLOOKUP(AD55,'シフト記号表（勤務時間帯）'!$D$6:$Z$47,23,FALSE))</f>
        <v/>
      </c>
      <c r="AE57" s="204" t="str">
        <f>IF(AE55="","",VLOOKUP(AE55,'シフト記号表（勤務時間帯）'!$D$6:$Z$47,23,FALSE))</f>
        <v/>
      </c>
      <c r="AF57" s="204" t="str">
        <f>IF(AF55="","",VLOOKUP(AF55,'シフト記号表（勤務時間帯）'!$D$6:$Z$47,23,FALSE))</f>
        <v/>
      </c>
      <c r="AG57" s="204" t="str">
        <f>IF(AG55="","",VLOOKUP(AG55,'シフト記号表（勤務時間帯）'!$D$6:$Z$47,23,FALSE))</f>
        <v/>
      </c>
      <c r="AH57" s="205" t="str">
        <f>IF(AH55="","",VLOOKUP(AH55,'シフト記号表（勤務時間帯）'!$D$6:$Z$47,23,FALSE))</f>
        <v/>
      </c>
      <c r="AI57" s="203" t="str">
        <f>IF(AI55="","",VLOOKUP(AI55,'シフト記号表（勤務時間帯）'!$D$6:$Z$47,23,FALSE))</f>
        <v/>
      </c>
      <c r="AJ57" s="204" t="str">
        <f>IF(AJ55="","",VLOOKUP(AJ55,'シフト記号表（勤務時間帯）'!$D$6:$Z$47,23,FALSE))</f>
        <v/>
      </c>
      <c r="AK57" s="204" t="str">
        <f>IF(AK55="","",VLOOKUP(AK55,'シフト記号表（勤務時間帯）'!$D$6:$Z$47,23,FALSE))</f>
        <v/>
      </c>
      <c r="AL57" s="204" t="str">
        <f>IF(AL55="","",VLOOKUP(AL55,'シフト記号表（勤務時間帯）'!$D$6:$Z$47,23,FALSE))</f>
        <v/>
      </c>
      <c r="AM57" s="204" t="str">
        <f>IF(AM55="","",VLOOKUP(AM55,'シフト記号表（勤務時間帯）'!$D$6:$Z$47,23,FALSE))</f>
        <v/>
      </c>
      <c r="AN57" s="204" t="str">
        <f>IF(AN55="","",VLOOKUP(AN55,'シフト記号表（勤務時間帯）'!$D$6:$Z$47,23,FALSE))</f>
        <v/>
      </c>
      <c r="AO57" s="205" t="str">
        <f>IF(AO55="","",VLOOKUP(AO55,'シフト記号表（勤務時間帯）'!$D$6:$Z$47,23,FALSE))</f>
        <v/>
      </c>
      <c r="AP57" s="203" t="str">
        <f>IF(AP55="","",VLOOKUP(AP55,'シフト記号表（勤務時間帯）'!$D$6:$Z$47,23,FALSE))</f>
        <v/>
      </c>
      <c r="AQ57" s="204" t="str">
        <f>IF(AQ55="","",VLOOKUP(AQ55,'シフト記号表（勤務時間帯）'!$D$6:$Z$47,23,FALSE))</f>
        <v/>
      </c>
      <c r="AR57" s="204" t="str">
        <f>IF(AR55="","",VLOOKUP(AR55,'シフト記号表（勤務時間帯）'!$D$6:$Z$47,23,FALSE))</f>
        <v/>
      </c>
      <c r="AS57" s="204" t="str">
        <f>IF(AS55="","",VLOOKUP(AS55,'シフト記号表（勤務時間帯）'!$D$6:$Z$47,23,FALSE))</f>
        <v/>
      </c>
      <c r="AT57" s="204" t="str">
        <f>IF(AT55="","",VLOOKUP(AT55,'シフト記号表（勤務時間帯）'!$D$6:$Z$47,23,FALSE))</f>
        <v/>
      </c>
      <c r="AU57" s="204" t="str">
        <f>IF(AU55="","",VLOOKUP(AU55,'シフト記号表（勤務時間帯）'!$D$6:$Z$47,23,FALSE))</f>
        <v/>
      </c>
      <c r="AV57" s="205" t="str">
        <f>IF(AV55="","",VLOOKUP(AV55,'シフト記号表（勤務時間帯）'!$D$6:$Z$47,23,FALSE))</f>
        <v/>
      </c>
      <c r="AW57" s="203" t="str">
        <f>IF(AW55="","",VLOOKUP(AW55,'シフト記号表（勤務時間帯）'!$D$6:$Z$47,23,FALSE))</f>
        <v/>
      </c>
      <c r="AX57" s="204" t="str">
        <f>IF(AX55="","",VLOOKUP(AX55,'シフト記号表（勤務時間帯）'!$D$6:$Z$47,23,FALSE))</f>
        <v/>
      </c>
      <c r="AY57" s="204" t="str">
        <f>IF(AY55="","",VLOOKUP(AY55,'シフト記号表（勤務時間帯）'!$D$6:$Z$47,23,FALSE))</f>
        <v/>
      </c>
      <c r="AZ57" s="300">
        <f>IF($BC$3="４週",SUM(U57:AV57),IF($BC$3="暦月",SUM(U57:AY57),""))</f>
        <v>0</v>
      </c>
      <c r="BA57" s="301"/>
      <c r="BB57" s="302">
        <f>IF($BC$3="４週",AZ57/4,IF($BC$3="暦月",(AZ57/($BC$12/7)),""))</f>
        <v>0</v>
      </c>
      <c r="BC57" s="301"/>
      <c r="BD57" s="294"/>
      <c r="BE57" s="295"/>
      <c r="BF57" s="295"/>
      <c r="BG57" s="295"/>
      <c r="BH57" s="296"/>
    </row>
    <row r="58" spans="2:60" ht="20.25" customHeight="1" x14ac:dyDescent="0.4">
      <c r="B58" s="125"/>
      <c r="C58" s="276"/>
      <c r="D58" s="277"/>
      <c r="E58" s="278"/>
      <c r="F58" s="168"/>
      <c r="G58" s="164"/>
      <c r="H58" s="244"/>
      <c r="I58" s="257"/>
      <c r="J58" s="258"/>
      <c r="K58" s="258"/>
      <c r="L58" s="259"/>
      <c r="M58" s="247"/>
      <c r="N58" s="248"/>
      <c r="O58" s="249"/>
      <c r="P58" s="21" t="s">
        <v>18</v>
      </c>
      <c r="Q58" s="28"/>
      <c r="R58" s="28"/>
      <c r="S58" s="16"/>
      <c r="T58" s="58"/>
      <c r="U58" s="206"/>
      <c r="V58" s="207"/>
      <c r="W58" s="207"/>
      <c r="X58" s="207"/>
      <c r="Y58" s="207"/>
      <c r="Z58" s="207"/>
      <c r="AA58" s="208"/>
      <c r="AB58" s="206"/>
      <c r="AC58" s="207"/>
      <c r="AD58" s="207"/>
      <c r="AE58" s="207"/>
      <c r="AF58" s="207"/>
      <c r="AG58" s="207"/>
      <c r="AH58" s="208"/>
      <c r="AI58" s="206"/>
      <c r="AJ58" s="207"/>
      <c r="AK58" s="207"/>
      <c r="AL58" s="207"/>
      <c r="AM58" s="207"/>
      <c r="AN58" s="207"/>
      <c r="AO58" s="208"/>
      <c r="AP58" s="206"/>
      <c r="AQ58" s="207"/>
      <c r="AR58" s="207"/>
      <c r="AS58" s="207"/>
      <c r="AT58" s="207"/>
      <c r="AU58" s="207"/>
      <c r="AV58" s="208"/>
      <c r="AW58" s="206"/>
      <c r="AX58" s="207"/>
      <c r="AY58" s="207"/>
      <c r="AZ58" s="256"/>
      <c r="BA58" s="243"/>
      <c r="BB58" s="242"/>
      <c r="BC58" s="243"/>
      <c r="BD58" s="288"/>
      <c r="BE58" s="289"/>
      <c r="BF58" s="289"/>
      <c r="BG58" s="289"/>
      <c r="BH58" s="290"/>
    </row>
    <row r="59" spans="2:60" ht="20.25" customHeight="1" x14ac:dyDescent="0.4">
      <c r="B59" s="123">
        <f>B56+1</f>
        <v>12</v>
      </c>
      <c r="C59" s="279"/>
      <c r="D59" s="280"/>
      <c r="E59" s="281"/>
      <c r="F59" s="168">
        <f>C58</f>
        <v>0</v>
      </c>
      <c r="G59" s="164"/>
      <c r="H59" s="245"/>
      <c r="I59" s="260"/>
      <c r="J59" s="261"/>
      <c r="K59" s="261"/>
      <c r="L59" s="262"/>
      <c r="M59" s="250"/>
      <c r="N59" s="251"/>
      <c r="O59" s="252"/>
      <c r="P59" s="23" t="s">
        <v>73</v>
      </c>
      <c r="Q59" s="24"/>
      <c r="R59" s="24"/>
      <c r="S59" s="19"/>
      <c r="T59" s="53"/>
      <c r="U59" s="200" t="str">
        <f>IF(U58="","",VLOOKUP(U58,'シフト記号表（勤務時間帯）'!$D$6:$X$47,21,FALSE))</f>
        <v/>
      </c>
      <c r="V59" s="201" t="str">
        <f>IF(V58="","",VLOOKUP(V58,'シフト記号表（勤務時間帯）'!$D$6:$X$47,21,FALSE))</f>
        <v/>
      </c>
      <c r="W59" s="201" t="str">
        <f>IF(W58="","",VLOOKUP(W58,'シフト記号表（勤務時間帯）'!$D$6:$X$47,21,FALSE))</f>
        <v/>
      </c>
      <c r="X59" s="201" t="str">
        <f>IF(X58="","",VLOOKUP(X58,'シフト記号表（勤務時間帯）'!$D$6:$X$47,21,FALSE))</f>
        <v/>
      </c>
      <c r="Y59" s="201" t="str">
        <f>IF(Y58="","",VLOOKUP(Y58,'シフト記号表（勤務時間帯）'!$D$6:$X$47,21,FALSE))</f>
        <v/>
      </c>
      <c r="Z59" s="201" t="str">
        <f>IF(Z58="","",VLOOKUP(Z58,'シフト記号表（勤務時間帯）'!$D$6:$X$47,21,FALSE))</f>
        <v/>
      </c>
      <c r="AA59" s="202" t="str">
        <f>IF(AA58="","",VLOOKUP(AA58,'シフト記号表（勤務時間帯）'!$D$6:$X$47,21,FALSE))</f>
        <v/>
      </c>
      <c r="AB59" s="200" t="str">
        <f>IF(AB58="","",VLOOKUP(AB58,'シフト記号表（勤務時間帯）'!$D$6:$X$47,21,FALSE))</f>
        <v/>
      </c>
      <c r="AC59" s="201" t="str">
        <f>IF(AC58="","",VLOOKUP(AC58,'シフト記号表（勤務時間帯）'!$D$6:$X$47,21,FALSE))</f>
        <v/>
      </c>
      <c r="AD59" s="201" t="str">
        <f>IF(AD58="","",VLOOKUP(AD58,'シフト記号表（勤務時間帯）'!$D$6:$X$47,21,FALSE))</f>
        <v/>
      </c>
      <c r="AE59" s="201" t="str">
        <f>IF(AE58="","",VLOOKUP(AE58,'シフト記号表（勤務時間帯）'!$D$6:$X$47,21,FALSE))</f>
        <v/>
      </c>
      <c r="AF59" s="201" t="str">
        <f>IF(AF58="","",VLOOKUP(AF58,'シフト記号表（勤務時間帯）'!$D$6:$X$47,21,FALSE))</f>
        <v/>
      </c>
      <c r="AG59" s="201" t="str">
        <f>IF(AG58="","",VLOOKUP(AG58,'シフト記号表（勤務時間帯）'!$D$6:$X$47,21,FALSE))</f>
        <v/>
      </c>
      <c r="AH59" s="202" t="str">
        <f>IF(AH58="","",VLOOKUP(AH58,'シフト記号表（勤務時間帯）'!$D$6:$X$47,21,FALSE))</f>
        <v/>
      </c>
      <c r="AI59" s="200" t="str">
        <f>IF(AI58="","",VLOOKUP(AI58,'シフト記号表（勤務時間帯）'!$D$6:$X$47,21,FALSE))</f>
        <v/>
      </c>
      <c r="AJ59" s="201" t="str">
        <f>IF(AJ58="","",VLOOKUP(AJ58,'シフト記号表（勤務時間帯）'!$D$6:$X$47,21,FALSE))</f>
        <v/>
      </c>
      <c r="AK59" s="201" t="str">
        <f>IF(AK58="","",VLOOKUP(AK58,'シフト記号表（勤務時間帯）'!$D$6:$X$47,21,FALSE))</f>
        <v/>
      </c>
      <c r="AL59" s="201" t="str">
        <f>IF(AL58="","",VLOOKUP(AL58,'シフト記号表（勤務時間帯）'!$D$6:$X$47,21,FALSE))</f>
        <v/>
      </c>
      <c r="AM59" s="201" t="str">
        <f>IF(AM58="","",VLOOKUP(AM58,'シフト記号表（勤務時間帯）'!$D$6:$X$47,21,FALSE))</f>
        <v/>
      </c>
      <c r="AN59" s="201" t="str">
        <f>IF(AN58="","",VLOOKUP(AN58,'シフト記号表（勤務時間帯）'!$D$6:$X$47,21,FALSE))</f>
        <v/>
      </c>
      <c r="AO59" s="202" t="str">
        <f>IF(AO58="","",VLOOKUP(AO58,'シフト記号表（勤務時間帯）'!$D$6:$X$47,21,FALSE))</f>
        <v/>
      </c>
      <c r="AP59" s="200" t="str">
        <f>IF(AP58="","",VLOOKUP(AP58,'シフト記号表（勤務時間帯）'!$D$6:$X$47,21,FALSE))</f>
        <v/>
      </c>
      <c r="AQ59" s="201" t="str">
        <f>IF(AQ58="","",VLOOKUP(AQ58,'シフト記号表（勤務時間帯）'!$D$6:$X$47,21,FALSE))</f>
        <v/>
      </c>
      <c r="AR59" s="201" t="str">
        <f>IF(AR58="","",VLOOKUP(AR58,'シフト記号表（勤務時間帯）'!$D$6:$X$47,21,FALSE))</f>
        <v/>
      </c>
      <c r="AS59" s="201" t="str">
        <f>IF(AS58="","",VLOOKUP(AS58,'シフト記号表（勤務時間帯）'!$D$6:$X$47,21,FALSE))</f>
        <v/>
      </c>
      <c r="AT59" s="201" t="str">
        <f>IF(AT58="","",VLOOKUP(AT58,'シフト記号表（勤務時間帯）'!$D$6:$X$47,21,FALSE))</f>
        <v/>
      </c>
      <c r="AU59" s="201" t="str">
        <f>IF(AU58="","",VLOOKUP(AU58,'シフト記号表（勤務時間帯）'!$D$6:$X$47,21,FALSE))</f>
        <v/>
      </c>
      <c r="AV59" s="202" t="str">
        <f>IF(AV58="","",VLOOKUP(AV58,'シフト記号表（勤務時間帯）'!$D$6:$X$47,21,FALSE))</f>
        <v/>
      </c>
      <c r="AW59" s="200" t="str">
        <f>IF(AW58="","",VLOOKUP(AW58,'シフト記号表（勤務時間帯）'!$D$6:$X$47,21,FALSE))</f>
        <v/>
      </c>
      <c r="AX59" s="201" t="str">
        <f>IF(AX58="","",VLOOKUP(AX58,'シフト記号表（勤務時間帯）'!$D$6:$X$47,21,FALSE))</f>
        <v/>
      </c>
      <c r="AY59" s="201" t="str">
        <f>IF(AY58="","",VLOOKUP(AY58,'シフト記号表（勤務時間帯）'!$D$6:$X$47,21,FALSE))</f>
        <v/>
      </c>
      <c r="AZ59" s="297">
        <f>IF($BC$3="４週",SUM(U59:AV59),IF($BC$3="暦月",SUM(U59:AY59),""))</f>
        <v>0</v>
      </c>
      <c r="BA59" s="298"/>
      <c r="BB59" s="299">
        <f>IF($BC$3="４週",AZ59/4,IF($BC$3="暦月",(AZ59/($BC$12/7)),""))</f>
        <v>0</v>
      </c>
      <c r="BC59" s="298"/>
      <c r="BD59" s="291"/>
      <c r="BE59" s="292"/>
      <c r="BF59" s="292"/>
      <c r="BG59" s="292"/>
      <c r="BH59" s="293"/>
    </row>
    <row r="60" spans="2:60" ht="20.25" customHeight="1" x14ac:dyDescent="0.4">
      <c r="B60" s="124"/>
      <c r="C60" s="282"/>
      <c r="D60" s="283"/>
      <c r="E60" s="284"/>
      <c r="F60" s="169"/>
      <c r="G60" s="165">
        <f>C58</f>
        <v>0</v>
      </c>
      <c r="H60" s="246"/>
      <c r="I60" s="263"/>
      <c r="J60" s="264"/>
      <c r="K60" s="264"/>
      <c r="L60" s="265"/>
      <c r="M60" s="253"/>
      <c r="N60" s="254"/>
      <c r="O60" s="255"/>
      <c r="P60" s="41" t="s">
        <v>74</v>
      </c>
      <c r="Q60" s="42"/>
      <c r="R60" s="42"/>
      <c r="S60" s="43"/>
      <c r="T60" s="59"/>
      <c r="U60" s="203" t="str">
        <f>IF(U58="","",VLOOKUP(U58,'シフト記号表（勤務時間帯）'!$D$6:$Z$47,23,FALSE))</f>
        <v/>
      </c>
      <c r="V60" s="204" t="str">
        <f>IF(V58="","",VLOOKUP(V58,'シフト記号表（勤務時間帯）'!$D$6:$Z$47,23,FALSE))</f>
        <v/>
      </c>
      <c r="W60" s="204" t="str">
        <f>IF(W58="","",VLOOKUP(W58,'シフト記号表（勤務時間帯）'!$D$6:$Z$47,23,FALSE))</f>
        <v/>
      </c>
      <c r="X60" s="204" t="str">
        <f>IF(X58="","",VLOOKUP(X58,'シフト記号表（勤務時間帯）'!$D$6:$Z$47,23,FALSE))</f>
        <v/>
      </c>
      <c r="Y60" s="204" t="str">
        <f>IF(Y58="","",VLOOKUP(Y58,'シフト記号表（勤務時間帯）'!$D$6:$Z$47,23,FALSE))</f>
        <v/>
      </c>
      <c r="Z60" s="204" t="str">
        <f>IF(Z58="","",VLOOKUP(Z58,'シフト記号表（勤務時間帯）'!$D$6:$Z$47,23,FALSE))</f>
        <v/>
      </c>
      <c r="AA60" s="205" t="str">
        <f>IF(AA58="","",VLOOKUP(AA58,'シフト記号表（勤務時間帯）'!$D$6:$Z$47,23,FALSE))</f>
        <v/>
      </c>
      <c r="AB60" s="203" t="str">
        <f>IF(AB58="","",VLOOKUP(AB58,'シフト記号表（勤務時間帯）'!$D$6:$Z$47,23,FALSE))</f>
        <v/>
      </c>
      <c r="AC60" s="204" t="str">
        <f>IF(AC58="","",VLOOKUP(AC58,'シフト記号表（勤務時間帯）'!$D$6:$Z$47,23,FALSE))</f>
        <v/>
      </c>
      <c r="AD60" s="204" t="str">
        <f>IF(AD58="","",VLOOKUP(AD58,'シフト記号表（勤務時間帯）'!$D$6:$Z$47,23,FALSE))</f>
        <v/>
      </c>
      <c r="AE60" s="204" t="str">
        <f>IF(AE58="","",VLOOKUP(AE58,'シフト記号表（勤務時間帯）'!$D$6:$Z$47,23,FALSE))</f>
        <v/>
      </c>
      <c r="AF60" s="204" t="str">
        <f>IF(AF58="","",VLOOKUP(AF58,'シフト記号表（勤務時間帯）'!$D$6:$Z$47,23,FALSE))</f>
        <v/>
      </c>
      <c r="AG60" s="204" t="str">
        <f>IF(AG58="","",VLOOKUP(AG58,'シフト記号表（勤務時間帯）'!$D$6:$Z$47,23,FALSE))</f>
        <v/>
      </c>
      <c r="AH60" s="205" t="str">
        <f>IF(AH58="","",VLOOKUP(AH58,'シフト記号表（勤務時間帯）'!$D$6:$Z$47,23,FALSE))</f>
        <v/>
      </c>
      <c r="AI60" s="203" t="str">
        <f>IF(AI58="","",VLOOKUP(AI58,'シフト記号表（勤務時間帯）'!$D$6:$Z$47,23,FALSE))</f>
        <v/>
      </c>
      <c r="AJ60" s="204" t="str">
        <f>IF(AJ58="","",VLOOKUP(AJ58,'シフト記号表（勤務時間帯）'!$D$6:$Z$47,23,FALSE))</f>
        <v/>
      </c>
      <c r="AK60" s="204" t="str">
        <f>IF(AK58="","",VLOOKUP(AK58,'シフト記号表（勤務時間帯）'!$D$6:$Z$47,23,FALSE))</f>
        <v/>
      </c>
      <c r="AL60" s="204" t="str">
        <f>IF(AL58="","",VLOOKUP(AL58,'シフト記号表（勤務時間帯）'!$D$6:$Z$47,23,FALSE))</f>
        <v/>
      </c>
      <c r="AM60" s="204" t="str">
        <f>IF(AM58="","",VLOOKUP(AM58,'シフト記号表（勤務時間帯）'!$D$6:$Z$47,23,FALSE))</f>
        <v/>
      </c>
      <c r="AN60" s="204" t="str">
        <f>IF(AN58="","",VLOOKUP(AN58,'シフト記号表（勤務時間帯）'!$D$6:$Z$47,23,FALSE))</f>
        <v/>
      </c>
      <c r="AO60" s="205" t="str">
        <f>IF(AO58="","",VLOOKUP(AO58,'シフト記号表（勤務時間帯）'!$D$6:$Z$47,23,FALSE))</f>
        <v/>
      </c>
      <c r="AP60" s="203" t="str">
        <f>IF(AP58="","",VLOOKUP(AP58,'シフト記号表（勤務時間帯）'!$D$6:$Z$47,23,FALSE))</f>
        <v/>
      </c>
      <c r="AQ60" s="204" t="str">
        <f>IF(AQ58="","",VLOOKUP(AQ58,'シフト記号表（勤務時間帯）'!$D$6:$Z$47,23,FALSE))</f>
        <v/>
      </c>
      <c r="AR60" s="204" t="str">
        <f>IF(AR58="","",VLOOKUP(AR58,'シフト記号表（勤務時間帯）'!$D$6:$Z$47,23,FALSE))</f>
        <v/>
      </c>
      <c r="AS60" s="204" t="str">
        <f>IF(AS58="","",VLOOKUP(AS58,'シフト記号表（勤務時間帯）'!$D$6:$Z$47,23,FALSE))</f>
        <v/>
      </c>
      <c r="AT60" s="204" t="str">
        <f>IF(AT58="","",VLOOKUP(AT58,'シフト記号表（勤務時間帯）'!$D$6:$Z$47,23,FALSE))</f>
        <v/>
      </c>
      <c r="AU60" s="204" t="str">
        <f>IF(AU58="","",VLOOKUP(AU58,'シフト記号表（勤務時間帯）'!$D$6:$Z$47,23,FALSE))</f>
        <v/>
      </c>
      <c r="AV60" s="205" t="str">
        <f>IF(AV58="","",VLOOKUP(AV58,'シフト記号表（勤務時間帯）'!$D$6:$Z$47,23,FALSE))</f>
        <v/>
      </c>
      <c r="AW60" s="203" t="str">
        <f>IF(AW58="","",VLOOKUP(AW58,'シフト記号表（勤務時間帯）'!$D$6:$Z$47,23,FALSE))</f>
        <v/>
      </c>
      <c r="AX60" s="204" t="str">
        <f>IF(AX58="","",VLOOKUP(AX58,'シフト記号表（勤務時間帯）'!$D$6:$Z$47,23,FALSE))</f>
        <v/>
      </c>
      <c r="AY60" s="204" t="str">
        <f>IF(AY58="","",VLOOKUP(AY58,'シフト記号表（勤務時間帯）'!$D$6:$Z$47,23,FALSE))</f>
        <v/>
      </c>
      <c r="AZ60" s="300">
        <f>IF($BC$3="４週",SUM(U60:AV60),IF($BC$3="暦月",SUM(U60:AY60),""))</f>
        <v>0</v>
      </c>
      <c r="BA60" s="301"/>
      <c r="BB60" s="302">
        <f>IF($BC$3="４週",AZ60/4,IF($BC$3="暦月",(AZ60/($BC$12/7)),""))</f>
        <v>0</v>
      </c>
      <c r="BC60" s="301"/>
      <c r="BD60" s="294"/>
      <c r="BE60" s="295"/>
      <c r="BF60" s="295"/>
      <c r="BG60" s="295"/>
      <c r="BH60" s="296"/>
    </row>
    <row r="61" spans="2:60" ht="20.25" customHeight="1" x14ac:dyDescent="0.4">
      <c r="B61" s="125"/>
      <c r="C61" s="276"/>
      <c r="D61" s="277"/>
      <c r="E61" s="278"/>
      <c r="F61" s="168"/>
      <c r="G61" s="164"/>
      <c r="H61" s="244"/>
      <c r="I61" s="257"/>
      <c r="J61" s="258"/>
      <c r="K61" s="258"/>
      <c r="L61" s="259"/>
      <c r="M61" s="247"/>
      <c r="N61" s="248"/>
      <c r="O61" s="249"/>
      <c r="P61" s="21" t="s">
        <v>18</v>
      </c>
      <c r="Q61" s="28"/>
      <c r="R61" s="28"/>
      <c r="S61" s="16"/>
      <c r="T61" s="58"/>
      <c r="U61" s="206"/>
      <c r="V61" s="207"/>
      <c r="W61" s="207"/>
      <c r="X61" s="207"/>
      <c r="Y61" s="207"/>
      <c r="Z61" s="207"/>
      <c r="AA61" s="208"/>
      <c r="AB61" s="206"/>
      <c r="AC61" s="207"/>
      <c r="AD61" s="207"/>
      <c r="AE61" s="207"/>
      <c r="AF61" s="207"/>
      <c r="AG61" s="207"/>
      <c r="AH61" s="208"/>
      <c r="AI61" s="206"/>
      <c r="AJ61" s="207"/>
      <c r="AK61" s="207"/>
      <c r="AL61" s="207"/>
      <c r="AM61" s="207"/>
      <c r="AN61" s="207"/>
      <c r="AO61" s="208"/>
      <c r="AP61" s="206"/>
      <c r="AQ61" s="207"/>
      <c r="AR61" s="207"/>
      <c r="AS61" s="207"/>
      <c r="AT61" s="207"/>
      <c r="AU61" s="207"/>
      <c r="AV61" s="208"/>
      <c r="AW61" s="206"/>
      <c r="AX61" s="207"/>
      <c r="AY61" s="207"/>
      <c r="AZ61" s="256"/>
      <c r="BA61" s="243"/>
      <c r="BB61" s="242"/>
      <c r="BC61" s="243"/>
      <c r="BD61" s="288"/>
      <c r="BE61" s="289"/>
      <c r="BF61" s="289"/>
      <c r="BG61" s="289"/>
      <c r="BH61" s="290"/>
    </row>
    <row r="62" spans="2:60" ht="20.25" customHeight="1" x14ac:dyDescent="0.4">
      <c r="B62" s="123">
        <f>B59+1</f>
        <v>13</v>
      </c>
      <c r="C62" s="279"/>
      <c r="D62" s="280"/>
      <c r="E62" s="281"/>
      <c r="F62" s="168">
        <f>C61</f>
        <v>0</v>
      </c>
      <c r="G62" s="164"/>
      <c r="H62" s="245"/>
      <c r="I62" s="260"/>
      <c r="J62" s="261"/>
      <c r="K62" s="261"/>
      <c r="L62" s="262"/>
      <c r="M62" s="250"/>
      <c r="N62" s="251"/>
      <c r="O62" s="252"/>
      <c r="P62" s="23" t="s">
        <v>73</v>
      </c>
      <c r="Q62" s="24"/>
      <c r="R62" s="24"/>
      <c r="S62" s="19"/>
      <c r="T62" s="53"/>
      <c r="U62" s="200" t="str">
        <f>IF(U61="","",VLOOKUP(U61,'シフト記号表（勤務時間帯）'!$D$6:$X$47,21,FALSE))</f>
        <v/>
      </c>
      <c r="V62" s="201" t="str">
        <f>IF(V61="","",VLOOKUP(V61,'シフト記号表（勤務時間帯）'!$D$6:$X$47,21,FALSE))</f>
        <v/>
      </c>
      <c r="W62" s="201" t="str">
        <f>IF(W61="","",VLOOKUP(W61,'シフト記号表（勤務時間帯）'!$D$6:$X$47,21,FALSE))</f>
        <v/>
      </c>
      <c r="X62" s="201" t="str">
        <f>IF(X61="","",VLOOKUP(X61,'シフト記号表（勤務時間帯）'!$D$6:$X$47,21,FALSE))</f>
        <v/>
      </c>
      <c r="Y62" s="201" t="str">
        <f>IF(Y61="","",VLOOKUP(Y61,'シフト記号表（勤務時間帯）'!$D$6:$X$47,21,FALSE))</f>
        <v/>
      </c>
      <c r="Z62" s="201" t="str">
        <f>IF(Z61="","",VLOOKUP(Z61,'シフト記号表（勤務時間帯）'!$D$6:$X$47,21,FALSE))</f>
        <v/>
      </c>
      <c r="AA62" s="202" t="str">
        <f>IF(AA61="","",VLOOKUP(AA61,'シフト記号表（勤務時間帯）'!$D$6:$X$47,21,FALSE))</f>
        <v/>
      </c>
      <c r="AB62" s="200" t="str">
        <f>IF(AB61="","",VLOOKUP(AB61,'シフト記号表（勤務時間帯）'!$D$6:$X$47,21,FALSE))</f>
        <v/>
      </c>
      <c r="AC62" s="201" t="str">
        <f>IF(AC61="","",VLOOKUP(AC61,'シフト記号表（勤務時間帯）'!$D$6:$X$47,21,FALSE))</f>
        <v/>
      </c>
      <c r="AD62" s="201" t="str">
        <f>IF(AD61="","",VLOOKUP(AD61,'シフト記号表（勤務時間帯）'!$D$6:$X$47,21,FALSE))</f>
        <v/>
      </c>
      <c r="AE62" s="201" t="str">
        <f>IF(AE61="","",VLOOKUP(AE61,'シフト記号表（勤務時間帯）'!$D$6:$X$47,21,FALSE))</f>
        <v/>
      </c>
      <c r="AF62" s="201" t="str">
        <f>IF(AF61="","",VLOOKUP(AF61,'シフト記号表（勤務時間帯）'!$D$6:$X$47,21,FALSE))</f>
        <v/>
      </c>
      <c r="AG62" s="201" t="str">
        <f>IF(AG61="","",VLOOKUP(AG61,'シフト記号表（勤務時間帯）'!$D$6:$X$47,21,FALSE))</f>
        <v/>
      </c>
      <c r="AH62" s="202" t="str">
        <f>IF(AH61="","",VLOOKUP(AH61,'シフト記号表（勤務時間帯）'!$D$6:$X$47,21,FALSE))</f>
        <v/>
      </c>
      <c r="AI62" s="200" t="str">
        <f>IF(AI61="","",VLOOKUP(AI61,'シフト記号表（勤務時間帯）'!$D$6:$X$47,21,FALSE))</f>
        <v/>
      </c>
      <c r="AJ62" s="201" t="str">
        <f>IF(AJ61="","",VLOOKUP(AJ61,'シフト記号表（勤務時間帯）'!$D$6:$X$47,21,FALSE))</f>
        <v/>
      </c>
      <c r="AK62" s="201" t="str">
        <f>IF(AK61="","",VLOOKUP(AK61,'シフト記号表（勤務時間帯）'!$D$6:$X$47,21,FALSE))</f>
        <v/>
      </c>
      <c r="AL62" s="201" t="str">
        <f>IF(AL61="","",VLOOKUP(AL61,'シフト記号表（勤務時間帯）'!$D$6:$X$47,21,FALSE))</f>
        <v/>
      </c>
      <c r="AM62" s="201" t="str">
        <f>IF(AM61="","",VLOOKUP(AM61,'シフト記号表（勤務時間帯）'!$D$6:$X$47,21,FALSE))</f>
        <v/>
      </c>
      <c r="AN62" s="201" t="str">
        <f>IF(AN61="","",VLOOKUP(AN61,'シフト記号表（勤務時間帯）'!$D$6:$X$47,21,FALSE))</f>
        <v/>
      </c>
      <c r="AO62" s="202" t="str">
        <f>IF(AO61="","",VLOOKUP(AO61,'シフト記号表（勤務時間帯）'!$D$6:$X$47,21,FALSE))</f>
        <v/>
      </c>
      <c r="AP62" s="200" t="str">
        <f>IF(AP61="","",VLOOKUP(AP61,'シフト記号表（勤務時間帯）'!$D$6:$X$47,21,FALSE))</f>
        <v/>
      </c>
      <c r="AQ62" s="201" t="str">
        <f>IF(AQ61="","",VLOOKUP(AQ61,'シフト記号表（勤務時間帯）'!$D$6:$X$47,21,FALSE))</f>
        <v/>
      </c>
      <c r="AR62" s="201" t="str">
        <f>IF(AR61="","",VLOOKUP(AR61,'シフト記号表（勤務時間帯）'!$D$6:$X$47,21,FALSE))</f>
        <v/>
      </c>
      <c r="AS62" s="201" t="str">
        <f>IF(AS61="","",VLOOKUP(AS61,'シフト記号表（勤務時間帯）'!$D$6:$X$47,21,FALSE))</f>
        <v/>
      </c>
      <c r="AT62" s="201" t="str">
        <f>IF(AT61="","",VLOOKUP(AT61,'シフト記号表（勤務時間帯）'!$D$6:$X$47,21,FALSE))</f>
        <v/>
      </c>
      <c r="AU62" s="201" t="str">
        <f>IF(AU61="","",VLOOKUP(AU61,'シフト記号表（勤務時間帯）'!$D$6:$X$47,21,FALSE))</f>
        <v/>
      </c>
      <c r="AV62" s="202" t="str">
        <f>IF(AV61="","",VLOOKUP(AV61,'シフト記号表（勤務時間帯）'!$D$6:$X$47,21,FALSE))</f>
        <v/>
      </c>
      <c r="AW62" s="200" t="str">
        <f>IF(AW61="","",VLOOKUP(AW61,'シフト記号表（勤務時間帯）'!$D$6:$X$47,21,FALSE))</f>
        <v/>
      </c>
      <c r="AX62" s="201" t="str">
        <f>IF(AX61="","",VLOOKUP(AX61,'シフト記号表（勤務時間帯）'!$D$6:$X$47,21,FALSE))</f>
        <v/>
      </c>
      <c r="AY62" s="201" t="str">
        <f>IF(AY61="","",VLOOKUP(AY61,'シフト記号表（勤務時間帯）'!$D$6:$X$47,21,FALSE))</f>
        <v/>
      </c>
      <c r="AZ62" s="297">
        <f>IF($BC$3="４週",SUM(U62:AV62),IF($BC$3="暦月",SUM(U62:AY62),""))</f>
        <v>0</v>
      </c>
      <c r="BA62" s="298"/>
      <c r="BB62" s="299">
        <f>IF($BC$3="４週",AZ62/4,IF($BC$3="暦月",(AZ62/($BC$12/7)),""))</f>
        <v>0</v>
      </c>
      <c r="BC62" s="298"/>
      <c r="BD62" s="291"/>
      <c r="BE62" s="292"/>
      <c r="BF62" s="292"/>
      <c r="BG62" s="292"/>
      <c r="BH62" s="293"/>
    </row>
    <row r="63" spans="2:60" ht="20.25" customHeight="1" x14ac:dyDescent="0.4">
      <c r="B63" s="124"/>
      <c r="C63" s="282"/>
      <c r="D63" s="283"/>
      <c r="E63" s="284"/>
      <c r="F63" s="169"/>
      <c r="G63" s="165">
        <f>C61</f>
        <v>0</v>
      </c>
      <c r="H63" s="246"/>
      <c r="I63" s="263"/>
      <c r="J63" s="264"/>
      <c r="K63" s="264"/>
      <c r="L63" s="265"/>
      <c r="M63" s="253"/>
      <c r="N63" s="254"/>
      <c r="O63" s="255"/>
      <c r="P63" s="41" t="s">
        <v>74</v>
      </c>
      <c r="Q63" s="42"/>
      <c r="R63" s="42"/>
      <c r="S63" s="43"/>
      <c r="T63" s="59"/>
      <c r="U63" s="203" t="str">
        <f>IF(U61="","",VLOOKUP(U61,'シフト記号表（勤務時間帯）'!$D$6:$Z$47,23,FALSE))</f>
        <v/>
      </c>
      <c r="V63" s="204" t="str">
        <f>IF(V61="","",VLOOKUP(V61,'シフト記号表（勤務時間帯）'!$D$6:$Z$47,23,FALSE))</f>
        <v/>
      </c>
      <c r="W63" s="204" t="str">
        <f>IF(W61="","",VLOOKUP(W61,'シフト記号表（勤務時間帯）'!$D$6:$Z$47,23,FALSE))</f>
        <v/>
      </c>
      <c r="X63" s="204" t="str">
        <f>IF(X61="","",VLOOKUP(X61,'シフト記号表（勤務時間帯）'!$D$6:$Z$47,23,FALSE))</f>
        <v/>
      </c>
      <c r="Y63" s="204" t="str">
        <f>IF(Y61="","",VLOOKUP(Y61,'シフト記号表（勤務時間帯）'!$D$6:$Z$47,23,FALSE))</f>
        <v/>
      </c>
      <c r="Z63" s="204" t="str">
        <f>IF(Z61="","",VLOOKUP(Z61,'シフト記号表（勤務時間帯）'!$D$6:$Z$47,23,FALSE))</f>
        <v/>
      </c>
      <c r="AA63" s="205" t="str">
        <f>IF(AA61="","",VLOOKUP(AA61,'シフト記号表（勤務時間帯）'!$D$6:$Z$47,23,FALSE))</f>
        <v/>
      </c>
      <c r="AB63" s="203" t="str">
        <f>IF(AB61="","",VLOOKUP(AB61,'シフト記号表（勤務時間帯）'!$D$6:$Z$47,23,FALSE))</f>
        <v/>
      </c>
      <c r="AC63" s="204" t="str">
        <f>IF(AC61="","",VLOOKUP(AC61,'シフト記号表（勤務時間帯）'!$D$6:$Z$47,23,FALSE))</f>
        <v/>
      </c>
      <c r="AD63" s="204" t="str">
        <f>IF(AD61="","",VLOOKUP(AD61,'シフト記号表（勤務時間帯）'!$D$6:$Z$47,23,FALSE))</f>
        <v/>
      </c>
      <c r="AE63" s="204" t="str">
        <f>IF(AE61="","",VLOOKUP(AE61,'シフト記号表（勤務時間帯）'!$D$6:$Z$47,23,FALSE))</f>
        <v/>
      </c>
      <c r="AF63" s="204" t="str">
        <f>IF(AF61="","",VLOOKUP(AF61,'シフト記号表（勤務時間帯）'!$D$6:$Z$47,23,FALSE))</f>
        <v/>
      </c>
      <c r="AG63" s="204" t="str">
        <f>IF(AG61="","",VLOOKUP(AG61,'シフト記号表（勤務時間帯）'!$D$6:$Z$47,23,FALSE))</f>
        <v/>
      </c>
      <c r="AH63" s="205" t="str">
        <f>IF(AH61="","",VLOOKUP(AH61,'シフト記号表（勤務時間帯）'!$D$6:$Z$47,23,FALSE))</f>
        <v/>
      </c>
      <c r="AI63" s="203" t="str">
        <f>IF(AI61="","",VLOOKUP(AI61,'シフト記号表（勤務時間帯）'!$D$6:$Z$47,23,FALSE))</f>
        <v/>
      </c>
      <c r="AJ63" s="204" t="str">
        <f>IF(AJ61="","",VLOOKUP(AJ61,'シフト記号表（勤務時間帯）'!$D$6:$Z$47,23,FALSE))</f>
        <v/>
      </c>
      <c r="AK63" s="204" t="str">
        <f>IF(AK61="","",VLOOKUP(AK61,'シフト記号表（勤務時間帯）'!$D$6:$Z$47,23,FALSE))</f>
        <v/>
      </c>
      <c r="AL63" s="204" t="str">
        <f>IF(AL61="","",VLOOKUP(AL61,'シフト記号表（勤務時間帯）'!$D$6:$Z$47,23,FALSE))</f>
        <v/>
      </c>
      <c r="AM63" s="204" t="str">
        <f>IF(AM61="","",VLOOKUP(AM61,'シフト記号表（勤務時間帯）'!$D$6:$Z$47,23,FALSE))</f>
        <v/>
      </c>
      <c r="AN63" s="204" t="str">
        <f>IF(AN61="","",VLOOKUP(AN61,'シフト記号表（勤務時間帯）'!$D$6:$Z$47,23,FALSE))</f>
        <v/>
      </c>
      <c r="AO63" s="205" t="str">
        <f>IF(AO61="","",VLOOKUP(AO61,'シフト記号表（勤務時間帯）'!$D$6:$Z$47,23,FALSE))</f>
        <v/>
      </c>
      <c r="AP63" s="203" t="str">
        <f>IF(AP61="","",VLOOKUP(AP61,'シフト記号表（勤務時間帯）'!$D$6:$Z$47,23,FALSE))</f>
        <v/>
      </c>
      <c r="AQ63" s="204" t="str">
        <f>IF(AQ61="","",VLOOKUP(AQ61,'シフト記号表（勤務時間帯）'!$D$6:$Z$47,23,FALSE))</f>
        <v/>
      </c>
      <c r="AR63" s="204" t="str">
        <f>IF(AR61="","",VLOOKUP(AR61,'シフト記号表（勤務時間帯）'!$D$6:$Z$47,23,FALSE))</f>
        <v/>
      </c>
      <c r="AS63" s="204" t="str">
        <f>IF(AS61="","",VLOOKUP(AS61,'シフト記号表（勤務時間帯）'!$D$6:$Z$47,23,FALSE))</f>
        <v/>
      </c>
      <c r="AT63" s="204" t="str">
        <f>IF(AT61="","",VLOOKUP(AT61,'シフト記号表（勤務時間帯）'!$D$6:$Z$47,23,FALSE))</f>
        <v/>
      </c>
      <c r="AU63" s="204" t="str">
        <f>IF(AU61="","",VLOOKUP(AU61,'シフト記号表（勤務時間帯）'!$D$6:$Z$47,23,FALSE))</f>
        <v/>
      </c>
      <c r="AV63" s="205" t="str">
        <f>IF(AV61="","",VLOOKUP(AV61,'シフト記号表（勤務時間帯）'!$D$6:$Z$47,23,FALSE))</f>
        <v/>
      </c>
      <c r="AW63" s="203" t="str">
        <f>IF(AW61="","",VLOOKUP(AW61,'シフト記号表（勤務時間帯）'!$D$6:$Z$47,23,FALSE))</f>
        <v/>
      </c>
      <c r="AX63" s="204" t="str">
        <f>IF(AX61="","",VLOOKUP(AX61,'シフト記号表（勤務時間帯）'!$D$6:$Z$47,23,FALSE))</f>
        <v/>
      </c>
      <c r="AY63" s="204" t="str">
        <f>IF(AY61="","",VLOOKUP(AY61,'シフト記号表（勤務時間帯）'!$D$6:$Z$47,23,FALSE))</f>
        <v/>
      </c>
      <c r="AZ63" s="300">
        <f>IF($BC$3="４週",SUM(U63:AV63),IF($BC$3="暦月",SUM(U63:AY63),""))</f>
        <v>0</v>
      </c>
      <c r="BA63" s="301"/>
      <c r="BB63" s="302">
        <f>IF($BC$3="４週",AZ63/4,IF($BC$3="暦月",(AZ63/($BC$12/7)),""))</f>
        <v>0</v>
      </c>
      <c r="BC63" s="301"/>
      <c r="BD63" s="294"/>
      <c r="BE63" s="295"/>
      <c r="BF63" s="295"/>
      <c r="BG63" s="295"/>
      <c r="BH63" s="296"/>
    </row>
    <row r="64" spans="2:60" ht="20.25" customHeight="1" x14ac:dyDescent="0.4">
      <c r="B64" s="125"/>
      <c r="C64" s="276"/>
      <c r="D64" s="277"/>
      <c r="E64" s="278"/>
      <c r="F64" s="168"/>
      <c r="G64" s="164"/>
      <c r="H64" s="244"/>
      <c r="I64" s="257"/>
      <c r="J64" s="258"/>
      <c r="K64" s="258"/>
      <c r="L64" s="259"/>
      <c r="M64" s="247"/>
      <c r="N64" s="248"/>
      <c r="O64" s="249"/>
      <c r="P64" s="21" t="s">
        <v>18</v>
      </c>
      <c r="Q64" s="28"/>
      <c r="R64" s="28"/>
      <c r="S64" s="16"/>
      <c r="T64" s="58"/>
      <c r="U64" s="206"/>
      <c r="V64" s="207"/>
      <c r="W64" s="207"/>
      <c r="X64" s="207"/>
      <c r="Y64" s="207"/>
      <c r="Z64" s="207"/>
      <c r="AA64" s="208"/>
      <c r="AB64" s="206"/>
      <c r="AC64" s="207"/>
      <c r="AD64" s="207"/>
      <c r="AE64" s="207"/>
      <c r="AF64" s="207"/>
      <c r="AG64" s="207"/>
      <c r="AH64" s="208"/>
      <c r="AI64" s="206"/>
      <c r="AJ64" s="207"/>
      <c r="AK64" s="207"/>
      <c r="AL64" s="207"/>
      <c r="AM64" s="207"/>
      <c r="AN64" s="207"/>
      <c r="AO64" s="208"/>
      <c r="AP64" s="206"/>
      <c r="AQ64" s="207"/>
      <c r="AR64" s="207"/>
      <c r="AS64" s="207"/>
      <c r="AT64" s="207"/>
      <c r="AU64" s="207"/>
      <c r="AV64" s="208"/>
      <c r="AW64" s="206"/>
      <c r="AX64" s="207"/>
      <c r="AY64" s="207"/>
      <c r="AZ64" s="256"/>
      <c r="BA64" s="243"/>
      <c r="BB64" s="242"/>
      <c r="BC64" s="243"/>
      <c r="BD64" s="288"/>
      <c r="BE64" s="289"/>
      <c r="BF64" s="289"/>
      <c r="BG64" s="289"/>
      <c r="BH64" s="290"/>
    </row>
    <row r="65" spans="2:60" ht="20.25" customHeight="1" x14ac:dyDescent="0.4">
      <c r="B65" s="123">
        <f>B62+1</f>
        <v>14</v>
      </c>
      <c r="C65" s="279"/>
      <c r="D65" s="280"/>
      <c r="E65" s="281"/>
      <c r="F65" s="168">
        <f>C64</f>
        <v>0</v>
      </c>
      <c r="G65" s="164"/>
      <c r="H65" s="245"/>
      <c r="I65" s="260"/>
      <c r="J65" s="261"/>
      <c r="K65" s="261"/>
      <c r="L65" s="262"/>
      <c r="M65" s="250"/>
      <c r="N65" s="251"/>
      <c r="O65" s="252"/>
      <c r="P65" s="23" t="s">
        <v>73</v>
      </c>
      <c r="Q65" s="24"/>
      <c r="R65" s="24"/>
      <c r="S65" s="19"/>
      <c r="T65" s="53"/>
      <c r="U65" s="200" t="str">
        <f>IF(U64="","",VLOOKUP(U64,'シフト記号表（勤務時間帯）'!$D$6:$X$47,21,FALSE))</f>
        <v/>
      </c>
      <c r="V65" s="201" t="str">
        <f>IF(V64="","",VLOOKUP(V64,'シフト記号表（勤務時間帯）'!$D$6:$X$47,21,FALSE))</f>
        <v/>
      </c>
      <c r="W65" s="201" t="str">
        <f>IF(W64="","",VLOOKUP(W64,'シフト記号表（勤務時間帯）'!$D$6:$X$47,21,FALSE))</f>
        <v/>
      </c>
      <c r="X65" s="201" t="str">
        <f>IF(X64="","",VLOOKUP(X64,'シフト記号表（勤務時間帯）'!$D$6:$X$47,21,FALSE))</f>
        <v/>
      </c>
      <c r="Y65" s="201" t="str">
        <f>IF(Y64="","",VLOOKUP(Y64,'シフト記号表（勤務時間帯）'!$D$6:$X$47,21,FALSE))</f>
        <v/>
      </c>
      <c r="Z65" s="201" t="str">
        <f>IF(Z64="","",VLOOKUP(Z64,'シフト記号表（勤務時間帯）'!$D$6:$X$47,21,FALSE))</f>
        <v/>
      </c>
      <c r="AA65" s="202" t="str">
        <f>IF(AA64="","",VLOOKUP(AA64,'シフト記号表（勤務時間帯）'!$D$6:$X$47,21,FALSE))</f>
        <v/>
      </c>
      <c r="AB65" s="200" t="str">
        <f>IF(AB64="","",VLOOKUP(AB64,'シフト記号表（勤務時間帯）'!$D$6:$X$47,21,FALSE))</f>
        <v/>
      </c>
      <c r="AC65" s="201" t="str">
        <f>IF(AC64="","",VLOOKUP(AC64,'シフト記号表（勤務時間帯）'!$D$6:$X$47,21,FALSE))</f>
        <v/>
      </c>
      <c r="AD65" s="201" t="str">
        <f>IF(AD64="","",VLOOKUP(AD64,'シフト記号表（勤務時間帯）'!$D$6:$X$47,21,FALSE))</f>
        <v/>
      </c>
      <c r="AE65" s="201" t="str">
        <f>IF(AE64="","",VLOOKUP(AE64,'シフト記号表（勤務時間帯）'!$D$6:$X$47,21,FALSE))</f>
        <v/>
      </c>
      <c r="AF65" s="201" t="str">
        <f>IF(AF64="","",VLOOKUP(AF64,'シフト記号表（勤務時間帯）'!$D$6:$X$47,21,FALSE))</f>
        <v/>
      </c>
      <c r="AG65" s="201" t="str">
        <f>IF(AG64="","",VLOOKUP(AG64,'シフト記号表（勤務時間帯）'!$D$6:$X$47,21,FALSE))</f>
        <v/>
      </c>
      <c r="AH65" s="202" t="str">
        <f>IF(AH64="","",VLOOKUP(AH64,'シフト記号表（勤務時間帯）'!$D$6:$X$47,21,FALSE))</f>
        <v/>
      </c>
      <c r="AI65" s="200" t="str">
        <f>IF(AI64="","",VLOOKUP(AI64,'シフト記号表（勤務時間帯）'!$D$6:$X$47,21,FALSE))</f>
        <v/>
      </c>
      <c r="AJ65" s="201" t="str">
        <f>IF(AJ64="","",VLOOKUP(AJ64,'シフト記号表（勤務時間帯）'!$D$6:$X$47,21,FALSE))</f>
        <v/>
      </c>
      <c r="AK65" s="201" t="str">
        <f>IF(AK64="","",VLOOKUP(AK64,'シフト記号表（勤務時間帯）'!$D$6:$X$47,21,FALSE))</f>
        <v/>
      </c>
      <c r="AL65" s="201" t="str">
        <f>IF(AL64="","",VLOOKUP(AL64,'シフト記号表（勤務時間帯）'!$D$6:$X$47,21,FALSE))</f>
        <v/>
      </c>
      <c r="AM65" s="201" t="str">
        <f>IF(AM64="","",VLOOKUP(AM64,'シフト記号表（勤務時間帯）'!$D$6:$X$47,21,FALSE))</f>
        <v/>
      </c>
      <c r="AN65" s="201" t="str">
        <f>IF(AN64="","",VLOOKUP(AN64,'シフト記号表（勤務時間帯）'!$D$6:$X$47,21,FALSE))</f>
        <v/>
      </c>
      <c r="AO65" s="202" t="str">
        <f>IF(AO64="","",VLOOKUP(AO64,'シフト記号表（勤務時間帯）'!$D$6:$X$47,21,FALSE))</f>
        <v/>
      </c>
      <c r="AP65" s="200" t="str">
        <f>IF(AP64="","",VLOOKUP(AP64,'シフト記号表（勤務時間帯）'!$D$6:$X$47,21,FALSE))</f>
        <v/>
      </c>
      <c r="AQ65" s="201" t="str">
        <f>IF(AQ64="","",VLOOKUP(AQ64,'シフト記号表（勤務時間帯）'!$D$6:$X$47,21,FALSE))</f>
        <v/>
      </c>
      <c r="AR65" s="201" t="str">
        <f>IF(AR64="","",VLOOKUP(AR64,'シフト記号表（勤務時間帯）'!$D$6:$X$47,21,FALSE))</f>
        <v/>
      </c>
      <c r="AS65" s="201" t="str">
        <f>IF(AS64="","",VLOOKUP(AS64,'シフト記号表（勤務時間帯）'!$D$6:$X$47,21,FALSE))</f>
        <v/>
      </c>
      <c r="AT65" s="201" t="str">
        <f>IF(AT64="","",VLOOKUP(AT64,'シフト記号表（勤務時間帯）'!$D$6:$X$47,21,FALSE))</f>
        <v/>
      </c>
      <c r="AU65" s="201" t="str">
        <f>IF(AU64="","",VLOOKUP(AU64,'シフト記号表（勤務時間帯）'!$D$6:$X$47,21,FALSE))</f>
        <v/>
      </c>
      <c r="AV65" s="202" t="str">
        <f>IF(AV64="","",VLOOKUP(AV64,'シフト記号表（勤務時間帯）'!$D$6:$X$47,21,FALSE))</f>
        <v/>
      </c>
      <c r="AW65" s="200" t="str">
        <f>IF(AW64="","",VLOOKUP(AW64,'シフト記号表（勤務時間帯）'!$D$6:$X$47,21,FALSE))</f>
        <v/>
      </c>
      <c r="AX65" s="201" t="str">
        <f>IF(AX64="","",VLOOKUP(AX64,'シフト記号表（勤務時間帯）'!$D$6:$X$47,21,FALSE))</f>
        <v/>
      </c>
      <c r="AY65" s="201" t="str">
        <f>IF(AY64="","",VLOOKUP(AY64,'シフト記号表（勤務時間帯）'!$D$6:$X$47,21,FALSE))</f>
        <v/>
      </c>
      <c r="AZ65" s="297">
        <f>IF($BC$3="４週",SUM(U65:AV65),IF($BC$3="暦月",SUM(U65:AY65),""))</f>
        <v>0</v>
      </c>
      <c r="BA65" s="298"/>
      <c r="BB65" s="299">
        <f>IF($BC$3="４週",AZ65/4,IF($BC$3="暦月",(AZ65/($BC$12/7)),""))</f>
        <v>0</v>
      </c>
      <c r="BC65" s="298"/>
      <c r="BD65" s="291"/>
      <c r="BE65" s="292"/>
      <c r="BF65" s="292"/>
      <c r="BG65" s="292"/>
      <c r="BH65" s="293"/>
    </row>
    <row r="66" spans="2:60" ht="20.25" customHeight="1" x14ac:dyDescent="0.4">
      <c r="B66" s="124"/>
      <c r="C66" s="282"/>
      <c r="D66" s="283"/>
      <c r="E66" s="284"/>
      <c r="F66" s="169"/>
      <c r="G66" s="165">
        <f>C64</f>
        <v>0</v>
      </c>
      <c r="H66" s="246"/>
      <c r="I66" s="263"/>
      <c r="J66" s="264"/>
      <c r="K66" s="264"/>
      <c r="L66" s="265"/>
      <c r="M66" s="253"/>
      <c r="N66" s="254"/>
      <c r="O66" s="255"/>
      <c r="P66" s="41" t="s">
        <v>74</v>
      </c>
      <c r="Q66" s="42"/>
      <c r="R66" s="42"/>
      <c r="S66" s="43"/>
      <c r="T66" s="59"/>
      <c r="U66" s="203" t="str">
        <f>IF(U64="","",VLOOKUP(U64,'シフト記号表（勤務時間帯）'!$D$6:$Z$47,23,FALSE))</f>
        <v/>
      </c>
      <c r="V66" s="204" t="str">
        <f>IF(V64="","",VLOOKUP(V64,'シフト記号表（勤務時間帯）'!$D$6:$Z$47,23,FALSE))</f>
        <v/>
      </c>
      <c r="W66" s="204" t="str">
        <f>IF(W64="","",VLOOKUP(W64,'シフト記号表（勤務時間帯）'!$D$6:$Z$47,23,FALSE))</f>
        <v/>
      </c>
      <c r="X66" s="204" t="str">
        <f>IF(X64="","",VLOOKUP(X64,'シフト記号表（勤務時間帯）'!$D$6:$Z$47,23,FALSE))</f>
        <v/>
      </c>
      <c r="Y66" s="204" t="str">
        <f>IF(Y64="","",VLOOKUP(Y64,'シフト記号表（勤務時間帯）'!$D$6:$Z$47,23,FALSE))</f>
        <v/>
      </c>
      <c r="Z66" s="204" t="str">
        <f>IF(Z64="","",VLOOKUP(Z64,'シフト記号表（勤務時間帯）'!$D$6:$Z$47,23,FALSE))</f>
        <v/>
      </c>
      <c r="AA66" s="205" t="str">
        <f>IF(AA64="","",VLOOKUP(AA64,'シフト記号表（勤務時間帯）'!$D$6:$Z$47,23,FALSE))</f>
        <v/>
      </c>
      <c r="AB66" s="203" t="str">
        <f>IF(AB64="","",VLOOKUP(AB64,'シフト記号表（勤務時間帯）'!$D$6:$Z$47,23,FALSE))</f>
        <v/>
      </c>
      <c r="AC66" s="204" t="str">
        <f>IF(AC64="","",VLOOKUP(AC64,'シフト記号表（勤務時間帯）'!$D$6:$Z$47,23,FALSE))</f>
        <v/>
      </c>
      <c r="AD66" s="204" t="str">
        <f>IF(AD64="","",VLOOKUP(AD64,'シフト記号表（勤務時間帯）'!$D$6:$Z$47,23,FALSE))</f>
        <v/>
      </c>
      <c r="AE66" s="204" t="str">
        <f>IF(AE64="","",VLOOKUP(AE64,'シフト記号表（勤務時間帯）'!$D$6:$Z$47,23,FALSE))</f>
        <v/>
      </c>
      <c r="AF66" s="204" t="str">
        <f>IF(AF64="","",VLOOKUP(AF64,'シフト記号表（勤務時間帯）'!$D$6:$Z$47,23,FALSE))</f>
        <v/>
      </c>
      <c r="AG66" s="204" t="str">
        <f>IF(AG64="","",VLOOKUP(AG64,'シフト記号表（勤務時間帯）'!$D$6:$Z$47,23,FALSE))</f>
        <v/>
      </c>
      <c r="AH66" s="205" t="str">
        <f>IF(AH64="","",VLOOKUP(AH64,'シフト記号表（勤務時間帯）'!$D$6:$Z$47,23,FALSE))</f>
        <v/>
      </c>
      <c r="AI66" s="203" t="str">
        <f>IF(AI64="","",VLOOKUP(AI64,'シフト記号表（勤務時間帯）'!$D$6:$Z$47,23,FALSE))</f>
        <v/>
      </c>
      <c r="AJ66" s="204" t="str">
        <f>IF(AJ64="","",VLOOKUP(AJ64,'シフト記号表（勤務時間帯）'!$D$6:$Z$47,23,FALSE))</f>
        <v/>
      </c>
      <c r="AK66" s="204" t="str">
        <f>IF(AK64="","",VLOOKUP(AK64,'シフト記号表（勤務時間帯）'!$D$6:$Z$47,23,FALSE))</f>
        <v/>
      </c>
      <c r="AL66" s="204" t="str">
        <f>IF(AL64="","",VLOOKUP(AL64,'シフト記号表（勤務時間帯）'!$D$6:$Z$47,23,FALSE))</f>
        <v/>
      </c>
      <c r="AM66" s="204" t="str">
        <f>IF(AM64="","",VLOOKUP(AM64,'シフト記号表（勤務時間帯）'!$D$6:$Z$47,23,FALSE))</f>
        <v/>
      </c>
      <c r="AN66" s="204" t="str">
        <f>IF(AN64="","",VLOOKUP(AN64,'シフト記号表（勤務時間帯）'!$D$6:$Z$47,23,FALSE))</f>
        <v/>
      </c>
      <c r="AO66" s="205" t="str">
        <f>IF(AO64="","",VLOOKUP(AO64,'シフト記号表（勤務時間帯）'!$D$6:$Z$47,23,FALSE))</f>
        <v/>
      </c>
      <c r="AP66" s="203" t="str">
        <f>IF(AP64="","",VLOOKUP(AP64,'シフト記号表（勤務時間帯）'!$D$6:$Z$47,23,FALSE))</f>
        <v/>
      </c>
      <c r="AQ66" s="204" t="str">
        <f>IF(AQ64="","",VLOOKUP(AQ64,'シフト記号表（勤務時間帯）'!$D$6:$Z$47,23,FALSE))</f>
        <v/>
      </c>
      <c r="AR66" s="204" t="str">
        <f>IF(AR64="","",VLOOKUP(AR64,'シフト記号表（勤務時間帯）'!$D$6:$Z$47,23,FALSE))</f>
        <v/>
      </c>
      <c r="AS66" s="204" t="str">
        <f>IF(AS64="","",VLOOKUP(AS64,'シフト記号表（勤務時間帯）'!$D$6:$Z$47,23,FALSE))</f>
        <v/>
      </c>
      <c r="AT66" s="204" t="str">
        <f>IF(AT64="","",VLOOKUP(AT64,'シフト記号表（勤務時間帯）'!$D$6:$Z$47,23,FALSE))</f>
        <v/>
      </c>
      <c r="AU66" s="204" t="str">
        <f>IF(AU64="","",VLOOKUP(AU64,'シフト記号表（勤務時間帯）'!$D$6:$Z$47,23,FALSE))</f>
        <v/>
      </c>
      <c r="AV66" s="205" t="str">
        <f>IF(AV64="","",VLOOKUP(AV64,'シフト記号表（勤務時間帯）'!$D$6:$Z$47,23,FALSE))</f>
        <v/>
      </c>
      <c r="AW66" s="203" t="str">
        <f>IF(AW64="","",VLOOKUP(AW64,'シフト記号表（勤務時間帯）'!$D$6:$Z$47,23,FALSE))</f>
        <v/>
      </c>
      <c r="AX66" s="204" t="str">
        <f>IF(AX64="","",VLOOKUP(AX64,'シフト記号表（勤務時間帯）'!$D$6:$Z$47,23,FALSE))</f>
        <v/>
      </c>
      <c r="AY66" s="204" t="str">
        <f>IF(AY64="","",VLOOKUP(AY64,'シフト記号表（勤務時間帯）'!$D$6:$Z$47,23,FALSE))</f>
        <v/>
      </c>
      <c r="AZ66" s="300">
        <f>IF($BC$3="４週",SUM(U66:AV66),IF($BC$3="暦月",SUM(U66:AY66),""))</f>
        <v>0</v>
      </c>
      <c r="BA66" s="301"/>
      <c r="BB66" s="302">
        <f>IF($BC$3="４週",AZ66/4,IF($BC$3="暦月",(AZ66/($BC$12/7)),""))</f>
        <v>0</v>
      </c>
      <c r="BC66" s="301"/>
      <c r="BD66" s="294"/>
      <c r="BE66" s="295"/>
      <c r="BF66" s="295"/>
      <c r="BG66" s="295"/>
      <c r="BH66" s="296"/>
    </row>
    <row r="67" spans="2:60" ht="20.25" customHeight="1" x14ac:dyDescent="0.4">
      <c r="B67" s="125"/>
      <c r="C67" s="276"/>
      <c r="D67" s="277"/>
      <c r="E67" s="278"/>
      <c r="F67" s="168"/>
      <c r="G67" s="164"/>
      <c r="H67" s="244"/>
      <c r="I67" s="257"/>
      <c r="J67" s="258"/>
      <c r="K67" s="258"/>
      <c r="L67" s="259"/>
      <c r="M67" s="247"/>
      <c r="N67" s="248"/>
      <c r="O67" s="249"/>
      <c r="P67" s="21" t="s">
        <v>18</v>
      </c>
      <c r="Q67" s="28"/>
      <c r="R67" s="28"/>
      <c r="S67" s="16"/>
      <c r="T67" s="58"/>
      <c r="U67" s="206"/>
      <c r="V67" s="207"/>
      <c r="W67" s="207"/>
      <c r="X67" s="207"/>
      <c r="Y67" s="207"/>
      <c r="Z67" s="207"/>
      <c r="AA67" s="208"/>
      <c r="AB67" s="206"/>
      <c r="AC67" s="207"/>
      <c r="AD67" s="207"/>
      <c r="AE67" s="207"/>
      <c r="AF67" s="207"/>
      <c r="AG67" s="207"/>
      <c r="AH67" s="208"/>
      <c r="AI67" s="206"/>
      <c r="AJ67" s="207"/>
      <c r="AK67" s="207"/>
      <c r="AL67" s="207"/>
      <c r="AM67" s="207"/>
      <c r="AN67" s="207"/>
      <c r="AO67" s="208"/>
      <c r="AP67" s="206"/>
      <c r="AQ67" s="207"/>
      <c r="AR67" s="207"/>
      <c r="AS67" s="207"/>
      <c r="AT67" s="207"/>
      <c r="AU67" s="207"/>
      <c r="AV67" s="208"/>
      <c r="AW67" s="206"/>
      <c r="AX67" s="207"/>
      <c r="AY67" s="207"/>
      <c r="AZ67" s="256"/>
      <c r="BA67" s="243"/>
      <c r="BB67" s="242"/>
      <c r="BC67" s="243"/>
      <c r="BD67" s="288"/>
      <c r="BE67" s="289"/>
      <c r="BF67" s="289"/>
      <c r="BG67" s="289"/>
      <c r="BH67" s="290"/>
    </row>
    <row r="68" spans="2:60" ht="20.25" customHeight="1" x14ac:dyDescent="0.4">
      <c r="B68" s="123">
        <f>B65+1</f>
        <v>15</v>
      </c>
      <c r="C68" s="279"/>
      <c r="D68" s="280"/>
      <c r="E68" s="281"/>
      <c r="F68" s="168">
        <f>C67</f>
        <v>0</v>
      </c>
      <c r="G68" s="164"/>
      <c r="H68" s="245"/>
      <c r="I68" s="260"/>
      <c r="J68" s="261"/>
      <c r="K68" s="261"/>
      <c r="L68" s="262"/>
      <c r="M68" s="250"/>
      <c r="N68" s="251"/>
      <c r="O68" s="252"/>
      <c r="P68" s="23" t="s">
        <v>73</v>
      </c>
      <c r="Q68" s="24"/>
      <c r="R68" s="24"/>
      <c r="S68" s="19"/>
      <c r="T68" s="53"/>
      <c r="U68" s="200" t="str">
        <f>IF(U67="","",VLOOKUP(U67,'シフト記号表（勤務時間帯）'!$D$6:$X$47,21,FALSE))</f>
        <v/>
      </c>
      <c r="V68" s="201" t="str">
        <f>IF(V67="","",VLOOKUP(V67,'シフト記号表（勤務時間帯）'!$D$6:$X$47,21,FALSE))</f>
        <v/>
      </c>
      <c r="W68" s="201" t="str">
        <f>IF(W67="","",VLOOKUP(W67,'シフト記号表（勤務時間帯）'!$D$6:$X$47,21,FALSE))</f>
        <v/>
      </c>
      <c r="X68" s="201" t="str">
        <f>IF(X67="","",VLOOKUP(X67,'シフト記号表（勤務時間帯）'!$D$6:$X$47,21,FALSE))</f>
        <v/>
      </c>
      <c r="Y68" s="201" t="str">
        <f>IF(Y67="","",VLOOKUP(Y67,'シフト記号表（勤務時間帯）'!$D$6:$X$47,21,FALSE))</f>
        <v/>
      </c>
      <c r="Z68" s="201" t="str">
        <f>IF(Z67="","",VLOOKUP(Z67,'シフト記号表（勤務時間帯）'!$D$6:$X$47,21,FALSE))</f>
        <v/>
      </c>
      <c r="AA68" s="202" t="str">
        <f>IF(AA67="","",VLOOKUP(AA67,'シフト記号表（勤務時間帯）'!$D$6:$X$47,21,FALSE))</f>
        <v/>
      </c>
      <c r="AB68" s="200" t="str">
        <f>IF(AB67="","",VLOOKUP(AB67,'シフト記号表（勤務時間帯）'!$D$6:$X$47,21,FALSE))</f>
        <v/>
      </c>
      <c r="AC68" s="201" t="str">
        <f>IF(AC67="","",VLOOKUP(AC67,'シフト記号表（勤務時間帯）'!$D$6:$X$47,21,FALSE))</f>
        <v/>
      </c>
      <c r="AD68" s="201" t="str">
        <f>IF(AD67="","",VLOOKUP(AD67,'シフト記号表（勤務時間帯）'!$D$6:$X$47,21,FALSE))</f>
        <v/>
      </c>
      <c r="AE68" s="201" t="str">
        <f>IF(AE67="","",VLOOKUP(AE67,'シフト記号表（勤務時間帯）'!$D$6:$X$47,21,FALSE))</f>
        <v/>
      </c>
      <c r="AF68" s="201" t="str">
        <f>IF(AF67="","",VLOOKUP(AF67,'シフト記号表（勤務時間帯）'!$D$6:$X$47,21,FALSE))</f>
        <v/>
      </c>
      <c r="AG68" s="201" t="str">
        <f>IF(AG67="","",VLOOKUP(AG67,'シフト記号表（勤務時間帯）'!$D$6:$X$47,21,FALSE))</f>
        <v/>
      </c>
      <c r="AH68" s="202" t="str">
        <f>IF(AH67="","",VLOOKUP(AH67,'シフト記号表（勤務時間帯）'!$D$6:$X$47,21,FALSE))</f>
        <v/>
      </c>
      <c r="AI68" s="200" t="str">
        <f>IF(AI67="","",VLOOKUP(AI67,'シフト記号表（勤務時間帯）'!$D$6:$X$47,21,FALSE))</f>
        <v/>
      </c>
      <c r="AJ68" s="201" t="str">
        <f>IF(AJ67="","",VLOOKUP(AJ67,'シフト記号表（勤務時間帯）'!$D$6:$X$47,21,FALSE))</f>
        <v/>
      </c>
      <c r="AK68" s="201" t="str">
        <f>IF(AK67="","",VLOOKUP(AK67,'シフト記号表（勤務時間帯）'!$D$6:$X$47,21,FALSE))</f>
        <v/>
      </c>
      <c r="AL68" s="201" t="str">
        <f>IF(AL67="","",VLOOKUP(AL67,'シフト記号表（勤務時間帯）'!$D$6:$X$47,21,FALSE))</f>
        <v/>
      </c>
      <c r="AM68" s="201" t="str">
        <f>IF(AM67="","",VLOOKUP(AM67,'シフト記号表（勤務時間帯）'!$D$6:$X$47,21,FALSE))</f>
        <v/>
      </c>
      <c r="AN68" s="201" t="str">
        <f>IF(AN67="","",VLOOKUP(AN67,'シフト記号表（勤務時間帯）'!$D$6:$X$47,21,FALSE))</f>
        <v/>
      </c>
      <c r="AO68" s="202" t="str">
        <f>IF(AO67="","",VLOOKUP(AO67,'シフト記号表（勤務時間帯）'!$D$6:$X$47,21,FALSE))</f>
        <v/>
      </c>
      <c r="AP68" s="200" t="str">
        <f>IF(AP67="","",VLOOKUP(AP67,'シフト記号表（勤務時間帯）'!$D$6:$X$47,21,FALSE))</f>
        <v/>
      </c>
      <c r="AQ68" s="201" t="str">
        <f>IF(AQ67="","",VLOOKUP(AQ67,'シフト記号表（勤務時間帯）'!$D$6:$X$47,21,FALSE))</f>
        <v/>
      </c>
      <c r="AR68" s="201" t="str">
        <f>IF(AR67="","",VLOOKUP(AR67,'シフト記号表（勤務時間帯）'!$D$6:$X$47,21,FALSE))</f>
        <v/>
      </c>
      <c r="AS68" s="201" t="str">
        <f>IF(AS67="","",VLOOKUP(AS67,'シフト記号表（勤務時間帯）'!$D$6:$X$47,21,FALSE))</f>
        <v/>
      </c>
      <c r="AT68" s="201" t="str">
        <f>IF(AT67="","",VLOOKUP(AT67,'シフト記号表（勤務時間帯）'!$D$6:$X$47,21,FALSE))</f>
        <v/>
      </c>
      <c r="AU68" s="201" t="str">
        <f>IF(AU67="","",VLOOKUP(AU67,'シフト記号表（勤務時間帯）'!$D$6:$X$47,21,FALSE))</f>
        <v/>
      </c>
      <c r="AV68" s="202" t="str">
        <f>IF(AV67="","",VLOOKUP(AV67,'シフト記号表（勤務時間帯）'!$D$6:$X$47,21,FALSE))</f>
        <v/>
      </c>
      <c r="AW68" s="200" t="str">
        <f>IF(AW67="","",VLOOKUP(AW67,'シフト記号表（勤務時間帯）'!$D$6:$X$47,21,FALSE))</f>
        <v/>
      </c>
      <c r="AX68" s="201" t="str">
        <f>IF(AX67="","",VLOOKUP(AX67,'シフト記号表（勤務時間帯）'!$D$6:$X$47,21,FALSE))</f>
        <v/>
      </c>
      <c r="AY68" s="201" t="str">
        <f>IF(AY67="","",VLOOKUP(AY67,'シフト記号表（勤務時間帯）'!$D$6:$X$47,21,FALSE))</f>
        <v/>
      </c>
      <c r="AZ68" s="297">
        <f>IF($BC$3="４週",SUM(U68:AV68),IF($BC$3="暦月",SUM(U68:AY68),""))</f>
        <v>0</v>
      </c>
      <c r="BA68" s="298"/>
      <c r="BB68" s="299">
        <f>IF($BC$3="４週",AZ68/4,IF($BC$3="暦月",(AZ68/($BC$12/7)),""))</f>
        <v>0</v>
      </c>
      <c r="BC68" s="298"/>
      <c r="BD68" s="291"/>
      <c r="BE68" s="292"/>
      <c r="BF68" s="292"/>
      <c r="BG68" s="292"/>
      <c r="BH68" s="293"/>
    </row>
    <row r="69" spans="2:60" ht="20.25" customHeight="1" x14ac:dyDescent="0.4">
      <c r="B69" s="124"/>
      <c r="C69" s="282"/>
      <c r="D69" s="283"/>
      <c r="E69" s="284"/>
      <c r="F69" s="169"/>
      <c r="G69" s="165">
        <f>C67</f>
        <v>0</v>
      </c>
      <c r="H69" s="246"/>
      <c r="I69" s="263"/>
      <c r="J69" s="264"/>
      <c r="K69" s="264"/>
      <c r="L69" s="265"/>
      <c r="M69" s="253"/>
      <c r="N69" s="254"/>
      <c r="O69" s="255"/>
      <c r="P69" s="41" t="s">
        <v>74</v>
      </c>
      <c r="Q69" s="42"/>
      <c r="R69" s="42"/>
      <c r="S69" s="43"/>
      <c r="T69" s="59"/>
      <c r="U69" s="203" t="str">
        <f>IF(U67="","",VLOOKUP(U67,'シフト記号表（勤務時間帯）'!$D$6:$Z$47,23,FALSE))</f>
        <v/>
      </c>
      <c r="V69" s="204" t="str">
        <f>IF(V67="","",VLOOKUP(V67,'シフト記号表（勤務時間帯）'!$D$6:$Z$47,23,FALSE))</f>
        <v/>
      </c>
      <c r="W69" s="204" t="str">
        <f>IF(W67="","",VLOOKUP(W67,'シフト記号表（勤務時間帯）'!$D$6:$Z$47,23,FALSE))</f>
        <v/>
      </c>
      <c r="X69" s="204" t="str">
        <f>IF(X67="","",VLOOKUP(X67,'シフト記号表（勤務時間帯）'!$D$6:$Z$47,23,FALSE))</f>
        <v/>
      </c>
      <c r="Y69" s="204" t="str">
        <f>IF(Y67="","",VLOOKUP(Y67,'シフト記号表（勤務時間帯）'!$D$6:$Z$47,23,FALSE))</f>
        <v/>
      </c>
      <c r="Z69" s="204" t="str">
        <f>IF(Z67="","",VLOOKUP(Z67,'シフト記号表（勤務時間帯）'!$D$6:$Z$47,23,FALSE))</f>
        <v/>
      </c>
      <c r="AA69" s="205" t="str">
        <f>IF(AA67="","",VLOOKUP(AA67,'シフト記号表（勤務時間帯）'!$D$6:$Z$47,23,FALSE))</f>
        <v/>
      </c>
      <c r="AB69" s="203" t="str">
        <f>IF(AB67="","",VLOOKUP(AB67,'シフト記号表（勤務時間帯）'!$D$6:$Z$47,23,FALSE))</f>
        <v/>
      </c>
      <c r="AC69" s="204" t="str">
        <f>IF(AC67="","",VLOOKUP(AC67,'シフト記号表（勤務時間帯）'!$D$6:$Z$47,23,FALSE))</f>
        <v/>
      </c>
      <c r="AD69" s="204" t="str">
        <f>IF(AD67="","",VLOOKUP(AD67,'シフト記号表（勤務時間帯）'!$D$6:$Z$47,23,FALSE))</f>
        <v/>
      </c>
      <c r="AE69" s="204" t="str">
        <f>IF(AE67="","",VLOOKUP(AE67,'シフト記号表（勤務時間帯）'!$D$6:$Z$47,23,FALSE))</f>
        <v/>
      </c>
      <c r="AF69" s="204" t="str">
        <f>IF(AF67="","",VLOOKUP(AF67,'シフト記号表（勤務時間帯）'!$D$6:$Z$47,23,FALSE))</f>
        <v/>
      </c>
      <c r="AG69" s="204" t="str">
        <f>IF(AG67="","",VLOOKUP(AG67,'シフト記号表（勤務時間帯）'!$D$6:$Z$47,23,FALSE))</f>
        <v/>
      </c>
      <c r="AH69" s="205" t="str">
        <f>IF(AH67="","",VLOOKUP(AH67,'シフト記号表（勤務時間帯）'!$D$6:$Z$47,23,FALSE))</f>
        <v/>
      </c>
      <c r="AI69" s="203" t="str">
        <f>IF(AI67="","",VLOOKUP(AI67,'シフト記号表（勤務時間帯）'!$D$6:$Z$47,23,FALSE))</f>
        <v/>
      </c>
      <c r="AJ69" s="204" t="str">
        <f>IF(AJ67="","",VLOOKUP(AJ67,'シフト記号表（勤務時間帯）'!$D$6:$Z$47,23,FALSE))</f>
        <v/>
      </c>
      <c r="AK69" s="204" t="str">
        <f>IF(AK67="","",VLOOKUP(AK67,'シフト記号表（勤務時間帯）'!$D$6:$Z$47,23,FALSE))</f>
        <v/>
      </c>
      <c r="AL69" s="204" t="str">
        <f>IF(AL67="","",VLOOKUP(AL67,'シフト記号表（勤務時間帯）'!$D$6:$Z$47,23,FALSE))</f>
        <v/>
      </c>
      <c r="AM69" s="204" t="str">
        <f>IF(AM67="","",VLOOKUP(AM67,'シフト記号表（勤務時間帯）'!$D$6:$Z$47,23,FALSE))</f>
        <v/>
      </c>
      <c r="AN69" s="204" t="str">
        <f>IF(AN67="","",VLOOKUP(AN67,'シフト記号表（勤務時間帯）'!$D$6:$Z$47,23,FALSE))</f>
        <v/>
      </c>
      <c r="AO69" s="205" t="str">
        <f>IF(AO67="","",VLOOKUP(AO67,'シフト記号表（勤務時間帯）'!$D$6:$Z$47,23,FALSE))</f>
        <v/>
      </c>
      <c r="AP69" s="203" t="str">
        <f>IF(AP67="","",VLOOKUP(AP67,'シフト記号表（勤務時間帯）'!$D$6:$Z$47,23,FALSE))</f>
        <v/>
      </c>
      <c r="AQ69" s="204" t="str">
        <f>IF(AQ67="","",VLOOKUP(AQ67,'シフト記号表（勤務時間帯）'!$D$6:$Z$47,23,FALSE))</f>
        <v/>
      </c>
      <c r="AR69" s="204" t="str">
        <f>IF(AR67="","",VLOOKUP(AR67,'シフト記号表（勤務時間帯）'!$D$6:$Z$47,23,FALSE))</f>
        <v/>
      </c>
      <c r="AS69" s="204" t="str">
        <f>IF(AS67="","",VLOOKUP(AS67,'シフト記号表（勤務時間帯）'!$D$6:$Z$47,23,FALSE))</f>
        <v/>
      </c>
      <c r="AT69" s="204" t="str">
        <f>IF(AT67="","",VLOOKUP(AT67,'シフト記号表（勤務時間帯）'!$D$6:$Z$47,23,FALSE))</f>
        <v/>
      </c>
      <c r="AU69" s="204" t="str">
        <f>IF(AU67="","",VLOOKUP(AU67,'シフト記号表（勤務時間帯）'!$D$6:$Z$47,23,FALSE))</f>
        <v/>
      </c>
      <c r="AV69" s="205" t="str">
        <f>IF(AV67="","",VLOOKUP(AV67,'シフト記号表（勤務時間帯）'!$D$6:$Z$47,23,FALSE))</f>
        <v/>
      </c>
      <c r="AW69" s="203" t="str">
        <f>IF(AW67="","",VLOOKUP(AW67,'シフト記号表（勤務時間帯）'!$D$6:$Z$47,23,FALSE))</f>
        <v/>
      </c>
      <c r="AX69" s="204" t="str">
        <f>IF(AX67="","",VLOOKUP(AX67,'シフト記号表（勤務時間帯）'!$D$6:$Z$47,23,FALSE))</f>
        <v/>
      </c>
      <c r="AY69" s="204" t="str">
        <f>IF(AY67="","",VLOOKUP(AY67,'シフト記号表（勤務時間帯）'!$D$6:$Z$47,23,FALSE))</f>
        <v/>
      </c>
      <c r="AZ69" s="300">
        <f>IF($BC$3="４週",SUM(U69:AV69),IF($BC$3="暦月",SUM(U69:AY69),""))</f>
        <v>0</v>
      </c>
      <c r="BA69" s="301"/>
      <c r="BB69" s="302">
        <f>IF($BC$3="４週",AZ69/4,IF($BC$3="暦月",(AZ69/($BC$12/7)),""))</f>
        <v>0</v>
      </c>
      <c r="BC69" s="301"/>
      <c r="BD69" s="294"/>
      <c r="BE69" s="295"/>
      <c r="BF69" s="295"/>
      <c r="BG69" s="295"/>
      <c r="BH69" s="296"/>
    </row>
    <row r="70" spans="2:60" ht="20.25" customHeight="1" x14ac:dyDescent="0.4">
      <c r="B70" s="125"/>
      <c r="C70" s="276"/>
      <c r="D70" s="277"/>
      <c r="E70" s="278"/>
      <c r="F70" s="168"/>
      <c r="G70" s="164"/>
      <c r="H70" s="244"/>
      <c r="I70" s="257"/>
      <c r="J70" s="258"/>
      <c r="K70" s="258"/>
      <c r="L70" s="259"/>
      <c r="M70" s="247"/>
      <c r="N70" s="248"/>
      <c r="O70" s="249"/>
      <c r="P70" s="44" t="s">
        <v>18</v>
      </c>
      <c r="Q70" s="45"/>
      <c r="R70" s="45"/>
      <c r="S70" s="46"/>
      <c r="T70" s="60"/>
      <c r="U70" s="206"/>
      <c r="V70" s="207"/>
      <c r="W70" s="207"/>
      <c r="X70" s="207"/>
      <c r="Y70" s="207"/>
      <c r="Z70" s="207"/>
      <c r="AA70" s="208"/>
      <c r="AB70" s="206"/>
      <c r="AC70" s="207"/>
      <c r="AD70" s="207"/>
      <c r="AE70" s="207"/>
      <c r="AF70" s="207"/>
      <c r="AG70" s="207"/>
      <c r="AH70" s="208"/>
      <c r="AI70" s="206"/>
      <c r="AJ70" s="207"/>
      <c r="AK70" s="207"/>
      <c r="AL70" s="207"/>
      <c r="AM70" s="207"/>
      <c r="AN70" s="207"/>
      <c r="AO70" s="208"/>
      <c r="AP70" s="206"/>
      <c r="AQ70" s="207"/>
      <c r="AR70" s="207"/>
      <c r="AS70" s="207"/>
      <c r="AT70" s="207"/>
      <c r="AU70" s="207"/>
      <c r="AV70" s="208"/>
      <c r="AW70" s="206"/>
      <c r="AX70" s="207"/>
      <c r="AY70" s="207"/>
      <c r="AZ70" s="256"/>
      <c r="BA70" s="243"/>
      <c r="BB70" s="242"/>
      <c r="BC70" s="243"/>
      <c r="BD70" s="288"/>
      <c r="BE70" s="289"/>
      <c r="BF70" s="289"/>
      <c r="BG70" s="289"/>
      <c r="BH70" s="290"/>
    </row>
    <row r="71" spans="2:60" ht="20.25" customHeight="1" x14ac:dyDescent="0.4">
      <c r="B71" s="123">
        <f>B68+1</f>
        <v>16</v>
      </c>
      <c r="C71" s="279"/>
      <c r="D71" s="280"/>
      <c r="E71" s="281"/>
      <c r="F71" s="168">
        <f>C70</f>
        <v>0</v>
      </c>
      <c r="G71" s="164"/>
      <c r="H71" s="245"/>
      <c r="I71" s="260"/>
      <c r="J71" s="261"/>
      <c r="K71" s="261"/>
      <c r="L71" s="262"/>
      <c r="M71" s="250"/>
      <c r="N71" s="251"/>
      <c r="O71" s="252"/>
      <c r="P71" s="23" t="s">
        <v>73</v>
      </c>
      <c r="Q71" s="24"/>
      <c r="R71" s="24"/>
      <c r="S71" s="19"/>
      <c r="T71" s="53"/>
      <c r="U71" s="200" t="str">
        <f>IF(U70="","",VLOOKUP(U70,'シフト記号表（勤務時間帯）'!$D$6:$X$47,21,FALSE))</f>
        <v/>
      </c>
      <c r="V71" s="201" t="str">
        <f>IF(V70="","",VLOOKUP(V70,'シフト記号表（勤務時間帯）'!$D$6:$X$47,21,FALSE))</f>
        <v/>
      </c>
      <c r="W71" s="201" t="str">
        <f>IF(W70="","",VLOOKUP(W70,'シフト記号表（勤務時間帯）'!$D$6:$X$47,21,FALSE))</f>
        <v/>
      </c>
      <c r="X71" s="201" t="str">
        <f>IF(X70="","",VLOOKUP(X70,'シフト記号表（勤務時間帯）'!$D$6:$X$47,21,FALSE))</f>
        <v/>
      </c>
      <c r="Y71" s="201" t="str">
        <f>IF(Y70="","",VLOOKUP(Y70,'シフト記号表（勤務時間帯）'!$D$6:$X$47,21,FALSE))</f>
        <v/>
      </c>
      <c r="Z71" s="201" t="str">
        <f>IF(Z70="","",VLOOKUP(Z70,'シフト記号表（勤務時間帯）'!$D$6:$X$47,21,FALSE))</f>
        <v/>
      </c>
      <c r="AA71" s="202" t="str">
        <f>IF(AA70="","",VLOOKUP(AA70,'シフト記号表（勤務時間帯）'!$D$6:$X$47,21,FALSE))</f>
        <v/>
      </c>
      <c r="AB71" s="200" t="str">
        <f>IF(AB70="","",VLOOKUP(AB70,'シフト記号表（勤務時間帯）'!$D$6:$X$47,21,FALSE))</f>
        <v/>
      </c>
      <c r="AC71" s="201" t="str">
        <f>IF(AC70="","",VLOOKUP(AC70,'シフト記号表（勤務時間帯）'!$D$6:$X$47,21,FALSE))</f>
        <v/>
      </c>
      <c r="AD71" s="201" t="str">
        <f>IF(AD70="","",VLOOKUP(AD70,'シフト記号表（勤務時間帯）'!$D$6:$X$47,21,FALSE))</f>
        <v/>
      </c>
      <c r="AE71" s="201" t="str">
        <f>IF(AE70="","",VLOOKUP(AE70,'シフト記号表（勤務時間帯）'!$D$6:$X$47,21,FALSE))</f>
        <v/>
      </c>
      <c r="AF71" s="201" t="str">
        <f>IF(AF70="","",VLOOKUP(AF70,'シフト記号表（勤務時間帯）'!$D$6:$X$47,21,FALSE))</f>
        <v/>
      </c>
      <c r="AG71" s="201" t="str">
        <f>IF(AG70="","",VLOOKUP(AG70,'シフト記号表（勤務時間帯）'!$D$6:$X$47,21,FALSE))</f>
        <v/>
      </c>
      <c r="AH71" s="202" t="str">
        <f>IF(AH70="","",VLOOKUP(AH70,'シフト記号表（勤務時間帯）'!$D$6:$X$47,21,FALSE))</f>
        <v/>
      </c>
      <c r="AI71" s="200" t="str">
        <f>IF(AI70="","",VLOOKUP(AI70,'シフト記号表（勤務時間帯）'!$D$6:$X$47,21,FALSE))</f>
        <v/>
      </c>
      <c r="AJ71" s="201" t="str">
        <f>IF(AJ70="","",VLOOKUP(AJ70,'シフト記号表（勤務時間帯）'!$D$6:$X$47,21,FALSE))</f>
        <v/>
      </c>
      <c r="AK71" s="201" t="str">
        <f>IF(AK70="","",VLOOKUP(AK70,'シフト記号表（勤務時間帯）'!$D$6:$X$47,21,FALSE))</f>
        <v/>
      </c>
      <c r="AL71" s="201" t="str">
        <f>IF(AL70="","",VLOOKUP(AL70,'シフト記号表（勤務時間帯）'!$D$6:$X$47,21,FALSE))</f>
        <v/>
      </c>
      <c r="AM71" s="201" t="str">
        <f>IF(AM70="","",VLOOKUP(AM70,'シフト記号表（勤務時間帯）'!$D$6:$X$47,21,FALSE))</f>
        <v/>
      </c>
      <c r="AN71" s="201" t="str">
        <f>IF(AN70="","",VLOOKUP(AN70,'シフト記号表（勤務時間帯）'!$D$6:$X$47,21,FALSE))</f>
        <v/>
      </c>
      <c r="AO71" s="202" t="str">
        <f>IF(AO70="","",VLOOKUP(AO70,'シフト記号表（勤務時間帯）'!$D$6:$X$47,21,FALSE))</f>
        <v/>
      </c>
      <c r="AP71" s="200" t="str">
        <f>IF(AP70="","",VLOOKUP(AP70,'シフト記号表（勤務時間帯）'!$D$6:$X$47,21,FALSE))</f>
        <v/>
      </c>
      <c r="AQ71" s="201" t="str">
        <f>IF(AQ70="","",VLOOKUP(AQ70,'シフト記号表（勤務時間帯）'!$D$6:$X$47,21,FALSE))</f>
        <v/>
      </c>
      <c r="AR71" s="201" t="str">
        <f>IF(AR70="","",VLOOKUP(AR70,'シフト記号表（勤務時間帯）'!$D$6:$X$47,21,FALSE))</f>
        <v/>
      </c>
      <c r="AS71" s="201" t="str">
        <f>IF(AS70="","",VLOOKUP(AS70,'シフト記号表（勤務時間帯）'!$D$6:$X$47,21,FALSE))</f>
        <v/>
      </c>
      <c r="AT71" s="201" t="str">
        <f>IF(AT70="","",VLOOKUP(AT70,'シフト記号表（勤務時間帯）'!$D$6:$X$47,21,FALSE))</f>
        <v/>
      </c>
      <c r="AU71" s="201" t="str">
        <f>IF(AU70="","",VLOOKUP(AU70,'シフト記号表（勤務時間帯）'!$D$6:$X$47,21,FALSE))</f>
        <v/>
      </c>
      <c r="AV71" s="202" t="str">
        <f>IF(AV70="","",VLOOKUP(AV70,'シフト記号表（勤務時間帯）'!$D$6:$X$47,21,FALSE))</f>
        <v/>
      </c>
      <c r="AW71" s="200" t="str">
        <f>IF(AW70="","",VLOOKUP(AW70,'シフト記号表（勤務時間帯）'!$D$6:$X$47,21,FALSE))</f>
        <v/>
      </c>
      <c r="AX71" s="201" t="str">
        <f>IF(AX70="","",VLOOKUP(AX70,'シフト記号表（勤務時間帯）'!$D$6:$X$47,21,FALSE))</f>
        <v/>
      </c>
      <c r="AY71" s="201" t="str">
        <f>IF(AY70="","",VLOOKUP(AY70,'シフト記号表（勤務時間帯）'!$D$6:$X$47,21,FALSE))</f>
        <v/>
      </c>
      <c r="AZ71" s="297">
        <f>IF($BC$3="４週",SUM(U71:AV71),IF($BC$3="暦月",SUM(U71:AY71),""))</f>
        <v>0</v>
      </c>
      <c r="BA71" s="298"/>
      <c r="BB71" s="299">
        <f>IF($BC$3="４週",AZ71/4,IF($BC$3="暦月",(AZ71/($BC$12/7)),""))</f>
        <v>0</v>
      </c>
      <c r="BC71" s="298"/>
      <c r="BD71" s="291"/>
      <c r="BE71" s="292"/>
      <c r="BF71" s="292"/>
      <c r="BG71" s="292"/>
      <c r="BH71" s="293"/>
    </row>
    <row r="72" spans="2:60" ht="20.25" customHeight="1" thickBot="1" x14ac:dyDescent="0.45">
      <c r="B72" s="123"/>
      <c r="C72" s="285"/>
      <c r="D72" s="286"/>
      <c r="E72" s="287"/>
      <c r="F72" s="170"/>
      <c r="G72" s="166">
        <f>C70</f>
        <v>0</v>
      </c>
      <c r="H72" s="269"/>
      <c r="I72" s="266"/>
      <c r="J72" s="267"/>
      <c r="K72" s="267"/>
      <c r="L72" s="268"/>
      <c r="M72" s="270"/>
      <c r="N72" s="271"/>
      <c r="O72" s="272"/>
      <c r="P72" s="61" t="s">
        <v>74</v>
      </c>
      <c r="Q72" s="30"/>
      <c r="R72" s="30"/>
      <c r="S72" s="62"/>
      <c r="T72" s="63"/>
      <c r="U72" s="203" t="str">
        <f>IF(U70="","",VLOOKUP(U70,'シフト記号表（勤務時間帯）'!$D$6:$Z$47,23,FALSE))</f>
        <v/>
      </c>
      <c r="V72" s="204" t="str">
        <f>IF(V70="","",VLOOKUP(V70,'シフト記号表（勤務時間帯）'!$D$6:$Z$47,23,FALSE))</f>
        <v/>
      </c>
      <c r="W72" s="204" t="str">
        <f>IF(W70="","",VLOOKUP(W70,'シフト記号表（勤務時間帯）'!$D$6:$Z$47,23,FALSE))</f>
        <v/>
      </c>
      <c r="X72" s="204" t="str">
        <f>IF(X70="","",VLOOKUP(X70,'シフト記号表（勤務時間帯）'!$D$6:$Z$47,23,FALSE))</f>
        <v/>
      </c>
      <c r="Y72" s="204" t="str">
        <f>IF(Y70="","",VLOOKUP(Y70,'シフト記号表（勤務時間帯）'!$D$6:$Z$47,23,FALSE))</f>
        <v/>
      </c>
      <c r="Z72" s="204" t="str">
        <f>IF(Z70="","",VLOOKUP(Z70,'シフト記号表（勤務時間帯）'!$D$6:$Z$47,23,FALSE))</f>
        <v/>
      </c>
      <c r="AA72" s="205" t="str">
        <f>IF(AA70="","",VLOOKUP(AA70,'シフト記号表（勤務時間帯）'!$D$6:$Z$47,23,FALSE))</f>
        <v/>
      </c>
      <c r="AB72" s="203" t="str">
        <f>IF(AB70="","",VLOOKUP(AB70,'シフト記号表（勤務時間帯）'!$D$6:$Z$47,23,FALSE))</f>
        <v/>
      </c>
      <c r="AC72" s="204" t="str">
        <f>IF(AC70="","",VLOOKUP(AC70,'シフト記号表（勤務時間帯）'!$D$6:$Z$47,23,FALSE))</f>
        <v/>
      </c>
      <c r="AD72" s="204" t="str">
        <f>IF(AD70="","",VLOOKUP(AD70,'シフト記号表（勤務時間帯）'!$D$6:$Z$47,23,FALSE))</f>
        <v/>
      </c>
      <c r="AE72" s="204" t="str">
        <f>IF(AE70="","",VLOOKUP(AE70,'シフト記号表（勤務時間帯）'!$D$6:$Z$47,23,FALSE))</f>
        <v/>
      </c>
      <c r="AF72" s="204" t="str">
        <f>IF(AF70="","",VLOOKUP(AF70,'シフト記号表（勤務時間帯）'!$D$6:$Z$47,23,FALSE))</f>
        <v/>
      </c>
      <c r="AG72" s="204" t="str">
        <f>IF(AG70="","",VLOOKUP(AG70,'シフト記号表（勤務時間帯）'!$D$6:$Z$47,23,FALSE))</f>
        <v/>
      </c>
      <c r="AH72" s="205" t="str">
        <f>IF(AH70="","",VLOOKUP(AH70,'シフト記号表（勤務時間帯）'!$D$6:$Z$47,23,FALSE))</f>
        <v/>
      </c>
      <c r="AI72" s="203" t="str">
        <f>IF(AI70="","",VLOOKUP(AI70,'シフト記号表（勤務時間帯）'!$D$6:$Z$47,23,FALSE))</f>
        <v/>
      </c>
      <c r="AJ72" s="204" t="str">
        <f>IF(AJ70="","",VLOOKUP(AJ70,'シフト記号表（勤務時間帯）'!$D$6:$Z$47,23,FALSE))</f>
        <v/>
      </c>
      <c r="AK72" s="204" t="str">
        <f>IF(AK70="","",VLOOKUP(AK70,'シフト記号表（勤務時間帯）'!$D$6:$Z$47,23,FALSE))</f>
        <v/>
      </c>
      <c r="AL72" s="204" t="str">
        <f>IF(AL70="","",VLOOKUP(AL70,'シフト記号表（勤務時間帯）'!$D$6:$Z$47,23,FALSE))</f>
        <v/>
      </c>
      <c r="AM72" s="204" t="str">
        <f>IF(AM70="","",VLOOKUP(AM70,'シフト記号表（勤務時間帯）'!$D$6:$Z$47,23,FALSE))</f>
        <v/>
      </c>
      <c r="AN72" s="204" t="str">
        <f>IF(AN70="","",VLOOKUP(AN70,'シフト記号表（勤務時間帯）'!$D$6:$Z$47,23,FALSE))</f>
        <v/>
      </c>
      <c r="AO72" s="205" t="str">
        <f>IF(AO70="","",VLOOKUP(AO70,'シフト記号表（勤務時間帯）'!$D$6:$Z$47,23,FALSE))</f>
        <v/>
      </c>
      <c r="AP72" s="203" t="str">
        <f>IF(AP70="","",VLOOKUP(AP70,'シフト記号表（勤務時間帯）'!$D$6:$Z$47,23,FALSE))</f>
        <v/>
      </c>
      <c r="AQ72" s="204" t="str">
        <f>IF(AQ70="","",VLOOKUP(AQ70,'シフト記号表（勤務時間帯）'!$D$6:$Z$47,23,FALSE))</f>
        <v/>
      </c>
      <c r="AR72" s="204" t="str">
        <f>IF(AR70="","",VLOOKUP(AR70,'シフト記号表（勤務時間帯）'!$D$6:$Z$47,23,FALSE))</f>
        <v/>
      </c>
      <c r="AS72" s="204" t="str">
        <f>IF(AS70="","",VLOOKUP(AS70,'シフト記号表（勤務時間帯）'!$D$6:$Z$47,23,FALSE))</f>
        <v/>
      </c>
      <c r="AT72" s="204" t="str">
        <f>IF(AT70="","",VLOOKUP(AT70,'シフト記号表（勤務時間帯）'!$D$6:$Z$47,23,FALSE))</f>
        <v/>
      </c>
      <c r="AU72" s="204" t="str">
        <f>IF(AU70="","",VLOOKUP(AU70,'シフト記号表（勤務時間帯）'!$D$6:$Z$47,23,FALSE))</f>
        <v/>
      </c>
      <c r="AV72" s="205" t="str">
        <f>IF(AV70="","",VLOOKUP(AV70,'シフト記号表（勤務時間帯）'!$D$6:$Z$47,23,FALSE))</f>
        <v/>
      </c>
      <c r="AW72" s="203" t="str">
        <f>IF(AW70="","",VLOOKUP(AW70,'シフト記号表（勤務時間帯）'!$D$6:$Z$47,23,FALSE))</f>
        <v/>
      </c>
      <c r="AX72" s="204" t="str">
        <f>IF(AX70="","",VLOOKUP(AX70,'シフト記号表（勤務時間帯）'!$D$6:$Z$47,23,FALSE))</f>
        <v/>
      </c>
      <c r="AY72" s="204" t="str">
        <f>IF(AY70="","",VLOOKUP(AY70,'シフト記号表（勤務時間帯）'!$D$6:$Z$47,23,FALSE))</f>
        <v/>
      </c>
      <c r="AZ72" s="300">
        <f>IF($BC$3="４週",SUM(U72:AV72),IF($BC$3="暦月",SUM(U72:AY72),""))</f>
        <v>0</v>
      </c>
      <c r="BA72" s="301"/>
      <c r="BB72" s="302">
        <f>IF($BC$3="４週",AZ72/4,IF($BC$3="暦月",(AZ72/($BC$12/7)),""))</f>
        <v>0</v>
      </c>
      <c r="BC72" s="301"/>
      <c r="BD72" s="291"/>
      <c r="BE72" s="292"/>
      <c r="BF72" s="292"/>
      <c r="BG72" s="292"/>
      <c r="BH72" s="293"/>
    </row>
    <row r="73" spans="2:60" ht="20.25" customHeight="1" x14ac:dyDescent="0.4">
      <c r="B73" s="326" t="s">
        <v>230</v>
      </c>
      <c r="C73" s="327"/>
      <c r="D73" s="327"/>
      <c r="E73" s="327"/>
      <c r="F73" s="327"/>
      <c r="G73" s="327"/>
      <c r="H73" s="327"/>
      <c r="I73" s="327"/>
      <c r="J73" s="327"/>
      <c r="K73" s="327"/>
      <c r="L73" s="327"/>
      <c r="M73" s="327"/>
      <c r="N73" s="327"/>
      <c r="O73" s="327"/>
      <c r="P73" s="327"/>
      <c r="Q73" s="327"/>
      <c r="R73" s="327"/>
      <c r="S73" s="327"/>
      <c r="T73" s="328"/>
      <c r="U73" s="209"/>
      <c r="V73" s="210"/>
      <c r="W73" s="210"/>
      <c r="X73" s="210"/>
      <c r="Y73" s="210"/>
      <c r="Z73" s="210"/>
      <c r="AA73" s="211"/>
      <c r="AB73" s="212"/>
      <c r="AC73" s="210"/>
      <c r="AD73" s="210"/>
      <c r="AE73" s="210"/>
      <c r="AF73" s="210"/>
      <c r="AG73" s="210"/>
      <c r="AH73" s="211"/>
      <c r="AI73" s="212"/>
      <c r="AJ73" s="210"/>
      <c r="AK73" s="210"/>
      <c r="AL73" s="210"/>
      <c r="AM73" s="210"/>
      <c r="AN73" s="210"/>
      <c r="AO73" s="211"/>
      <c r="AP73" s="212"/>
      <c r="AQ73" s="210"/>
      <c r="AR73" s="210"/>
      <c r="AS73" s="210"/>
      <c r="AT73" s="210"/>
      <c r="AU73" s="210"/>
      <c r="AV73" s="211"/>
      <c r="AW73" s="212"/>
      <c r="AX73" s="210"/>
      <c r="AY73" s="213"/>
      <c r="AZ73" s="308"/>
      <c r="BA73" s="309"/>
      <c r="BB73" s="314"/>
      <c r="BC73" s="315"/>
      <c r="BD73" s="315"/>
      <c r="BE73" s="315"/>
      <c r="BF73" s="315"/>
      <c r="BG73" s="315"/>
      <c r="BH73" s="316"/>
    </row>
    <row r="74" spans="2:60" ht="20.25" customHeight="1" x14ac:dyDescent="0.4">
      <c r="B74" s="273" t="s">
        <v>231</v>
      </c>
      <c r="C74" s="274"/>
      <c r="D74" s="274"/>
      <c r="E74" s="274"/>
      <c r="F74" s="274"/>
      <c r="G74" s="274"/>
      <c r="H74" s="274"/>
      <c r="I74" s="274"/>
      <c r="J74" s="274"/>
      <c r="K74" s="274"/>
      <c r="L74" s="274"/>
      <c r="M74" s="274"/>
      <c r="N74" s="274"/>
      <c r="O74" s="274"/>
      <c r="P74" s="274"/>
      <c r="Q74" s="274"/>
      <c r="R74" s="274"/>
      <c r="S74" s="274"/>
      <c r="T74" s="275"/>
      <c r="U74" s="214"/>
      <c r="V74" s="215"/>
      <c r="W74" s="215"/>
      <c r="X74" s="215"/>
      <c r="Y74" s="215"/>
      <c r="Z74" s="215"/>
      <c r="AA74" s="216"/>
      <c r="AB74" s="217"/>
      <c r="AC74" s="215"/>
      <c r="AD74" s="215"/>
      <c r="AE74" s="215"/>
      <c r="AF74" s="215"/>
      <c r="AG74" s="215"/>
      <c r="AH74" s="216"/>
      <c r="AI74" s="217"/>
      <c r="AJ74" s="215"/>
      <c r="AK74" s="215"/>
      <c r="AL74" s="215"/>
      <c r="AM74" s="215"/>
      <c r="AN74" s="215"/>
      <c r="AO74" s="216"/>
      <c r="AP74" s="217"/>
      <c r="AQ74" s="215"/>
      <c r="AR74" s="215"/>
      <c r="AS74" s="215"/>
      <c r="AT74" s="215"/>
      <c r="AU74" s="215"/>
      <c r="AV74" s="216"/>
      <c r="AW74" s="217"/>
      <c r="AX74" s="215"/>
      <c r="AY74" s="218"/>
      <c r="AZ74" s="310"/>
      <c r="BA74" s="311"/>
      <c r="BB74" s="317"/>
      <c r="BC74" s="318"/>
      <c r="BD74" s="318"/>
      <c r="BE74" s="318"/>
      <c r="BF74" s="318"/>
      <c r="BG74" s="318"/>
      <c r="BH74" s="319"/>
    </row>
    <row r="75" spans="2:60" ht="20.25" customHeight="1" x14ac:dyDescent="0.4">
      <c r="B75" s="273" t="s">
        <v>232</v>
      </c>
      <c r="C75" s="274"/>
      <c r="D75" s="274"/>
      <c r="E75" s="274"/>
      <c r="F75" s="274"/>
      <c r="G75" s="274"/>
      <c r="H75" s="274"/>
      <c r="I75" s="274"/>
      <c r="J75" s="274"/>
      <c r="K75" s="274"/>
      <c r="L75" s="274"/>
      <c r="M75" s="274"/>
      <c r="N75" s="274"/>
      <c r="O75" s="274"/>
      <c r="P75" s="274"/>
      <c r="Q75" s="274"/>
      <c r="R75" s="274"/>
      <c r="S75" s="274"/>
      <c r="T75" s="275"/>
      <c r="U75" s="214"/>
      <c r="V75" s="215"/>
      <c r="W75" s="215"/>
      <c r="X75" s="215"/>
      <c r="Y75" s="215"/>
      <c r="Z75" s="215"/>
      <c r="AA75" s="219"/>
      <c r="AB75" s="220"/>
      <c r="AC75" s="215"/>
      <c r="AD75" s="215"/>
      <c r="AE75" s="215"/>
      <c r="AF75" s="215"/>
      <c r="AG75" s="215"/>
      <c r="AH75" s="219"/>
      <c r="AI75" s="220"/>
      <c r="AJ75" s="215"/>
      <c r="AK75" s="215"/>
      <c r="AL75" s="215"/>
      <c r="AM75" s="215"/>
      <c r="AN75" s="215"/>
      <c r="AO75" s="219"/>
      <c r="AP75" s="220"/>
      <c r="AQ75" s="215"/>
      <c r="AR75" s="215"/>
      <c r="AS75" s="215"/>
      <c r="AT75" s="215"/>
      <c r="AU75" s="215"/>
      <c r="AV75" s="219"/>
      <c r="AW75" s="220"/>
      <c r="AX75" s="215"/>
      <c r="AY75" s="218"/>
      <c r="AZ75" s="310"/>
      <c r="BA75" s="311"/>
      <c r="BB75" s="317"/>
      <c r="BC75" s="318"/>
      <c r="BD75" s="318"/>
      <c r="BE75" s="318"/>
      <c r="BF75" s="318"/>
      <c r="BG75" s="318"/>
      <c r="BH75" s="319"/>
    </row>
    <row r="76" spans="2:60" ht="20.25" customHeight="1" x14ac:dyDescent="0.4">
      <c r="B76" s="273" t="s">
        <v>233</v>
      </c>
      <c r="C76" s="274"/>
      <c r="D76" s="274"/>
      <c r="E76" s="274"/>
      <c r="F76" s="274"/>
      <c r="G76" s="274"/>
      <c r="H76" s="274"/>
      <c r="I76" s="274"/>
      <c r="J76" s="274"/>
      <c r="K76" s="274"/>
      <c r="L76" s="274"/>
      <c r="M76" s="274"/>
      <c r="N76" s="274"/>
      <c r="O76" s="274"/>
      <c r="P76" s="274"/>
      <c r="Q76" s="274"/>
      <c r="R76" s="274"/>
      <c r="S76" s="274"/>
      <c r="T76" s="275"/>
      <c r="U76" s="214"/>
      <c r="V76" s="215"/>
      <c r="W76" s="215"/>
      <c r="X76" s="215"/>
      <c r="Y76" s="215"/>
      <c r="Z76" s="215"/>
      <c r="AA76" s="219"/>
      <c r="AB76" s="220"/>
      <c r="AC76" s="215"/>
      <c r="AD76" s="215"/>
      <c r="AE76" s="215"/>
      <c r="AF76" s="215"/>
      <c r="AG76" s="215"/>
      <c r="AH76" s="219"/>
      <c r="AI76" s="220"/>
      <c r="AJ76" s="215"/>
      <c r="AK76" s="215"/>
      <c r="AL76" s="215"/>
      <c r="AM76" s="215"/>
      <c r="AN76" s="215"/>
      <c r="AO76" s="219"/>
      <c r="AP76" s="220"/>
      <c r="AQ76" s="215"/>
      <c r="AR76" s="215"/>
      <c r="AS76" s="215"/>
      <c r="AT76" s="215"/>
      <c r="AU76" s="215"/>
      <c r="AV76" s="219"/>
      <c r="AW76" s="220"/>
      <c r="AX76" s="215"/>
      <c r="AY76" s="218"/>
      <c r="AZ76" s="312"/>
      <c r="BA76" s="313"/>
      <c r="BB76" s="317"/>
      <c r="BC76" s="318"/>
      <c r="BD76" s="318"/>
      <c r="BE76" s="318"/>
      <c r="BF76" s="318"/>
      <c r="BG76" s="318"/>
      <c r="BH76" s="319"/>
    </row>
    <row r="77" spans="2:60" ht="20.25" customHeight="1" x14ac:dyDescent="0.4">
      <c r="B77" s="273" t="s">
        <v>234</v>
      </c>
      <c r="C77" s="274"/>
      <c r="D77" s="274"/>
      <c r="E77" s="274"/>
      <c r="F77" s="274"/>
      <c r="G77" s="274"/>
      <c r="H77" s="274"/>
      <c r="I77" s="274"/>
      <c r="J77" s="274"/>
      <c r="K77" s="274"/>
      <c r="L77" s="274"/>
      <c r="M77" s="274"/>
      <c r="N77" s="274"/>
      <c r="O77" s="274"/>
      <c r="P77" s="274"/>
      <c r="Q77" s="274"/>
      <c r="R77" s="274"/>
      <c r="S77" s="274"/>
      <c r="T77" s="275"/>
      <c r="U77" s="221" t="str">
        <f>IF(SUMIF($F$25:$F$72,"介護従業者",U25:U72)+SUMIF($F$25:$F$72,"看護職員",U25:U72)=0,"",(SUMIF($F$25:$F$72,"介護従業者",U25:U72)+SUMIF($F$25:$F$72,"看護職員",U25:U72)))</f>
        <v/>
      </c>
      <c r="V77" s="221" t="str">
        <f t="shared" ref="V77:AY77" si="1">IF(SUMIF($F$25:$F$72,"介護従業者",V25:V72)+SUMIF($F$25:$F$72,"看護職員",V25:V72)=0,"",(SUMIF($F$25:$F$72,"介護従業者",V25:V72)+SUMIF($F$25:$F$72,"看護職員",V25:V72)))</f>
        <v/>
      </c>
      <c r="W77" s="221" t="str">
        <f t="shared" si="1"/>
        <v/>
      </c>
      <c r="X77" s="221" t="str">
        <f t="shared" si="1"/>
        <v/>
      </c>
      <c r="Y77" s="221" t="str">
        <f t="shared" si="1"/>
        <v/>
      </c>
      <c r="Z77" s="221" t="str">
        <f t="shared" si="1"/>
        <v/>
      </c>
      <c r="AA77" s="222" t="str">
        <f t="shared" si="1"/>
        <v/>
      </c>
      <c r="AB77" s="229" t="str">
        <f t="shared" si="1"/>
        <v/>
      </c>
      <c r="AC77" s="221" t="str">
        <f t="shared" si="1"/>
        <v/>
      </c>
      <c r="AD77" s="221" t="str">
        <f t="shared" si="1"/>
        <v/>
      </c>
      <c r="AE77" s="221" t="str">
        <f t="shared" si="1"/>
        <v/>
      </c>
      <c r="AF77" s="221" t="str">
        <f t="shared" si="1"/>
        <v/>
      </c>
      <c r="AG77" s="221" t="str">
        <f t="shared" si="1"/>
        <v/>
      </c>
      <c r="AH77" s="222" t="str">
        <f t="shared" si="1"/>
        <v/>
      </c>
      <c r="AI77" s="229" t="str">
        <f t="shared" si="1"/>
        <v/>
      </c>
      <c r="AJ77" s="221" t="str">
        <f t="shared" si="1"/>
        <v/>
      </c>
      <c r="AK77" s="221" t="str">
        <f t="shared" si="1"/>
        <v/>
      </c>
      <c r="AL77" s="221" t="str">
        <f t="shared" si="1"/>
        <v/>
      </c>
      <c r="AM77" s="221" t="str">
        <f t="shared" si="1"/>
        <v/>
      </c>
      <c r="AN77" s="221" t="str">
        <f t="shared" si="1"/>
        <v/>
      </c>
      <c r="AO77" s="222" t="str">
        <f t="shared" si="1"/>
        <v/>
      </c>
      <c r="AP77" s="229" t="str">
        <f t="shared" si="1"/>
        <v/>
      </c>
      <c r="AQ77" s="221" t="str">
        <f t="shared" si="1"/>
        <v/>
      </c>
      <c r="AR77" s="221" t="str">
        <f t="shared" si="1"/>
        <v/>
      </c>
      <c r="AS77" s="221" t="str">
        <f t="shared" si="1"/>
        <v/>
      </c>
      <c r="AT77" s="221" t="str">
        <f t="shared" si="1"/>
        <v/>
      </c>
      <c r="AU77" s="221" t="str">
        <f t="shared" si="1"/>
        <v/>
      </c>
      <c r="AV77" s="222" t="str">
        <f>IF(SUMIF($F$25:$F$72,"介護従業者",AV25:AV72)+SUMIF($F$25:$F$72,"看護職員",AV25:AV72)=0,"",(SUMIF($F$25:$F$72,"介護従業者",AV25:AV72)+SUMIF($F$25:$F$72,"看護職員",AV25:AV72)))</f>
        <v/>
      </c>
      <c r="AW77" s="229" t="str">
        <f t="shared" si="1"/>
        <v/>
      </c>
      <c r="AX77" s="221" t="str">
        <f t="shared" si="1"/>
        <v/>
      </c>
      <c r="AY77" s="221" t="str">
        <f t="shared" si="1"/>
        <v/>
      </c>
      <c r="AZ77" s="240">
        <f>IF($BC$3="４週",SUM(U77:AV77),IF($BC$3="暦月",SUM(U77:AY77),""))</f>
        <v>0</v>
      </c>
      <c r="BA77" s="241"/>
      <c r="BB77" s="317"/>
      <c r="BC77" s="318"/>
      <c r="BD77" s="318"/>
      <c r="BE77" s="318"/>
      <c r="BF77" s="318"/>
      <c r="BG77" s="318"/>
      <c r="BH77" s="319"/>
    </row>
    <row r="78" spans="2:60" ht="20.25" customHeight="1" x14ac:dyDescent="0.4">
      <c r="B78" s="273" t="s">
        <v>235</v>
      </c>
      <c r="C78" s="274"/>
      <c r="D78" s="274"/>
      <c r="E78" s="274"/>
      <c r="F78" s="274"/>
      <c r="G78" s="274"/>
      <c r="H78" s="274"/>
      <c r="I78" s="274"/>
      <c r="J78" s="274"/>
      <c r="K78" s="274"/>
      <c r="L78" s="274"/>
      <c r="M78" s="274"/>
      <c r="N78" s="274"/>
      <c r="O78" s="274"/>
      <c r="P78" s="274"/>
      <c r="Q78" s="274"/>
      <c r="R78" s="274"/>
      <c r="S78" s="274"/>
      <c r="T78" s="275"/>
      <c r="U78" s="229" t="str">
        <f>IF(SUMIF($F$25:$F$72,"看護職員",U25:U72)=0,"",SUMIF($F$25:$F$72,"看護職員",U25:U72))</f>
        <v/>
      </c>
      <c r="V78" s="230" t="str">
        <f t="shared" ref="V78:AY78" si="2">IF(SUMIF($F$25:$F$72,"看護職員",V25:V72)=0,"",SUMIF($F$25:$F$72,"看護職員",V25:V72))</f>
        <v/>
      </c>
      <c r="W78" s="230" t="str">
        <f t="shared" si="2"/>
        <v/>
      </c>
      <c r="X78" s="230" t="str">
        <f t="shared" si="2"/>
        <v/>
      </c>
      <c r="Y78" s="230" t="str">
        <f t="shared" si="2"/>
        <v/>
      </c>
      <c r="Z78" s="230" t="str">
        <f>IF(SUMIF($F$25:$F$72,"看護職員",Z25:Z72)=0,"",SUMIF($F$25:$F$72,"看護職員",Z25:Z72))</f>
        <v/>
      </c>
      <c r="AA78" s="222" t="str">
        <f t="shared" si="2"/>
        <v/>
      </c>
      <c r="AB78" s="229" t="str">
        <f>IF(SUMIF($F$25:$F$72,"看護職員",AB25:AB72)=0,"",SUMIF($F$25:$F$72,"看護職員",AB25:AB72))</f>
        <v/>
      </c>
      <c r="AC78" s="230" t="str">
        <f t="shared" si="2"/>
        <v/>
      </c>
      <c r="AD78" s="230" t="str">
        <f t="shared" si="2"/>
        <v/>
      </c>
      <c r="AE78" s="230" t="str">
        <f t="shared" si="2"/>
        <v/>
      </c>
      <c r="AF78" s="230" t="str">
        <f t="shared" si="2"/>
        <v/>
      </c>
      <c r="AG78" s="230" t="str">
        <f t="shared" si="2"/>
        <v/>
      </c>
      <c r="AH78" s="222" t="str">
        <f t="shared" si="2"/>
        <v/>
      </c>
      <c r="AI78" s="229" t="str">
        <f>IF(SUMIF($F$25:$F$72,"看護職員",AI25:AI72)=0,"",SUMIF($F$25:$F$72,"看護職員",AI25:AI72))</f>
        <v/>
      </c>
      <c r="AJ78" s="230" t="str">
        <f t="shared" si="2"/>
        <v/>
      </c>
      <c r="AK78" s="230" t="str">
        <f t="shared" si="2"/>
        <v/>
      </c>
      <c r="AL78" s="230" t="str">
        <f t="shared" si="2"/>
        <v/>
      </c>
      <c r="AM78" s="230" t="str">
        <f t="shared" si="2"/>
        <v/>
      </c>
      <c r="AN78" s="230" t="str">
        <f t="shared" si="2"/>
        <v/>
      </c>
      <c r="AO78" s="222" t="str">
        <f t="shared" si="2"/>
        <v/>
      </c>
      <c r="AP78" s="229" t="str">
        <f>IF(SUMIF($F$25:$F$72,"看護職員",AP25:AP72)=0,"",SUMIF($F$25:$F$72,"看護職員",AP25:AP72))</f>
        <v/>
      </c>
      <c r="AQ78" s="230" t="str">
        <f t="shared" si="2"/>
        <v/>
      </c>
      <c r="AR78" s="230" t="str">
        <f t="shared" si="2"/>
        <v/>
      </c>
      <c r="AS78" s="230" t="str">
        <f t="shared" si="2"/>
        <v/>
      </c>
      <c r="AT78" s="230" t="str">
        <f t="shared" si="2"/>
        <v/>
      </c>
      <c r="AU78" s="230" t="str">
        <f t="shared" si="2"/>
        <v/>
      </c>
      <c r="AV78" s="222" t="str">
        <f t="shared" si="2"/>
        <v/>
      </c>
      <c r="AW78" s="229" t="str">
        <f>IF(SUMIF($F$25:$F$72,"看護職員",AW25:AW72)=0,"",SUMIF($F$25:$F$72,"看護職員",AW25:AW72))</f>
        <v/>
      </c>
      <c r="AX78" s="230" t="str">
        <f t="shared" si="2"/>
        <v/>
      </c>
      <c r="AY78" s="230" t="str">
        <f t="shared" si="2"/>
        <v/>
      </c>
      <c r="AZ78" s="240">
        <f>IF($BC$3="４週",SUM(U78:AV78),IF($BC$3="暦月",SUM(U78:AY78),""))</f>
        <v>0</v>
      </c>
      <c r="BA78" s="241"/>
      <c r="BB78" s="317"/>
      <c r="BC78" s="318"/>
      <c r="BD78" s="318"/>
      <c r="BE78" s="318"/>
      <c r="BF78" s="318"/>
      <c r="BG78" s="318"/>
      <c r="BH78" s="319"/>
    </row>
    <row r="79" spans="2:60" ht="20.25" customHeight="1" thickBot="1" x14ac:dyDescent="0.45">
      <c r="B79" s="323" t="s">
        <v>236</v>
      </c>
      <c r="C79" s="324"/>
      <c r="D79" s="324"/>
      <c r="E79" s="324"/>
      <c r="F79" s="324"/>
      <c r="G79" s="324"/>
      <c r="H79" s="324"/>
      <c r="I79" s="324"/>
      <c r="J79" s="324"/>
      <c r="K79" s="324"/>
      <c r="L79" s="324"/>
      <c r="M79" s="324"/>
      <c r="N79" s="324"/>
      <c r="O79" s="324"/>
      <c r="P79" s="324"/>
      <c r="Q79" s="324"/>
      <c r="R79" s="324"/>
      <c r="S79" s="324"/>
      <c r="T79" s="325"/>
      <c r="U79" s="231" t="str">
        <f>IF((SUMIF($G$25:$G$72,"介護従業者",U25:U72)+SUMIF($G$25:$G$72,"看護職員",U25:U72))=0,"",(SUMIF($G$25:$G$72,"介護従業者",U25:U72)+SUMIF($G$25:$G$72,"看護職員",U25:U72)))</f>
        <v/>
      </c>
      <c r="V79" s="232" t="str">
        <f t="shared" ref="V79:AV79" si="3">IF((SUMIF($G$25:$G$72,"介護従業者",V25:V72)+SUMIF($G$25:$G$72,"看護職員",V25:V72))=0,"",(SUMIF($G$25:$G$72,"介護従業者",V25:V72)+SUMIF($G$25:$G$72,"看護職員",V25:V72)))</f>
        <v/>
      </c>
      <c r="W79" s="232" t="str">
        <f t="shared" si="3"/>
        <v/>
      </c>
      <c r="X79" s="232" t="str">
        <f t="shared" si="3"/>
        <v/>
      </c>
      <c r="Y79" s="232" t="str">
        <f t="shared" si="3"/>
        <v/>
      </c>
      <c r="Z79" s="232" t="str">
        <f>IF((SUMIF($G$25:$G$72,"介護従業者",Z25:Z72)+SUMIF($G$25:$G$72,"看護職員",Z25:Z72))=0,"",(SUMIF($G$25:$G$72,"介護従業者",Z25:Z72)+SUMIF($G$25:$G$72,"看護職員",Z25:Z72)))</f>
        <v/>
      </c>
      <c r="AA79" s="233" t="str">
        <f t="shared" si="3"/>
        <v/>
      </c>
      <c r="AB79" s="231" t="str">
        <f>IF((SUMIF($G$25:$G$72,"介護従業者",AB25:AB72)+SUMIF($G$25:$G$72,"看護職員",AB25:AB72))=0,"",(SUMIF($G$25:$G$72,"介護従業者",AB25:AB72)+SUMIF($G$25:$G$72,"看護職員",AB25:AB72)))</f>
        <v/>
      </c>
      <c r="AC79" s="232" t="str">
        <f t="shared" si="3"/>
        <v/>
      </c>
      <c r="AD79" s="232" t="str">
        <f t="shared" si="3"/>
        <v/>
      </c>
      <c r="AE79" s="232" t="str">
        <f t="shared" si="3"/>
        <v/>
      </c>
      <c r="AF79" s="232" t="str">
        <f t="shared" si="3"/>
        <v/>
      </c>
      <c r="AG79" s="232" t="str">
        <f t="shared" si="3"/>
        <v/>
      </c>
      <c r="AH79" s="233" t="str">
        <f t="shared" si="3"/>
        <v/>
      </c>
      <c r="AI79" s="231" t="str">
        <f>IF((SUMIF($G$25:$G$72,"介護従業者",AI25:AI72)+SUMIF($G$25:$G$72,"看護職員",AI25:AI72))=0,"",(SUMIF($G$25:$G$72,"介護従業者",AI25:AI72)+SUMIF($G$25:$G$72,"看護職員",AI25:AI72)))</f>
        <v/>
      </c>
      <c r="AJ79" s="232" t="str">
        <f t="shared" si="3"/>
        <v/>
      </c>
      <c r="AK79" s="232" t="str">
        <f t="shared" si="3"/>
        <v/>
      </c>
      <c r="AL79" s="232" t="str">
        <f t="shared" si="3"/>
        <v/>
      </c>
      <c r="AM79" s="232" t="str">
        <f t="shared" si="3"/>
        <v/>
      </c>
      <c r="AN79" s="232" t="str">
        <f t="shared" si="3"/>
        <v/>
      </c>
      <c r="AO79" s="233" t="str">
        <f t="shared" si="3"/>
        <v/>
      </c>
      <c r="AP79" s="231" t="str">
        <f>IF((SUMIF($G$25:$G$72,"介護従業者",AP25:AP72)+SUMIF($G$25:$G$72,"看護職員",AP25:AP72))=0,"",(SUMIF($G$25:$G$72,"介護従業者",AP25:AP72)+SUMIF($G$25:$G$72,"看護職員",AP25:AP72)))</f>
        <v/>
      </c>
      <c r="AQ79" s="232" t="str">
        <f t="shared" si="3"/>
        <v/>
      </c>
      <c r="AR79" s="232" t="str">
        <f t="shared" si="3"/>
        <v/>
      </c>
      <c r="AS79" s="232" t="str">
        <f t="shared" si="3"/>
        <v/>
      </c>
      <c r="AT79" s="232" t="str">
        <f t="shared" si="3"/>
        <v/>
      </c>
      <c r="AU79" s="232" t="str">
        <f t="shared" si="3"/>
        <v/>
      </c>
      <c r="AV79" s="233" t="str">
        <f t="shared" si="3"/>
        <v/>
      </c>
      <c r="AW79" s="231" t="str">
        <f t="shared" ref="AW79:AY79" si="4">IF(SUMIF($G$25:$G$72,"介護従業者",AW25:AW72)=0,"",SUMIF($G$25:$G$72,"介護従業者",AW25:AW72))</f>
        <v/>
      </c>
      <c r="AX79" s="232" t="str">
        <f t="shared" si="4"/>
        <v/>
      </c>
      <c r="AY79" s="234" t="str">
        <f t="shared" si="4"/>
        <v/>
      </c>
      <c r="AZ79" s="306">
        <f>IF($BC$3="４週",SUM(U79:AV79),IF($BC$3="暦月",SUM(U79:AY79),""))</f>
        <v>0</v>
      </c>
      <c r="BA79" s="307"/>
      <c r="BB79" s="320"/>
      <c r="BC79" s="321"/>
      <c r="BD79" s="321"/>
      <c r="BE79" s="321"/>
      <c r="BF79" s="321"/>
      <c r="BG79" s="321"/>
      <c r="BH79" s="322"/>
    </row>
    <row r="80" spans="2:60" s="47" customFormat="1" ht="20.25" customHeight="1" x14ac:dyDescent="0.4">
      <c r="C80" s="48"/>
      <c r="D80" s="48"/>
      <c r="E80" s="48"/>
      <c r="F80" s="48"/>
      <c r="G80" s="48"/>
      <c r="R80" s="50"/>
      <c r="BH80" s="49"/>
    </row>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34" spans="1:57" x14ac:dyDescent="0.4">
      <c r="A134" s="11"/>
      <c r="B134" s="11"/>
      <c r="C134" s="12"/>
      <c r="D134" s="12"/>
      <c r="E134" s="12"/>
      <c r="F134" s="12"/>
      <c r="G134" s="12"/>
      <c r="H134" s="12"/>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0"/>
      <c r="AY134" s="10"/>
      <c r="AZ134" s="10"/>
      <c r="BA134" s="10"/>
      <c r="BB134" s="10"/>
      <c r="BC134" s="10"/>
      <c r="BD134" s="10"/>
      <c r="BE134" s="10"/>
    </row>
    <row r="135" spans="1:57" x14ac:dyDescent="0.4">
      <c r="A135" s="11"/>
      <c r="B135" s="11"/>
      <c r="C135" s="12"/>
      <c r="D135" s="12"/>
      <c r="E135" s="12"/>
      <c r="F135" s="12"/>
      <c r="G135" s="12"/>
      <c r="H135" s="12"/>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0"/>
      <c r="AY135" s="10"/>
      <c r="AZ135" s="10"/>
      <c r="BA135" s="10"/>
      <c r="BB135" s="10"/>
      <c r="BC135" s="10"/>
      <c r="BD135" s="10"/>
      <c r="BE135" s="10"/>
    </row>
    <row r="136" spans="1:57" x14ac:dyDescent="0.4">
      <c r="A136" s="11"/>
      <c r="B136" s="11"/>
      <c r="C136" s="14"/>
      <c r="D136" s="14"/>
      <c r="E136" s="14"/>
      <c r="F136" s="14"/>
      <c r="G136" s="14"/>
      <c r="H136" s="14"/>
      <c r="I136" s="12"/>
      <c r="J136" s="12"/>
      <c r="K136" s="11"/>
      <c r="L136" s="11"/>
      <c r="M136" s="11"/>
      <c r="N136" s="11"/>
      <c r="O136" s="11"/>
      <c r="P136" s="11"/>
    </row>
    <row r="137" spans="1:57" x14ac:dyDescent="0.4">
      <c r="A137" s="11"/>
      <c r="B137" s="11"/>
      <c r="C137" s="14"/>
      <c r="D137" s="14"/>
      <c r="E137" s="14"/>
      <c r="F137" s="14"/>
      <c r="G137" s="14"/>
      <c r="H137" s="14"/>
      <c r="I137" s="12"/>
      <c r="J137" s="12"/>
      <c r="K137" s="11"/>
      <c r="L137" s="11"/>
      <c r="M137" s="11"/>
      <c r="N137" s="11"/>
      <c r="O137" s="11"/>
      <c r="P137" s="11"/>
    </row>
    <row r="138" spans="1:57" x14ac:dyDescent="0.4">
      <c r="C138" s="3"/>
      <c r="D138" s="3"/>
      <c r="E138" s="3"/>
      <c r="F138" s="3"/>
      <c r="G138" s="3"/>
      <c r="H138" s="3"/>
    </row>
    <row r="139" spans="1:57" x14ac:dyDescent="0.4">
      <c r="C139" s="3"/>
      <c r="D139" s="3"/>
      <c r="E139" s="3"/>
      <c r="F139" s="3"/>
      <c r="G139" s="3"/>
      <c r="H139" s="3"/>
    </row>
    <row r="140" spans="1:57" x14ac:dyDescent="0.4">
      <c r="C140" s="3"/>
      <c r="D140" s="3"/>
      <c r="E140" s="3"/>
      <c r="F140" s="3"/>
      <c r="G140" s="3"/>
      <c r="H140" s="3"/>
    </row>
    <row r="141" spans="1:57" x14ac:dyDescent="0.4">
      <c r="C141" s="3"/>
      <c r="D141" s="3"/>
      <c r="E141" s="3"/>
      <c r="F141" s="3"/>
      <c r="G141" s="3"/>
      <c r="H141" s="3"/>
    </row>
  </sheetData>
  <sheetProtection sheet="1" insertRows="0" deleteRows="0"/>
  <mergeCells count="222">
    <mergeCell ref="BC4:BF4"/>
    <mergeCell ref="AY6:AZ6"/>
    <mergeCell ref="BC6:BD6"/>
    <mergeCell ref="BC12:BD12"/>
    <mergeCell ref="U16:V16"/>
    <mergeCell ref="BB17:BD17"/>
    <mergeCell ref="BF17:BH17"/>
    <mergeCell ref="AR1:BG1"/>
    <mergeCell ref="AA2:AB2"/>
    <mergeCell ref="AD2:AE2"/>
    <mergeCell ref="AH2:AI2"/>
    <mergeCell ref="AR2:BG2"/>
    <mergeCell ref="BC3:BF3"/>
    <mergeCell ref="BC14:BD14"/>
    <mergeCell ref="AS8:AT8"/>
    <mergeCell ref="AX8:AY8"/>
    <mergeCell ref="BC8:BD8"/>
    <mergeCell ref="BC10:BD10"/>
    <mergeCell ref="BD20:BH24"/>
    <mergeCell ref="U21:AA21"/>
    <mergeCell ref="AB21:AH21"/>
    <mergeCell ref="AI21:AO21"/>
    <mergeCell ref="AP21:AV21"/>
    <mergeCell ref="AW21:AY21"/>
    <mergeCell ref="BB18:BD18"/>
    <mergeCell ref="BF18:BH18"/>
    <mergeCell ref="B20:B24"/>
    <mergeCell ref="C20:E24"/>
    <mergeCell ref="H20:H24"/>
    <mergeCell ref="I20:L24"/>
    <mergeCell ref="M20:O24"/>
    <mergeCell ref="P20:T24"/>
    <mergeCell ref="AZ20:BA24"/>
    <mergeCell ref="BB20:BC24"/>
    <mergeCell ref="C28:E30"/>
    <mergeCell ref="H28:H30"/>
    <mergeCell ref="I28:L30"/>
    <mergeCell ref="M28:O30"/>
    <mergeCell ref="AZ28:BA28"/>
    <mergeCell ref="C25:E27"/>
    <mergeCell ref="H25:H27"/>
    <mergeCell ref="I25:L27"/>
    <mergeCell ref="M25:O27"/>
    <mergeCell ref="AZ25:BA25"/>
    <mergeCell ref="BB28:BC28"/>
    <mergeCell ref="BD28:BH30"/>
    <mergeCell ref="AZ29:BA29"/>
    <mergeCell ref="BB29:BC29"/>
    <mergeCell ref="AZ30:BA30"/>
    <mergeCell ref="BB30:BC30"/>
    <mergeCell ref="BD25:BH27"/>
    <mergeCell ref="AZ26:BA26"/>
    <mergeCell ref="BB26:BC26"/>
    <mergeCell ref="AZ27:BA27"/>
    <mergeCell ref="BB27:BC27"/>
    <mergeCell ref="BB25:BC25"/>
    <mergeCell ref="C34:E36"/>
    <mergeCell ref="H34:H36"/>
    <mergeCell ref="I34:L36"/>
    <mergeCell ref="M34:O36"/>
    <mergeCell ref="AZ34:BA34"/>
    <mergeCell ref="C31:E33"/>
    <mergeCell ref="H31:H33"/>
    <mergeCell ref="I31:L33"/>
    <mergeCell ref="M31:O33"/>
    <mergeCell ref="AZ31:BA31"/>
    <mergeCell ref="BB34:BC34"/>
    <mergeCell ref="BD34:BH36"/>
    <mergeCell ref="AZ35:BA35"/>
    <mergeCell ref="BB35:BC35"/>
    <mergeCell ref="AZ36:BA36"/>
    <mergeCell ref="BB36:BC36"/>
    <mergeCell ref="BD31:BH33"/>
    <mergeCell ref="AZ32:BA32"/>
    <mergeCell ref="BB32:BC32"/>
    <mergeCell ref="AZ33:BA33"/>
    <mergeCell ref="BB33:BC33"/>
    <mergeCell ref="BB31:BC31"/>
    <mergeCell ref="C40:E42"/>
    <mergeCell ref="H40:H42"/>
    <mergeCell ref="I40:L42"/>
    <mergeCell ref="M40:O42"/>
    <mergeCell ref="AZ40:BA40"/>
    <mergeCell ref="C37:E39"/>
    <mergeCell ref="H37:H39"/>
    <mergeCell ref="I37:L39"/>
    <mergeCell ref="M37:O39"/>
    <mergeCell ref="AZ37:BA37"/>
    <mergeCell ref="BB40:BC40"/>
    <mergeCell ref="BD40:BH42"/>
    <mergeCell ref="AZ41:BA41"/>
    <mergeCell ref="BB41:BC41"/>
    <mergeCell ref="AZ42:BA42"/>
    <mergeCell ref="BB42:BC42"/>
    <mergeCell ref="BD37:BH39"/>
    <mergeCell ref="AZ38:BA38"/>
    <mergeCell ref="BB38:BC38"/>
    <mergeCell ref="AZ39:BA39"/>
    <mergeCell ref="BB39:BC39"/>
    <mergeCell ref="BB37:BC37"/>
    <mergeCell ref="C46:E48"/>
    <mergeCell ref="H46:H48"/>
    <mergeCell ref="I46:L48"/>
    <mergeCell ref="M46:O48"/>
    <mergeCell ref="AZ46:BA46"/>
    <mergeCell ref="C43:E45"/>
    <mergeCell ref="H43:H45"/>
    <mergeCell ref="I43:L45"/>
    <mergeCell ref="M43:O45"/>
    <mergeCell ref="AZ43:BA43"/>
    <mergeCell ref="BB46:BC46"/>
    <mergeCell ref="BD46:BH48"/>
    <mergeCell ref="AZ47:BA47"/>
    <mergeCell ref="BB47:BC47"/>
    <mergeCell ref="AZ48:BA48"/>
    <mergeCell ref="BB48:BC48"/>
    <mergeCell ref="BD43:BH45"/>
    <mergeCell ref="AZ44:BA44"/>
    <mergeCell ref="BB44:BC44"/>
    <mergeCell ref="AZ45:BA45"/>
    <mergeCell ref="BB45:BC45"/>
    <mergeCell ref="BB43:BC43"/>
    <mergeCell ref="C52:E54"/>
    <mergeCell ref="H52:H54"/>
    <mergeCell ref="I52:L54"/>
    <mergeCell ref="M52:O54"/>
    <mergeCell ref="AZ52:BA52"/>
    <mergeCell ref="C49:E51"/>
    <mergeCell ref="H49:H51"/>
    <mergeCell ref="I49:L51"/>
    <mergeCell ref="M49:O51"/>
    <mergeCell ref="AZ49:BA49"/>
    <mergeCell ref="BB52:BC52"/>
    <mergeCell ref="BD52:BH54"/>
    <mergeCell ref="AZ53:BA53"/>
    <mergeCell ref="BB53:BC53"/>
    <mergeCell ref="AZ54:BA54"/>
    <mergeCell ref="BB54:BC54"/>
    <mergeCell ref="BD49:BH51"/>
    <mergeCell ref="AZ50:BA50"/>
    <mergeCell ref="BB50:BC50"/>
    <mergeCell ref="AZ51:BA51"/>
    <mergeCell ref="BB51:BC51"/>
    <mergeCell ref="BB49:BC49"/>
    <mergeCell ref="C58:E60"/>
    <mergeCell ref="H58:H60"/>
    <mergeCell ref="I58:L60"/>
    <mergeCell ref="M58:O60"/>
    <mergeCell ref="AZ58:BA58"/>
    <mergeCell ref="C55:E57"/>
    <mergeCell ref="H55:H57"/>
    <mergeCell ref="I55:L57"/>
    <mergeCell ref="M55:O57"/>
    <mergeCell ref="AZ55:BA55"/>
    <mergeCell ref="BB58:BC58"/>
    <mergeCell ref="BD58:BH60"/>
    <mergeCell ref="AZ59:BA59"/>
    <mergeCell ref="BB59:BC59"/>
    <mergeCell ref="AZ60:BA60"/>
    <mergeCell ref="BB60:BC60"/>
    <mergeCell ref="BD55:BH57"/>
    <mergeCell ref="AZ56:BA56"/>
    <mergeCell ref="BB56:BC56"/>
    <mergeCell ref="AZ57:BA57"/>
    <mergeCell ref="BB57:BC57"/>
    <mergeCell ref="BB55:BC55"/>
    <mergeCell ref="C64:E66"/>
    <mergeCell ref="H64:H66"/>
    <mergeCell ref="I64:L66"/>
    <mergeCell ref="M64:O66"/>
    <mergeCell ref="AZ64:BA64"/>
    <mergeCell ref="C61:E63"/>
    <mergeCell ref="H61:H63"/>
    <mergeCell ref="I61:L63"/>
    <mergeCell ref="M61:O63"/>
    <mergeCell ref="AZ61:BA61"/>
    <mergeCell ref="BB64:BC64"/>
    <mergeCell ref="BD64:BH66"/>
    <mergeCell ref="AZ65:BA65"/>
    <mergeCell ref="BB65:BC65"/>
    <mergeCell ref="AZ66:BA66"/>
    <mergeCell ref="BB66:BC66"/>
    <mergeCell ref="BD61:BH63"/>
    <mergeCell ref="AZ62:BA62"/>
    <mergeCell ref="BB62:BC62"/>
    <mergeCell ref="AZ63:BA63"/>
    <mergeCell ref="BB63:BC63"/>
    <mergeCell ref="BB61:BC61"/>
    <mergeCell ref="C70:E72"/>
    <mergeCell ref="H70:H72"/>
    <mergeCell ref="I70:L72"/>
    <mergeCell ref="M70:O72"/>
    <mergeCell ref="AZ70:BA70"/>
    <mergeCell ref="C67:E69"/>
    <mergeCell ref="H67:H69"/>
    <mergeCell ref="I67:L69"/>
    <mergeCell ref="M67:O69"/>
    <mergeCell ref="AZ67:BA67"/>
    <mergeCell ref="BB70:BC70"/>
    <mergeCell ref="BD70:BH72"/>
    <mergeCell ref="AZ71:BA71"/>
    <mergeCell ref="BB71:BC71"/>
    <mergeCell ref="AZ72:BA72"/>
    <mergeCell ref="BB72:BC72"/>
    <mergeCell ref="BD67:BH69"/>
    <mergeCell ref="AZ68:BA68"/>
    <mergeCell ref="BB68:BC68"/>
    <mergeCell ref="AZ69:BA69"/>
    <mergeCell ref="BB69:BC69"/>
    <mergeCell ref="BB67:BC67"/>
    <mergeCell ref="B79:T79"/>
    <mergeCell ref="AZ79:BA79"/>
    <mergeCell ref="BB73:BH79"/>
    <mergeCell ref="B73:T73"/>
    <mergeCell ref="AZ73:BA76"/>
    <mergeCell ref="B74:T74"/>
    <mergeCell ref="B75:T75"/>
    <mergeCell ref="B76:T76"/>
    <mergeCell ref="B77:T77"/>
    <mergeCell ref="AZ77:BA77"/>
    <mergeCell ref="B78:T78"/>
    <mergeCell ref="AZ78:BA78"/>
  </mergeCells>
  <phoneticPr fontId="2"/>
  <conditionalFormatting sqref="U27:AA27">
    <cfRule type="expression" dxfId="177" priority="257">
      <formula>OR(U$73=$B26,U$74=$B26)</formula>
    </cfRule>
  </conditionalFormatting>
  <conditionalFormatting sqref="U26:AA27">
    <cfRule type="expression" dxfId="176" priority="256">
      <formula>INDIRECT(ADDRESS(ROW(),COLUMN()))=TRUNC(INDIRECT(ADDRESS(ROW(),COLUMN())))</formula>
    </cfRule>
  </conditionalFormatting>
  <conditionalFormatting sqref="AB44:AH45">
    <cfRule type="expression" dxfId="175" priority="98">
      <formula>INDIRECT(ADDRESS(ROW(),COLUMN()))=TRUNC(INDIRECT(ADDRESS(ROW(),COLUMN())))</formula>
    </cfRule>
  </conditionalFormatting>
  <conditionalFormatting sqref="U44:AA45">
    <cfRule type="expression" dxfId="174" priority="100">
      <formula>INDIRECT(ADDRESS(ROW(),COLUMN()))=TRUNC(INDIRECT(ADDRESS(ROW(),COLUMN())))</formula>
    </cfRule>
  </conditionalFormatting>
  <conditionalFormatting sqref="AZ26:BC27">
    <cfRule type="expression" dxfId="173" priority="251">
      <formula>INDIRECT(ADDRESS(ROW(),COLUMN()))=TRUNC(INDIRECT(ADDRESS(ROW(),COLUMN())))</formula>
    </cfRule>
  </conditionalFormatting>
  <conditionalFormatting sqref="AI44:AO45">
    <cfRule type="expression" dxfId="172" priority="96">
      <formula>INDIRECT(ADDRESS(ROW(),COLUMN()))=TRUNC(INDIRECT(ADDRESS(ROW(),COLUMN())))</formula>
    </cfRule>
  </conditionalFormatting>
  <conditionalFormatting sqref="AZ29:BC30">
    <cfRule type="expression" dxfId="171" priority="245">
      <formula>INDIRECT(ADDRESS(ROW(),COLUMN()))=TRUNC(INDIRECT(ADDRESS(ROW(),COLUMN())))</formula>
    </cfRule>
  </conditionalFormatting>
  <conditionalFormatting sqref="AP41:AV42">
    <cfRule type="expression" dxfId="170" priority="104">
      <formula>INDIRECT(ADDRESS(ROW(),COLUMN()))=TRUNC(INDIRECT(ADDRESS(ROW(),COLUMN())))</formula>
    </cfRule>
  </conditionalFormatting>
  <conditionalFormatting sqref="AW41:AY42">
    <cfRule type="expression" dxfId="169" priority="102">
      <formula>INDIRECT(ADDRESS(ROW(),COLUMN()))=TRUNC(INDIRECT(ADDRESS(ROW(),COLUMN())))</formula>
    </cfRule>
  </conditionalFormatting>
  <conditionalFormatting sqref="AZ32:BC33">
    <cfRule type="expression" dxfId="168" priority="239">
      <formula>INDIRECT(ADDRESS(ROW(),COLUMN()))=TRUNC(INDIRECT(ADDRESS(ROW(),COLUMN())))</formula>
    </cfRule>
  </conditionalFormatting>
  <conditionalFormatting sqref="AB41:AH42">
    <cfRule type="expression" dxfId="167" priority="108">
      <formula>INDIRECT(ADDRESS(ROW(),COLUMN()))=TRUNC(INDIRECT(ADDRESS(ROW(),COLUMN())))</formula>
    </cfRule>
  </conditionalFormatting>
  <conditionalFormatting sqref="AI41:AO42">
    <cfRule type="expression" dxfId="166" priority="106">
      <formula>INDIRECT(ADDRESS(ROW(),COLUMN()))=TRUNC(INDIRECT(ADDRESS(ROW(),COLUMN())))</formula>
    </cfRule>
  </conditionalFormatting>
  <conditionalFormatting sqref="AZ35:BC36">
    <cfRule type="expression" dxfId="165" priority="233">
      <formula>INDIRECT(ADDRESS(ROW(),COLUMN()))=TRUNC(INDIRECT(ADDRESS(ROW(),COLUMN())))</formula>
    </cfRule>
  </conditionalFormatting>
  <conditionalFormatting sqref="AW38:AY39">
    <cfRule type="expression" dxfId="164" priority="112">
      <formula>INDIRECT(ADDRESS(ROW(),COLUMN()))=TRUNC(INDIRECT(ADDRESS(ROW(),COLUMN())))</formula>
    </cfRule>
  </conditionalFormatting>
  <conditionalFormatting sqref="U41:AA42">
    <cfRule type="expression" dxfId="163" priority="110">
      <formula>INDIRECT(ADDRESS(ROW(),COLUMN()))=TRUNC(INDIRECT(ADDRESS(ROW(),COLUMN())))</formula>
    </cfRule>
  </conditionalFormatting>
  <conditionalFormatting sqref="AZ38:BC39">
    <cfRule type="expression" dxfId="162" priority="227">
      <formula>INDIRECT(ADDRESS(ROW(),COLUMN()))=TRUNC(INDIRECT(ADDRESS(ROW(),COLUMN())))</formula>
    </cfRule>
  </conditionalFormatting>
  <conditionalFormatting sqref="AI38:AO39">
    <cfRule type="expression" dxfId="161" priority="116">
      <formula>INDIRECT(ADDRESS(ROW(),COLUMN()))=TRUNC(INDIRECT(ADDRESS(ROW(),COLUMN())))</formula>
    </cfRule>
  </conditionalFormatting>
  <conditionalFormatting sqref="AP38:AV39">
    <cfRule type="expression" dxfId="160" priority="114">
      <formula>INDIRECT(ADDRESS(ROW(),COLUMN()))=TRUNC(INDIRECT(ADDRESS(ROW(),COLUMN())))</formula>
    </cfRule>
  </conditionalFormatting>
  <conditionalFormatting sqref="AZ41:BC42">
    <cfRule type="expression" dxfId="159" priority="221">
      <formula>INDIRECT(ADDRESS(ROW(),COLUMN()))=TRUNC(INDIRECT(ADDRESS(ROW(),COLUMN())))</formula>
    </cfRule>
  </conditionalFormatting>
  <conditionalFormatting sqref="U38:AA39">
    <cfRule type="expression" dxfId="158" priority="120">
      <formula>INDIRECT(ADDRESS(ROW(),COLUMN()))=TRUNC(INDIRECT(ADDRESS(ROW(),COLUMN())))</formula>
    </cfRule>
  </conditionalFormatting>
  <conditionalFormatting sqref="AB38:AH39">
    <cfRule type="expression" dxfId="157" priority="118">
      <formula>INDIRECT(ADDRESS(ROW(),COLUMN()))=TRUNC(INDIRECT(ADDRESS(ROW(),COLUMN())))</formula>
    </cfRule>
  </conditionalFormatting>
  <conditionalFormatting sqref="AZ44:BC45">
    <cfRule type="expression" dxfId="156" priority="215">
      <formula>INDIRECT(ADDRESS(ROW(),COLUMN()))=TRUNC(INDIRECT(ADDRESS(ROW(),COLUMN())))</formula>
    </cfRule>
  </conditionalFormatting>
  <conditionalFormatting sqref="AP35:AV36">
    <cfRule type="expression" dxfId="155" priority="124">
      <formula>INDIRECT(ADDRESS(ROW(),COLUMN()))=TRUNC(INDIRECT(ADDRESS(ROW(),COLUMN())))</formula>
    </cfRule>
  </conditionalFormatting>
  <conditionalFormatting sqref="AW35:AY36">
    <cfRule type="expression" dxfId="154" priority="122">
      <formula>INDIRECT(ADDRESS(ROW(),COLUMN()))=TRUNC(INDIRECT(ADDRESS(ROW(),COLUMN())))</formula>
    </cfRule>
  </conditionalFormatting>
  <conditionalFormatting sqref="AZ47:BC48">
    <cfRule type="expression" dxfId="153" priority="209">
      <formula>INDIRECT(ADDRESS(ROW(),COLUMN()))=TRUNC(INDIRECT(ADDRESS(ROW(),COLUMN())))</formula>
    </cfRule>
  </conditionalFormatting>
  <conditionalFormatting sqref="AB35:AH36">
    <cfRule type="expression" dxfId="152" priority="128">
      <formula>INDIRECT(ADDRESS(ROW(),COLUMN()))=TRUNC(INDIRECT(ADDRESS(ROW(),COLUMN())))</formula>
    </cfRule>
  </conditionalFormatting>
  <conditionalFormatting sqref="AI35:AO36">
    <cfRule type="expression" dxfId="151" priority="126">
      <formula>INDIRECT(ADDRESS(ROW(),COLUMN()))=TRUNC(INDIRECT(ADDRESS(ROW(),COLUMN())))</formula>
    </cfRule>
  </conditionalFormatting>
  <conditionalFormatting sqref="AZ50:BC51">
    <cfRule type="expression" dxfId="150" priority="203">
      <formula>INDIRECT(ADDRESS(ROW(),COLUMN()))=TRUNC(INDIRECT(ADDRESS(ROW(),COLUMN())))</formula>
    </cfRule>
  </conditionalFormatting>
  <conditionalFormatting sqref="AW32:AY33">
    <cfRule type="expression" dxfId="149" priority="132">
      <formula>INDIRECT(ADDRESS(ROW(),COLUMN()))=TRUNC(INDIRECT(ADDRESS(ROW(),COLUMN())))</formula>
    </cfRule>
  </conditionalFormatting>
  <conditionalFormatting sqref="U35:AA36">
    <cfRule type="expression" dxfId="148" priority="130">
      <formula>INDIRECT(ADDRESS(ROW(),COLUMN()))=TRUNC(INDIRECT(ADDRESS(ROW(),COLUMN())))</formula>
    </cfRule>
  </conditionalFormatting>
  <conditionalFormatting sqref="AZ53:BC54">
    <cfRule type="expression" dxfId="147" priority="197">
      <formula>INDIRECT(ADDRESS(ROW(),COLUMN()))=TRUNC(INDIRECT(ADDRESS(ROW(),COLUMN())))</formula>
    </cfRule>
  </conditionalFormatting>
  <conditionalFormatting sqref="AI32:AO33">
    <cfRule type="expression" dxfId="146" priority="136">
      <formula>INDIRECT(ADDRESS(ROW(),COLUMN()))=TRUNC(INDIRECT(ADDRESS(ROW(),COLUMN())))</formula>
    </cfRule>
  </conditionalFormatting>
  <conditionalFormatting sqref="AP32:AV33">
    <cfRule type="expression" dxfId="145" priority="134">
      <formula>INDIRECT(ADDRESS(ROW(),COLUMN()))=TRUNC(INDIRECT(ADDRESS(ROW(),COLUMN())))</formula>
    </cfRule>
  </conditionalFormatting>
  <conditionalFormatting sqref="AZ56:BC57">
    <cfRule type="expression" dxfId="144" priority="191">
      <formula>INDIRECT(ADDRESS(ROW(),COLUMN()))=TRUNC(INDIRECT(ADDRESS(ROW(),COLUMN())))</formula>
    </cfRule>
  </conditionalFormatting>
  <conditionalFormatting sqref="U32:AA33">
    <cfRule type="expression" dxfId="143" priority="140">
      <formula>INDIRECT(ADDRESS(ROW(),COLUMN()))=TRUNC(INDIRECT(ADDRESS(ROW(),COLUMN())))</formula>
    </cfRule>
  </conditionalFormatting>
  <conditionalFormatting sqref="AB32:AH33">
    <cfRule type="expression" dxfId="142" priority="138">
      <formula>INDIRECT(ADDRESS(ROW(),COLUMN()))=TRUNC(INDIRECT(ADDRESS(ROW(),COLUMN())))</formula>
    </cfRule>
  </conditionalFormatting>
  <conditionalFormatting sqref="AZ59:BC60">
    <cfRule type="expression" dxfId="141" priority="185">
      <formula>INDIRECT(ADDRESS(ROW(),COLUMN()))=TRUNC(INDIRECT(ADDRESS(ROW(),COLUMN())))</formula>
    </cfRule>
  </conditionalFormatting>
  <conditionalFormatting sqref="AP29:AV30">
    <cfRule type="expression" dxfId="140" priority="144">
      <formula>INDIRECT(ADDRESS(ROW(),COLUMN()))=TRUNC(INDIRECT(ADDRESS(ROW(),COLUMN())))</formula>
    </cfRule>
  </conditionalFormatting>
  <conditionalFormatting sqref="AW29:AY30">
    <cfRule type="expression" dxfId="139" priority="142">
      <formula>INDIRECT(ADDRESS(ROW(),COLUMN()))=TRUNC(INDIRECT(ADDRESS(ROW(),COLUMN())))</formula>
    </cfRule>
  </conditionalFormatting>
  <conditionalFormatting sqref="AZ62:BC63">
    <cfRule type="expression" dxfId="138" priority="179">
      <formula>INDIRECT(ADDRESS(ROW(),COLUMN()))=TRUNC(INDIRECT(ADDRESS(ROW(),COLUMN())))</formula>
    </cfRule>
  </conditionalFormatting>
  <conditionalFormatting sqref="AB29:AH30">
    <cfRule type="expression" dxfId="137" priority="148">
      <formula>INDIRECT(ADDRESS(ROW(),COLUMN()))=TRUNC(INDIRECT(ADDRESS(ROW(),COLUMN())))</formula>
    </cfRule>
  </conditionalFormatting>
  <conditionalFormatting sqref="AI29:AO30">
    <cfRule type="expression" dxfId="136" priority="146">
      <formula>INDIRECT(ADDRESS(ROW(),COLUMN()))=TRUNC(INDIRECT(ADDRESS(ROW(),COLUMN())))</formula>
    </cfRule>
  </conditionalFormatting>
  <conditionalFormatting sqref="AZ65:BC66">
    <cfRule type="expression" dxfId="135" priority="173">
      <formula>INDIRECT(ADDRESS(ROW(),COLUMN()))=TRUNC(INDIRECT(ADDRESS(ROW(),COLUMN())))</formula>
    </cfRule>
  </conditionalFormatting>
  <conditionalFormatting sqref="AW26:AY27">
    <cfRule type="expression" dxfId="134" priority="152">
      <formula>INDIRECT(ADDRESS(ROW(),COLUMN()))=TRUNC(INDIRECT(ADDRESS(ROW(),COLUMN())))</formula>
    </cfRule>
  </conditionalFormatting>
  <conditionalFormatting sqref="U29:AA30">
    <cfRule type="expression" dxfId="133" priority="150">
      <formula>INDIRECT(ADDRESS(ROW(),COLUMN()))=TRUNC(INDIRECT(ADDRESS(ROW(),COLUMN())))</formula>
    </cfRule>
  </conditionalFormatting>
  <conditionalFormatting sqref="AZ68:BC69">
    <cfRule type="expression" dxfId="132" priority="167">
      <formula>INDIRECT(ADDRESS(ROW(),COLUMN()))=TRUNC(INDIRECT(ADDRESS(ROW(),COLUMN())))</formula>
    </cfRule>
  </conditionalFormatting>
  <conditionalFormatting sqref="AI26:AO27">
    <cfRule type="expression" dxfId="131" priority="156">
      <formula>INDIRECT(ADDRESS(ROW(),COLUMN()))=TRUNC(INDIRECT(ADDRESS(ROW(),COLUMN())))</formula>
    </cfRule>
  </conditionalFormatting>
  <conditionalFormatting sqref="AP26:AV27">
    <cfRule type="expression" dxfId="130" priority="154">
      <formula>INDIRECT(ADDRESS(ROW(),COLUMN()))=TRUNC(INDIRECT(ADDRESS(ROW(),COLUMN())))</formula>
    </cfRule>
  </conditionalFormatting>
  <conditionalFormatting sqref="AZ71:BC72">
    <cfRule type="expression" dxfId="129" priority="161">
      <formula>INDIRECT(ADDRESS(ROW(),COLUMN()))=TRUNC(INDIRECT(ADDRESS(ROW(),COLUMN())))</formula>
    </cfRule>
  </conditionalFormatting>
  <conditionalFormatting sqref="U73:BA76">
    <cfRule type="expression" dxfId="128" priority="160">
      <formula>INDIRECT(ADDRESS(ROW(),COLUMN()))=TRUNC(INDIRECT(ADDRESS(ROW(),COLUMN())))</formula>
    </cfRule>
  </conditionalFormatting>
  <conditionalFormatting sqref="AB27:AH27">
    <cfRule type="expression" dxfId="127" priority="159">
      <formula>OR(AB$73=$B26,AB$74=$B26)</formula>
    </cfRule>
  </conditionalFormatting>
  <conditionalFormatting sqref="AB26:AH27">
    <cfRule type="expression" dxfId="126" priority="158">
      <formula>INDIRECT(ADDRESS(ROW(),COLUMN()))=TRUNC(INDIRECT(ADDRESS(ROW(),COLUMN())))</formula>
    </cfRule>
  </conditionalFormatting>
  <conditionalFormatting sqref="AI27:AO27">
    <cfRule type="expression" dxfId="125" priority="157">
      <formula>OR(AI$73=$B26,AI$74=$B26)</formula>
    </cfRule>
  </conditionalFormatting>
  <conditionalFormatting sqref="AP27:AV27">
    <cfRule type="expression" dxfId="124" priority="155">
      <formula>OR(AP$73=$B26,AP$74=$B26)</formula>
    </cfRule>
  </conditionalFormatting>
  <conditionalFormatting sqref="AW27:AY27">
    <cfRule type="expression" dxfId="123" priority="153">
      <formula>OR(AW$73=$B26,AW$74=$B26)</formula>
    </cfRule>
  </conditionalFormatting>
  <conditionalFormatting sqref="U30:AA30">
    <cfRule type="expression" dxfId="122" priority="151">
      <formula>OR(U$73=$B29,U$74=$B29)</formula>
    </cfRule>
  </conditionalFormatting>
  <conditionalFormatting sqref="AB30:AH30">
    <cfRule type="expression" dxfId="121" priority="149">
      <formula>OR(AB$73=$B29,AB$74=$B29)</formula>
    </cfRule>
  </conditionalFormatting>
  <conditionalFormatting sqref="AI30:AO30">
    <cfRule type="expression" dxfId="120" priority="147">
      <formula>OR(AI$73=$B29,AI$74=$B29)</formula>
    </cfRule>
  </conditionalFormatting>
  <conditionalFormatting sqref="AP30:AV30">
    <cfRule type="expression" dxfId="119" priority="145">
      <formula>OR(AP$73=$B29,AP$74=$B29)</formula>
    </cfRule>
  </conditionalFormatting>
  <conditionalFormatting sqref="AW30:AY30">
    <cfRule type="expression" dxfId="118" priority="143">
      <formula>OR(AW$73=$B29,AW$74=$B29)</formula>
    </cfRule>
  </conditionalFormatting>
  <conditionalFormatting sqref="U33:AA33">
    <cfRule type="expression" dxfId="117" priority="141">
      <formula>OR(U$73=$B32,U$74=$B32)</formula>
    </cfRule>
  </conditionalFormatting>
  <conditionalFormatting sqref="AB33:AH33">
    <cfRule type="expression" dxfId="116" priority="139">
      <formula>OR(AB$73=$B32,AB$74=$B32)</formula>
    </cfRule>
  </conditionalFormatting>
  <conditionalFormatting sqref="AI33:AO33">
    <cfRule type="expression" dxfId="115" priority="137">
      <formula>OR(AI$73=$B32,AI$74=$B32)</formula>
    </cfRule>
  </conditionalFormatting>
  <conditionalFormatting sqref="AP33:AV33">
    <cfRule type="expression" dxfId="114" priority="135">
      <formula>OR(AP$73=$B32,AP$74=$B32)</formula>
    </cfRule>
  </conditionalFormatting>
  <conditionalFormatting sqref="AW33:AY33">
    <cfRule type="expression" dxfId="113" priority="133">
      <formula>OR(AW$73=$B32,AW$74=$B32)</formula>
    </cfRule>
  </conditionalFormatting>
  <conditionalFormatting sqref="U36:AA36">
    <cfRule type="expression" dxfId="112" priority="131">
      <formula>OR(U$73=$B35,U$74=$B35)</formula>
    </cfRule>
  </conditionalFormatting>
  <conditionalFormatting sqref="AB36:AH36">
    <cfRule type="expression" dxfId="111" priority="129">
      <formula>OR(AB$73=$B35,AB$74=$B35)</formula>
    </cfRule>
  </conditionalFormatting>
  <conditionalFormatting sqref="AI36:AO36">
    <cfRule type="expression" dxfId="110" priority="127">
      <formula>OR(AI$73=$B35,AI$74=$B35)</formula>
    </cfRule>
  </conditionalFormatting>
  <conditionalFormatting sqref="AP36:AV36">
    <cfRule type="expression" dxfId="109" priority="125">
      <formula>OR(AP$73=$B35,AP$74=$B35)</formula>
    </cfRule>
  </conditionalFormatting>
  <conditionalFormatting sqref="AW36:AY36">
    <cfRule type="expression" dxfId="108" priority="123">
      <formula>OR(AW$73=$B35,AW$74=$B35)</formula>
    </cfRule>
  </conditionalFormatting>
  <conditionalFormatting sqref="U39:AA39">
    <cfRule type="expression" dxfId="107" priority="121">
      <formula>OR(U$73=$B38,U$74=$B38)</formula>
    </cfRule>
  </conditionalFormatting>
  <conditionalFormatting sqref="AB39:AH39">
    <cfRule type="expression" dxfId="106" priority="119">
      <formula>OR(AB$73=$B38,AB$74=$B38)</formula>
    </cfRule>
  </conditionalFormatting>
  <conditionalFormatting sqref="AI39:AO39">
    <cfRule type="expression" dxfId="105" priority="117">
      <formula>OR(AI$73=$B38,AI$74=$B38)</formula>
    </cfRule>
  </conditionalFormatting>
  <conditionalFormatting sqref="AP39:AV39">
    <cfRule type="expression" dxfId="104" priority="115">
      <formula>OR(AP$73=$B38,AP$74=$B38)</formula>
    </cfRule>
  </conditionalFormatting>
  <conditionalFormatting sqref="AW39:AY39">
    <cfRule type="expression" dxfId="103" priority="113">
      <formula>OR(AW$73=$B38,AW$74=$B38)</formula>
    </cfRule>
  </conditionalFormatting>
  <conditionalFormatting sqref="U42:AA42">
    <cfRule type="expression" dxfId="102" priority="111">
      <formula>OR(U$73=$B41,U$74=$B41)</formula>
    </cfRule>
  </conditionalFormatting>
  <conditionalFormatting sqref="AB42:AH42">
    <cfRule type="expression" dxfId="101" priority="109">
      <formula>OR(AB$73=$B41,AB$74=$B41)</formula>
    </cfRule>
  </conditionalFormatting>
  <conditionalFormatting sqref="AI42:AO42">
    <cfRule type="expression" dxfId="100" priority="107">
      <formula>OR(AI$73=$B41,AI$74=$B41)</formula>
    </cfRule>
  </conditionalFormatting>
  <conditionalFormatting sqref="AP42:AV42">
    <cfRule type="expression" dxfId="99" priority="105">
      <formula>OR(AP$73=$B41,AP$74=$B41)</formula>
    </cfRule>
  </conditionalFormatting>
  <conditionalFormatting sqref="AW42:AY42">
    <cfRule type="expression" dxfId="98" priority="103">
      <formula>OR(AW$73=$B41,AW$74=$B41)</formula>
    </cfRule>
  </conditionalFormatting>
  <conditionalFormatting sqref="U45:AA45">
    <cfRule type="expression" dxfId="97" priority="101">
      <formula>OR(U$73=$B44,U$74=$B44)</formula>
    </cfRule>
  </conditionalFormatting>
  <conditionalFormatting sqref="AB45:AH45">
    <cfRule type="expression" dxfId="96" priority="99">
      <formula>OR(AB$73=$B44,AB$74=$B44)</formula>
    </cfRule>
  </conditionalFormatting>
  <conditionalFormatting sqref="AI45:AO45">
    <cfRule type="expression" dxfId="95" priority="97">
      <formula>OR(AI$73=$B44,AI$74=$B44)</formula>
    </cfRule>
  </conditionalFormatting>
  <conditionalFormatting sqref="AP45:AV45">
    <cfRule type="expression" dxfId="94" priority="95">
      <formula>OR(AP$73=$B44,AP$74=$B44)</formula>
    </cfRule>
  </conditionalFormatting>
  <conditionalFormatting sqref="AP44:AV45">
    <cfRule type="expression" dxfId="93" priority="94">
      <formula>INDIRECT(ADDRESS(ROW(),COLUMN()))=TRUNC(INDIRECT(ADDRESS(ROW(),COLUMN())))</formula>
    </cfRule>
  </conditionalFormatting>
  <conditionalFormatting sqref="AW45:AY45">
    <cfRule type="expression" dxfId="92" priority="93">
      <formula>OR(AW$73=$B44,AW$74=$B44)</formula>
    </cfRule>
  </conditionalFormatting>
  <conditionalFormatting sqref="AW44:AY45">
    <cfRule type="expression" dxfId="91" priority="92">
      <formula>INDIRECT(ADDRESS(ROW(),COLUMN()))=TRUNC(INDIRECT(ADDRESS(ROW(),COLUMN())))</formula>
    </cfRule>
  </conditionalFormatting>
  <conditionalFormatting sqref="U48:AA48">
    <cfRule type="expression" dxfId="90" priority="91">
      <formula>OR(U$73=$B47,U$74=$B47)</formula>
    </cfRule>
  </conditionalFormatting>
  <conditionalFormatting sqref="U47:AA48">
    <cfRule type="expression" dxfId="89" priority="90">
      <formula>INDIRECT(ADDRESS(ROW(),COLUMN()))=TRUNC(INDIRECT(ADDRESS(ROW(),COLUMN())))</formula>
    </cfRule>
  </conditionalFormatting>
  <conditionalFormatting sqref="AB48:AH48">
    <cfRule type="expression" dxfId="88" priority="89">
      <formula>OR(AB$73=$B47,AB$74=$B47)</formula>
    </cfRule>
  </conditionalFormatting>
  <conditionalFormatting sqref="AB47:AH48">
    <cfRule type="expression" dxfId="87" priority="88">
      <formula>INDIRECT(ADDRESS(ROW(),COLUMN()))=TRUNC(INDIRECT(ADDRESS(ROW(),COLUMN())))</formula>
    </cfRule>
  </conditionalFormatting>
  <conditionalFormatting sqref="AI48:AO48">
    <cfRule type="expression" dxfId="86" priority="87">
      <formula>OR(AI$73=$B47,AI$74=$B47)</formula>
    </cfRule>
  </conditionalFormatting>
  <conditionalFormatting sqref="AI47:AO48">
    <cfRule type="expression" dxfId="85" priority="86">
      <formula>INDIRECT(ADDRESS(ROW(),COLUMN()))=TRUNC(INDIRECT(ADDRESS(ROW(),COLUMN())))</formula>
    </cfRule>
  </conditionalFormatting>
  <conditionalFormatting sqref="AP48:AV48">
    <cfRule type="expression" dxfId="84" priority="85">
      <formula>OR(AP$73=$B47,AP$74=$B47)</formula>
    </cfRule>
  </conditionalFormatting>
  <conditionalFormatting sqref="AP47:AV48">
    <cfRule type="expression" dxfId="83" priority="84">
      <formula>INDIRECT(ADDRESS(ROW(),COLUMN()))=TRUNC(INDIRECT(ADDRESS(ROW(),COLUMN())))</formula>
    </cfRule>
  </conditionalFormatting>
  <conditionalFormatting sqref="AW48:AY48">
    <cfRule type="expression" dxfId="82" priority="83">
      <formula>OR(AW$73=$B47,AW$74=$B47)</formula>
    </cfRule>
  </conditionalFormatting>
  <conditionalFormatting sqref="AW47:AY48">
    <cfRule type="expression" dxfId="81" priority="82">
      <formula>INDIRECT(ADDRESS(ROW(),COLUMN()))=TRUNC(INDIRECT(ADDRESS(ROW(),COLUMN())))</formula>
    </cfRule>
  </conditionalFormatting>
  <conditionalFormatting sqref="U51:AA51">
    <cfRule type="expression" dxfId="80" priority="81">
      <formula>OR(U$73=$B50,U$74=$B50)</formula>
    </cfRule>
  </conditionalFormatting>
  <conditionalFormatting sqref="U50:AA51">
    <cfRule type="expression" dxfId="79" priority="80">
      <formula>INDIRECT(ADDRESS(ROW(),COLUMN()))=TRUNC(INDIRECT(ADDRESS(ROW(),COLUMN())))</formula>
    </cfRule>
  </conditionalFormatting>
  <conditionalFormatting sqref="AB51:AH51">
    <cfRule type="expression" dxfId="78" priority="79">
      <formula>OR(AB$73=$B50,AB$74=$B50)</formula>
    </cfRule>
  </conditionalFormatting>
  <conditionalFormatting sqref="AB50:AH51">
    <cfRule type="expression" dxfId="77" priority="78">
      <formula>INDIRECT(ADDRESS(ROW(),COLUMN()))=TRUNC(INDIRECT(ADDRESS(ROW(),COLUMN())))</formula>
    </cfRule>
  </conditionalFormatting>
  <conditionalFormatting sqref="AI51:AO51">
    <cfRule type="expression" dxfId="76" priority="77">
      <formula>OR(AI$73=$B50,AI$74=$B50)</formula>
    </cfRule>
  </conditionalFormatting>
  <conditionalFormatting sqref="AI50:AO51">
    <cfRule type="expression" dxfId="75" priority="76">
      <formula>INDIRECT(ADDRESS(ROW(),COLUMN()))=TRUNC(INDIRECT(ADDRESS(ROW(),COLUMN())))</formula>
    </cfRule>
  </conditionalFormatting>
  <conditionalFormatting sqref="AP51:AV51">
    <cfRule type="expression" dxfId="74" priority="75">
      <formula>OR(AP$73=$B50,AP$74=$B50)</formula>
    </cfRule>
  </conditionalFormatting>
  <conditionalFormatting sqref="AP50:AV51">
    <cfRule type="expression" dxfId="73" priority="74">
      <formula>INDIRECT(ADDRESS(ROW(),COLUMN()))=TRUNC(INDIRECT(ADDRESS(ROW(),COLUMN())))</formula>
    </cfRule>
  </conditionalFormatting>
  <conditionalFormatting sqref="AW51:AY51">
    <cfRule type="expression" dxfId="72" priority="73">
      <formula>OR(AW$73=$B50,AW$74=$B50)</formula>
    </cfRule>
  </conditionalFormatting>
  <conditionalFormatting sqref="AW50:AY51">
    <cfRule type="expression" dxfId="71" priority="72">
      <formula>INDIRECT(ADDRESS(ROW(),COLUMN()))=TRUNC(INDIRECT(ADDRESS(ROW(),COLUMN())))</formula>
    </cfRule>
  </conditionalFormatting>
  <conditionalFormatting sqref="U54:AA54">
    <cfRule type="expression" dxfId="70" priority="71">
      <formula>OR(U$73=$B53,U$74=$B53)</formula>
    </cfRule>
  </conditionalFormatting>
  <conditionalFormatting sqref="U53:AA54">
    <cfRule type="expression" dxfId="69" priority="70">
      <formula>INDIRECT(ADDRESS(ROW(),COLUMN()))=TRUNC(INDIRECT(ADDRESS(ROW(),COLUMN())))</formula>
    </cfRule>
  </conditionalFormatting>
  <conditionalFormatting sqref="AB54:AH54">
    <cfRule type="expression" dxfId="68" priority="69">
      <formula>OR(AB$73=$B53,AB$74=$B53)</formula>
    </cfRule>
  </conditionalFormatting>
  <conditionalFormatting sqref="AB53:AH54">
    <cfRule type="expression" dxfId="67" priority="68">
      <formula>INDIRECT(ADDRESS(ROW(),COLUMN()))=TRUNC(INDIRECT(ADDRESS(ROW(),COLUMN())))</formula>
    </cfRule>
  </conditionalFormatting>
  <conditionalFormatting sqref="AI54:AO54">
    <cfRule type="expression" dxfId="66" priority="67">
      <formula>OR(AI$73=$B53,AI$74=$B53)</formula>
    </cfRule>
  </conditionalFormatting>
  <conditionalFormatting sqref="AI53:AO54">
    <cfRule type="expression" dxfId="65" priority="66">
      <formula>INDIRECT(ADDRESS(ROW(),COLUMN()))=TRUNC(INDIRECT(ADDRESS(ROW(),COLUMN())))</formula>
    </cfRule>
  </conditionalFormatting>
  <conditionalFormatting sqref="AP54:AV54">
    <cfRule type="expression" dxfId="64" priority="65">
      <formula>OR(AP$73=$B53,AP$74=$B53)</formula>
    </cfRule>
  </conditionalFormatting>
  <conditionalFormatting sqref="AP53:AV54">
    <cfRule type="expression" dxfId="63" priority="64">
      <formula>INDIRECT(ADDRESS(ROW(),COLUMN()))=TRUNC(INDIRECT(ADDRESS(ROW(),COLUMN())))</formula>
    </cfRule>
  </conditionalFormatting>
  <conditionalFormatting sqref="AW54:AY54">
    <cfRule type="expression" dxfId="62" priority="63">
      <formula>OR(AW$73=$B53,AW$74=$B53)</formula>
    </cfRule>
  </conditionalFormatting>
  <conditionalFormatting sqref="AW53:AY54">
    <cfRule type="expression" dxfId="61" priority="62">
      <formula>INDIRECT(ADDRESS(ROW(),COLUMN()))=TRUNC(INDIRECT(ADDRESS(ROW(),COLUMN())))</formula>
    </cfRule>
  </conditionalFormatting>
  <conditionalFormatting sqref="U57:AA57">
    <cfRule type="expression" dxfId="60" priority="61">
      <formula>OR(U$73=$B56,U$74=$B56)</formula>
    </cfRule>
  </conditionalFormatting>
  <conditionalFormatting sqref="U56:AA57">
    <cfRule type="expression" dxfId="59" priority="60">
      <formula>INDIRECT(ADDRESS(ROW(),COLUMN()))=TRUNC(INDIRECT(ADDRESS(ROW(),COLUMN())))</formula>
    </cfRule>
  </conditionalFormatting>
  <conditionalFormatting sqref="AB57:AH57">
    <cfRule type="expression" dxfId="58" priority="59">
      <formula>OR(AB$73=$B56,AB$74=$B56)</formula>
    </cfRule>
  </conditionalFormatting>
  <conditionalFormatting sqref="AB56:AH57">
    <cfRule type="expression" dxfId="57" priority="58">
      <formula>INDIRECT(ADDRESS(ROW(),COLUMN()))=TRUNC(INDIRECT(ADDRESS(ROW(),COLUMN())))</formula>
    </cfRule>
  </conditionalFormatting>
  <conditionalFormatting sqref="AI57:AO57">
    <cfRule type="expression" dxfId="56" priority="57">
      <formula>OR(AI$73=$B56,AI$74=$B56)</formula>
    </cfRule>
  </conditionalFormatting>
  <conditionalFormatting sqref="AI56:AO57">
    <cfRule type="expression" dxfId="55" priority="56">
      <formula>INDIRECT(ADDRESS(ROW(),COLUMN()))=TRUNC(INDIRECT(ADDRESS(ROW(),COLUMN())))</formula>
    </cfRule>
  </conditionalFormatting>
  <conditionalFormatting sqref="AP57:AV57">
    <cfRule type="expression" dxfId="54" priority="55">
      <formula>OR(AP$73=$B56,AP$74=$B56)</formula>
    </cfRule>
  </conditionalFormatting>
  <conditionalFormatting sqref="AP56:AV57">
    <cfRule type="expression" dxfId="53" priority="54">
      <formula>INDIRECT(ADDRESS(ROW(),COLUMN()))=TRUNC(INDIRECT(ADDRESS(ROW(),COLUMN())))</formula>
    </cfRule>
  </conditionalFormatting>
  <conditionalFormatting sqref="AW57:AY57">
    <cfRule type="expression" dxfId="52" priority="53">
      <formula>OR(AW$73=$B56,AW$74=$B56)</formula>
    </cfRule>
  </conditionalFormatting>
  <conditionalFormatting sqref="AW56:AY57">
    <cfRule type="expression" dxfId="51" priority="52">
      <formula>INDIRECT(ADDRESS(ROW(),COLUMN()))=TRUNC(INDIRECT(ADDRESS(ROW(),COLUMN())))</formula>
    </cfRule>
  </conditionalFormatting>
  <conditionalFormatting sqref="U60:AA60">
    <cfRule type="expression" dxfId="50" priority="51">
      <formula>OR(U$73=$B59,U$74=$B59)</formula>
    </cfRule>
  </conditionalFormatting>
  <conditionalFormatting sqref="U59:AA60">
    <cfRule type="expression" dxfId="49" priority="50">
      <formula>INDIRECT(ADDRESS(ROW(),COLUMN()))=TRUNC(INDIRECT(ADDRESS(ROW(),COLUMN())))</formula>
    </cfRule>
  </conditionalFormatting>
  <conditionalFormatting sqref="AB60:AH60">
    <cfRule type="expression" dxfId="48" priority="49">
      <formula>OR(AB$73=$B59,AB$74=$B59)</formula>
    </cfRule>
  </conditionalFormatting>
  <conditionalFormatting sqref="AB59:AH60">
    <cfRule type="expression" dxfId="47" priority="48">
      <formula>INDIRECT(ADDRESS(ROW(),COLUMN()))=TRUNC(INDIRECT(ADDRESS(ROW(),COLUMN())))</formula>
    </cfRule>
  </conditionalFormatting>
  <conditionalFormatting sqref="AI60:AO60">
    <cfRule type="expression" dxfId="46" priority="47">
      <formula>OR(AI$73=$B59,AI$74=$B59)</formula>
    </cfRule>
  </conditionalFormatting>
  <conditionalFormatting sqref="AI59:AO60">
    <cfRule type="expression" dxfId="45" priority="46">
      <formula>INDIRECT(ADDRESS(ROW(),COLUMN()))=TRUNC(INDIRECT(ADDRESS(ROW(),COLUMN())))</formula>
    </cfRule>
  </conditionalFormatting>
  <conditionalFormatting sqref="AP60:AV60">
    <cfRule type="expression" dxfId="44" priority="45">
      <formula>OR(AP$73=$B59,AP$74=$B59)</formula>
    </cfRule>
  </conditionalFormatting>
  <conditionalFormatting sqref="AP59:AV60">
    <cfRule type="expression" dxfId="43" priority="44">
      <formula>INDIRECT(ADDRESS(ROW(),COLUMN()))=TRUNC(INDIRECT(ADDRESS(ROW(),COLUMN())))</formula>
    </cfRule>
  </conditionalFormatting>
  <conditionalFormatting sqref="AW60:AY60">
    <cfRule type="expression" dxfId="42" priority="43">
      <formula>OR(AW$73=$B59,AW$74=$B59)</formula>
    </cfRule>
  </conditionalFormatting>
  <conditionalFormatting sqref="AW59:AY60">
    <cfRule type="expression" dxfId="41" priority="42">
      <formula>INDIRECT(ADDRESS(ROW(),COLUMN()))=TRUNC(INDIRECT(ADDRESS(ROW(),COLUMN())))</formula>
    </cfRule>
  </conditionalFormatting>
  <conditionalFormatting sqref="U63:AA63">
    <cfRule type="expression" dxfId="40" priority="41">
      <formula>OR(U$73=$B62,U$74=$B62)</formula>
    </cfRule>
  </conditionalFormatting>
  <conditionalFormatting sqref="U62:AA63">
    <cfRule type="expression" dxfId="39" priority="40">
      <formula>INDIRECT(ADDRESS(ROW(),COLUMN()))=TRUNC(INDIRECT(ADDRESS(ROW(),COLUMN())))</formula>
    </cfRule>
  </conditionalFormatting>
  <conditionalFormatting sqref="AB63:AH63">
    <cfRule type="expression" dxfId="38" priority="39">
      <formula>OR(AB$73=$B62,AB$74=$B62)</formula>
    </cfRule>
  </conditionalFormatting>
  <conditionalFormatting sqref="AB62:AH63">
    <cfRule type="expression" dxfId="37" priority="38">
      <formula>INDIRECT(ADDRESS(ROW(),COLUMN()))=TRUNC(INDIRECT(ADDRESS(ROW(),COLUMN())))</formula>
    </cfRule>
  </conditionalFormatting>
  <conditionalFormatting sqref="AI63:AO63">
    <cfRule type="expression" dxfId="36" priority="37">
      <formula>OR(AI$73=$B62,AI$74=$B62)</formula>
    </cfRule>
  </conditionalFormatting>
  <conditionalFormatting sqref="AI62:AO63">
    <cfRule type="expression" dxfId="35" priority="36">
      <formula>INDIRECT(ADDRESS(ROW(),COLUMN()))=TRUNC(INDIRECT(ADDRESS(ROW(),COLUMN())))</formula>
    </cfRule>
  </conditionalFormatting>
  <conditionalFormatting sqref="AP63:AV63">
    <cfRule type="expression" dxfId="34" priority="35">
      <formula>OR(AP$73=$B62,AP$74=$B62)</formula>
    </cfRule>
  </conditionalFormatting>
  <conditionalFormatting sqref="AP62:AV63">
    <cfRule type="expression" dxfId="33" priority="34">
      <formula>INDIRECT(ADDRESS(ROW(),COLUMN()))=TRUNC(INDIRECT(ADDRESS(ROW(),COLUMN())))</formula>
    </cfRule>
  </conditionalFormatting>
  <conditionalFormatting sqref="AW63:AY63">
    <cfRule type="expression" dxfId="32" priority="33">
      <formula>OR(AW$73=$B62,AW$74=$B62)</formula>
    </cfRule>
  </conditionalFormatting>
  <conditionalFormatting sqref="AW62:AY63">
    <cfRule type="expression" dxfId="31" priority="32">
      <formula>INDIRECT(ADDRESS(ROW(),COLUMN()))=TRUNC(INDIRECT(ADDRESS(ROW(),COLUMN())))</formula>
    </cfRule>
  </conditionalFormatting>
  <conditionalFormatting sqref="U66:AA66">
    <cfRule type="expression" dxfId="30" priority="31">
      <formula>OR(U$73=$B65,U$74=$B65)</formula>
    </cfRule>
  </conditionalFormatting>
  <conditionalFormatting sqref="U65:AA66">
    <cfRule type="expression" dxfId="29" priority="30">
      <formula>INDIRECT(ADDRESS(ROW(),COLUMN()))=TRUNC(INDIRECT(ADDRESS(ROW(),COLUMN())))</formula>
    </cfRule>
  </conditionalFormatting>
  <conditionalFormatting sqref="AB66:AH66">
    <cfRule type="expression" dxfId="28" priority="29">
      <formula>OR(AB$73=$B65,AB$74=$B65)</formula>
    </cfRule>
  </conditionalFormatting>
  <conditionalFormatting sqref="AB65:AH66">
    <cfRule type="expression" dxfId="27" priority="28">
      <formula>INDIRECT(ADDRESS(ROW(),COLUMN()))=TRUNC(INDIRECT(ADDRESS(ROW(),COLUMN())))</formula>
    </cfRule>
  </conditionalFormatting>
  <conditionalFormatting sqref="AI66:AO66">
    <cfRule type="expression" dxfId="26" priority="27">
      <formula>OR(AI$73=$B65,AI$74=$B65)</formula>
    </cfRule>
  </conditionalFormatting>
  <conditionalFormatting sqref="AI65:AO66">
    <cfRule type="expression" dxfId="25" priority="26">
      <formula>INDIRECT(ADDRESS(ROW(),COLUMN()))=TRUNC(INDIRECT(ADDRESS(ROW(),COLUMN())))</formula>
    </cfRule>
  </conditionalFormatting>
  <conditionalFormatting sqref="AP66:AV66">
    <cfRule type="expression" dxfId="24" priority="25">
      <formula>OR(AP$73=$B65,AP$74=$B65)</formula>
    </cfRule>
  </conditionalFormatting>
  <conditionalFormatting sqref="AP65:AV66">
    <cfRule type="expression" dxfId="23" priority="24">
      <formula>INDIRECT(ADDRESS(ROW(),COLUMN()))=TRUNC(INDIRECT(ADDRESS(ROW(),COLUMN())))</formula>
    </cfRule>
  </conditionalFormatting>
  <conditionalFormatting sqref="AW66:AY66">
    <cfRule type="expression" dxfId="22" priority="23">
      <formula>OR(AW$73=$B65,AW$74=$B65)</formula>
    </cfRule>
  </conditionalFormatting>
  <conditionalFormatting sqref="AW65:AY66">
    <cfRule type="expression" dxfId="21" priority="22">
      <formula>INDIRECT(ADDRESS(ROW(),COLUMN()))=TRUNC(INDIRECT(ADDRESS(ROW(),COLUMN())))</formula>
    </cfRule>
  </conditionalFormatting>
  <conditionalFormatting sqref="U69:AA69">
    <cfRule type="expression" dxfId="20" priority="21">
      <formula>OR(U$73=$B68,U$74=$B68)</formula>
    </cfRule>
  </conditionalFormatting>
  <conditionalFormatting sqref="U68:AA69">
    <cfRule type="expression" dxfId="19" priority="20">
      <formula>INDIRECT(ADDRESS(ROW(),COLUMN()))=TRUNC(INDIRECT(ADDRESS(ROW(),COLUMN())))</formula>
    </cfRule>
  </conditionalFormatting>
  <conditionalFormatting sqref="AB69:AH69">
    <cfRule type="expression" dxfId="18" priority="19">
      <formula>OR(AB$73=$B68,AB$74=$B68)</formula>
    </cfRule>
  </conditionalFormatting>
  <conditionalFormatting sqref="AB68:AH69">
    <cfRule type="expression" dxfId="17" priority="18">
      <formula>INDIRECT(ADDRESS(ROW(),COLUMN()))=TRUNC(INDIRECT(ADDRESS(ROW(),COLUMN())))</formula>
    </cfRule>
  </conditionalFormatting>
  <conditionalFormatting sqref="AI69:AO69">
    <cfRule type="expression" dxfId="16" priority="17">
      <formula>OR(AI$73=$B68,AI$74=$B68)</formula>
    </cfRule>
  </conditionalFormatting>
  <conditionalFormatting sqref="AI68:AO69">
    <cfRule type="expression" dxfId="15" priority="16">
      <formula>INDIRECT(ADDRESS(ROW(),COLUMN()))=TRUNC(INDIRECT(ADDRESS(ROW(),COLUMN())))</formula>
    </cfRule>
  </conditionalFormatting>
  <conditionalFormatting sqref="AP69:AV69">
    <cfRule type="expression" dxfId="14" priority="15">
      <formula>OR(AP$73=$B68,AP$74=$B68)</formula>
    </cfRule>
  </conditionalFormatting>
  <conditionalFormatting sqref="AP68:AV69">
    <cfRule type="expression" dxfId="13" priority="14">
      <formula>INDIRECT(ADDRESS(ROW(),COLUMN()))=TRUNC(INDIRECT(ADDRESS(ROW(),COLUMN())))</formula>
    </cfRule>
  </conditionalFormatting>
  <conditionalFormatting sqref="AW69:AY69">
    <cfRule type="expression" dxfId="12" priority="13">
      <formula>OR(AW$73=$B68,AW$74=$B68)</formula>
    </cfRule>
  </conditionalFormatting>
  <conditionalFormatting sqref="AW68:AY69">
    <cfRule type="expression" dxfId="11" priority="12">
      <formula>INDIRECT(ADDRESS(ROW(),COLUMN()))=TRUNC(INDIRECT(ADDRESS(ROW(),COLUMN())))</formula>
    </cfRule>
  </conditionalFormatting>
  <conditionalFormatting sqref="U72:AA72">
    <cfRule type="expression" dxfId="10" priority="11">
      <formula>OR(U$73=$B71,U$74=$B71)</formula>
    </cfRule>
  </conditionalFormatting>
  <conditionalFormatting sqref="U71:AA72">
    <cfRule type="expression" dxfId="9" priority="10">
      <formula>INDIRECT(ADDRESS(ROW(),COLUMN()))=TRUNC(INDIRECT(ADDRESS(ROW(),COLUMN())))</formula>
    </cfRule>
  </conditionalFormatting>
  <conditionalFormatting sqref="AB72:AH72">
    <cfRule type="expression" dxfId="8" priority="9">
      <formula>OR(AB$73=$B71,AB$74=$B71)</formula>
    </cfRule>
  </conditionalFormatting>
  <conditionalFormatting sqref="AB71:AH72">
    <cfRule type="expression" dxfId="7" priority="8">
      <formula>INDIRECT(ADDRESS(ROW(),COLUMN()))=TRUNC(INDIRECT(ADDRESS(ROW(),COLUMN())))</formula>
    </cfRule>
  </conditionalFormatting>
  <conditionalFormatting sqref="AI72:AO72">
    <cfRule type="expression" dxfId="6" priority="7">
      <formula>OR(AI$73=$B71,AI$74=$B71)</formula>
    </cfRule>
  </conditionalFormatting>
  <conditionalFormatting sqref="AI71:AO72">
    <cfRule type="expression" dxfId="5" priority="6">
      <formula>INDIRECT(ADDRESS(ROW(),COLUMN()))=TRUNC(INDIRECT(ADDRESS(ROW(),COLUMN())))</formula>
    </cfRule>
  </conditionalFormatting>
  <conditionalFormatting sqref="AP72:AV72">
    <cfRule type="expression" dxfId="4" priority="5">
      <formula>OR(AP$73=$B71,AP$74=$B71)</formula>
    </cfRule>
  </conditionalFormatting>
  <conditionalFormatting sqref="AP71:AV72">
    <cfRule type="expression" dxfId="3" priority="4">
      <formula>INDIRECT(ADDRESS(ROW(),COLUMN()))=TRUNC(INDIRECT(ADDRESS(ROW(),COLUMN())))</formula>
    </cfRule>
  </conditionalFormatting>
  <conditionalFormatting sqref="AW72:AY72">
    <cfRule type="expression" dxfId="2" priority="3">
      <formula>OR(AW$73=$B71,AW$74=$B71)</formula>
    </cfRule>
  </conditionalFormatting>
  <conditionalFormatting sqref="AW71:AY72">
    <cfRule type="expression" dxfId="1" priority="2">
      <formula>INDIRECT(ADDRESS(ROW(),COLUMN()))=TRUNC(INDIRECT(ADDRESS(ROW(),COLUMN())))</formula>
    </cfRule>
  </conditionalFormatting>
  <conditionalFormatting sqref="U77:BA79">
    <cfRule type="expression" dxfId="0" priority="1">
      <formula>INDIRECT(ADDRESS(ROW(),COLUMN()))=TRUNC(INDIRECT(ADDRESS(ROW(),COLUMN())))</formula>
    </cfRule>
  </conditionalFormatting>
  <dataValidations count="11">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AZ8">
      <formula1>32</formula1>
      <formula2>40</formula2>
    </dataValidation>
    <dataValidation type="list" allowBlank="1" showInputMessage="1" showErrorMessage="1" sqref="BC3:BF3">
      <formula1>"４週,暦月"</formula1>
    </dataValidation>
    <dataValidation type="list" allowBlank="1" showInputMessage="1" sqref="C25:E72">
      <formula1>職種</formula1>
    </dataValidation>
    <dataValidation type="list" allowBlank="1" showInputMessage="1" sqref="H25:H72">
      <formula1>"A, B, C, D"</formula1>
    </dataValidation>
    <dataValidation type="list" errorStyle="warning" allowBlank="1" showInputMessage="1" error="リストにない場合のみ、入力してください。" sqref="I25:L72">
      <formula1>INDIRECT(C25)</formula1>
    </dataValidation>
    <dataValidation type="list" allowBlank="1" showInputMessage="1" sqref="U25:AY25 U28:AY28 U31:AY31 U34:AY34 U37:AY37 U40:AY40 U43:AY43 U46:AY46 U49:AY49 U52:AY52 U55:AY55 U58:AY58 U61:AY61 U64:AY64 U67:AY67 U70:AY70">
      <formula1>シフト記号表</formula1>
    </dataValidation>
    <dataValidation allowBlank="1" showInputMessage="1" showErrorMessage="1" error="入力可能範囲　32～40" sqref="BC14 BC8"/>
    <dataValidation type="list" allowBlank="1" showInputMessage="1" showErrorMessage="1" sqref="AX8:AY8">
      <formula1>"-,1か月,1年"</formula1>
    </dataValidation>
    <dataValidation type="list" allowBlank="1" showInputMessage="1" showErrorMessage="1" error="入力可能範囲　32～40" sqref="AS8:AT8">
      <formula1>"無,有"</formula1>
    </dataValidation>
  </dataValidations>
  <printOptions horizontalCentered="1"/>
  <pageMargins left="0.15748031496062992" right="0.15748031496062992" top="0.39370078740157483" bottom="0.15748031496062992" header="0.15748031496062992" footer="0.15748031496062992"/>
  <rowBreaks count="1" manualBreakCount="1">
    <brk id="81"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94" t="s">
        <v>35</v>
      </c>
      <c r="G4" s="394"/>
      <c r="H4" s="394"/>
      <c r="I4" s="394"/>
      <c r="J4" s="394"/>
      <c r="K4" s="394"/>
      <c r="L4" s="394"/>
      <c r="N4" s="394" t="s">
        <v>66</v>
      </c>
      <c r="O4" s="394"/>
      <c r="P4" s="394"/>
      <c r="R4" s="394" t="s">
        <v>65</v>
      </c>
      <c r="S4" s="394"/>
      <c r="T4" s="394"/>
      <c r="U4" s="394"/>
      <c r="V4" s="394"/>
      <c r="W4" s="394"/>
      <c r="X4" s="394"/>
      <c r="Z4" s="157" t="s">
        <v>75</v>
      </c>
      <c r="AB4" s="394"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94"/>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6" si="11">IF(F39="","",IF(F39&lt;N39,N39,IF(F39&gt;=P39,"",F39)))</f>
        <v/>
      </c>
      <c r="S39" s="138" t="s">
        <v>17</v>
      </c>
      <c r="T39" s="152" t="str">
        <f t="shared" ref="T39:T46"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IF(F47="","",IF(F47&lt;N47,N47,IF(F47&gt;=P47,"",F47)))</f>
        <v/>
      </c>
      <c r="S47" s="138" t="s">
        <v>17</v>
      </c>
      <c r="T47" s="152" t="str">
        <f>IF(H47="","",IF(H47&gt;F47,IF(H47&lt;P47,H47,P47),P47))</f>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5" t="s">
        <v>147</v>
      </c>
      <c r="G4" s="395"/>
      <c r="H4" s="395"/>
      <c r="I4" s="395"/>
      <c r="J4" s="395"/>
      <c r="K4" s="395"/>
    </row>
    <row r="5" spans="2:11" s="96" customFormat="1" ht="20.25" customHeight="1" x14ac:dyDescent="0.4">
      <c r="B5" s="110"/>
      <c r="C5" s="89" t="s">
        <v>148</v>
      </c>
      <c r="D5" s="89"/>
      <c r="F5" s="395"/>
      <c r="G5" s="395"/>
      <c r="H5" s="395"/>
      <c r="I5" s="395"/>
      <c r="J5" s="395"/>
      <c r="K5" s="395"/>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6"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7"/>
      <c r="C16" s="192" t="s">
        <v>87</v>
      </c>
      <c r="D16" s="190" t="s">
        <v>110</v>
      </c>
      <c r="E16" s="190" t="s">
        <v>80</v>
      </c>
      <c r="F16" s="190" t="s">
        <v>201</v>
      </c>
      <c r="G16" s="190" t="s">
        <v>82</v>
      </c>
      <c r="H16" s="190" t="s">
        <v>82</v>
      </c>
      <c r="I16" s="190" t="s">
        <v>82</v>
      </c>
      <c r="J16" s="190" t="s">
        <v>82</v>
      </c>
      <c r="K16" s="190" t="s">
        <v>82</v>
      </c>
      <c r="L16" s="191" t="s">
        <v>82</v>
      </c>
    </row>
    <row r="17" spans="2:12" x14ac:dyDescent="0.4">
      <c r="B17" s="397"/>
      <c r="C17" s="192" t="s">
        <v>200</v>
      </c>
      <c r="D17" s="190" t="s">
        <v>110</v>
      </c>
      <c r="E17" s="190" t="s">
        <v>81</v>
      </c>
      <c r="F17" s="190" t="s">
        <v>82</v>
      </c>
      <c r="G17" s="190" t="s">
        <v>82</v>
      </c>
      <c r="H17" s="190" t="s">
        <v>82</v>
      </c>
      <c r="I17" s="190" t="s">
        <v>82</v>
      </c>
      <c r="J17" s="190" t="s">
        <v>82</v>
      </c>
      <c r="K17" s="190" t="s">
        <v>82</v>
      </c>
      <c r="L17" s="191" t="s">
        <v>82</v>
      </c>
    </row>
    <row r="18" spans="2:12" x14ac:dyDescent="0.4">
      <c r="B18" s="397"/>
      <c r="C18" s="192" t="s">
        <v>80</v>
      </c>
      <c r="D18" s="190" t="s">
        <v>110</v>
      </c>
      <c r="E18" s="190" t="s">
        <v>82</v>
      </c>
      <c r="F18" s="190" t="s">
        <v>82</v>
      </c>
      <c r="G18" s="190" t="s">
        <v>82</v>
      </c>
      <c r="H18" s="190" t="s">
        <v>82</v>
      </c>
      <c r="I18" s="190" t="s">
        <v>82</v>
      </c>
      <c r="J18" s="190" t="s">
        <v>82</v>
      </c>
      <c r="K18" s="190" t="s">
        <v>82</v>
      </c>
      <c r="L18" s="191" t="s">
        <v>82</v>
      </c>
    </row>
    <row r="19" spans="2:12" x14ac:dyDescent="0.4">
      <c r="B19" s="397"/>
      <c r="C19" s="192" t="s">
        <v>153</v>
      </c>
      <c r="D19" s="190" t="s">
        <v>110</v>
      </c>
      <c r="E19" s="190" t="s">
        <v>82</v>
      </c>
      <c r="F19" s="190" t="s">
        <v>82</v>
      </c>
      <c r="G19" s="190" t="s">
        <v>82</v>
      </c>
      <c r="H19" s="190" t="s">
        <v>82</v>
      </c>
      <c r="I19" s="190" t="s">
        <v>82</v>
      </c>
      <c r="J19" s="190" t="s">
        <v>82</v>
      </c>
      <c r="K19" s="190" t="s">
        <v>82</v>
      </c>
      <c r="L19" s="191" t="s">
        <v>82</v>
      </c>
    </row>
    <row r="20" spans="2:12" x14ac:dyDescent="0.4">
      <c r="B20" s="397"/>
      <c r="C20" s="192" t="s">
        <v>153</v>
      </c>
      <c r="D20" s="190" t="s">
        <v>82</v>
      </c>
      <c r="E20" s="190" t="s">
        <v>82</v>
      </c>
      <c r="F20" s="190" t="s">
        <v>82</v>
      </c>
      <c r="G20" s="190" t="s">
        <v>82</v>
      </c>
      <c r="H20" s="190" t="s">
        <v>82</v>
      </c>
      <c r="I20" s="190" t="s">
        <v>82</v>
      </c>
      <c r="J20" s="190" t="s">
        <v>82</v>
      </c>
      <c r="K20" s="190" t="s">
        <v>82</v>
      </c>
      <c r="L20" s="191" t="s">
        <v>82</v>
      </c>
    </row>
    <row r="21" spans="2:12" x14ac:dyDescent="0.4">
      <c r="B21" s="397"/>
      <c r="C21" s="192" t="s">
        <v>153</v>
      </c>
      <c r="D21" s="190" t="s">
        <v>82</v>
      </c>
      <c r="E21" s="190" t="s">
        <v>82</v>
      </c>
      <c r="F21" s="190" t="s">
        <v>82</v>
      </c>
      <c r="G21" s="190" t="s">
        <v>82</v>
      </c>
      <c r="H21" s="190" t="s">
        <v>82</v>
      </c>
      <c r="I21" s="190" t="s">
        <v>82</v>
      </c>
      <c r="J21" s="190" t="s">
        <v>82</v>
      </c>
      <c r="K21" s="190" t="s">
        <v>82</v>
      </c>
      <c r="L21" s="191" t="s">
        <v>82</v>
      </c>
    </row>
    <row r="22" spans="2:12" x14ac:dyDescent="0.4">
      <c r="B22" s="397"/>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8"/>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池田 慎一郎</cp:lastModifiedBy>
  <cp:lastPrinted>2021-02-24T09:26:12Z</cp:lastPrinted>
  <dcterms:created xsi:type="dcterms:W3CDTF">2020-01-28T01:12:50Z</dcterms:created>
  <dcterms:modified xsi:type="dcterms:W3CDTF">2022-08-15T05:13:26Z</dcterms:modified>
</cp:coreProperties>
</file>