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介護保険係\地域密着型サービス\申請・加算様式一式\指定申請様式\新しいフォルダー\"/>
    </mc:Choice>
  </mc:AlternateContent>
  <bookViews>
    <workbookView xWindow="31155" yWindow="585" windowWidth="24495" windowHeight="16995" tabRatio="874"/>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【記載例】夜間対応型訪問介護!$A$1:$BJ$79</definedName>
    <definedName name="_xlnm.Print_Area" localSheetId="3">シフト記号表!$B$1:$N$52</definedName>
    <definedName name="_xlnm.Print_Area" localSheetId="4">記入方法!$A$1:$Q$69</definedName>
    <definedName name="_xlnm.Print_Area" localSheetId="2">夜間対応型訪問介護!$A$1:$BJ$219</definedName>
    <definedName name="_xlnm.Print_Titles" localSheetId="0">【記載例】夜間対応型訪問介護!$1:$18</definedName>
    <definedName name="_xlnm.Print_Titles" localSheetId="2">夜間対応型訪問介護!$1:$18</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B14" i="20" l="1"/>
  <c r="BB14" i="10"/>
  <c r="F20" i="20" l="1"/>
  <c r="F22" i="10" l="1"/>
  <c r="F20" i="10"/>
  <c r="BA218" i="20" l="1"/>
  <c r="AZ218" i="20"/>
  <c r="AY218" i="20"/>
  <c r="AX218" i="20"/>
  <c r="AW218" i="20"/>
  <c r="AV218" i="20"/>
  <c r="AU218" i="20"/>
  <c r="AT218" i="20"/>
  <c r="AS218" i="20"/>
  <c r="AR218" i="20"/>
  <c r="AQ218" i="20"/>
  <c r="AP218" i="20"/>
  <c r="AO218" i="20"/>
  <c r="AN218" i="20"/>
  <c r="AM218" i="20"/>
  <c r="AL218" i="20"/>
  <c r="AK218" i="20"/>
  <c r="AJ218" i="20"/>
  <c r="AI218" i="20"/>
  <c r="AH218" i="20"/>
  <c r="AG218" i="20"/>
  <c r="AF218" i="20"/>
  <c r="AE218" i="20"/>
  <c r="AD218" i="20"/>
  <c r="AC218" i="20"/>
  <c r="AB218" i="20"/>
  <c r="AA218" i="20"/>
  <c r="Z218" i="20"/>
  <c r="Y218" i="20"/>
  <c r="X218" i="20"/>
  <c r="W218" i="20"/>
  <c r="H218" i="20"/>
  <c r="F218" i="20"/>
  <c r="BA216" i="20"/>
  <c r="AZ216" i="20"/>
  <c r="AY216" i="20"/>
  <c r="AX216" i="20"/>
  <c r="AW216" i="20"/>
  <c r="AV216" i="20"/>
  <c r="AU216" i="20"/>
  <c r="AT216" i="20"/>
  <c r="AS216" i="20"/>
  <c r="AR216" i="20"/>
  <c r="AQ216" i="20"/>
  <c r="AP216" i="20"/>
  <c r="AO216" i="20"/>
  <c r="AN216" i="20"/>
  <c r="AM216" i="20"/>
  <c r="AL216" i="20"/>
  <c r="AK216" i="20"/>
  <c r="AJ216" i="20"/>
  <c r="AI216" i="20"/>
  <c r="AH216" i="20"/>
  <c r="AG216" i="20"/>
  <c r="AF216" i="20"/>
  <c r="AE216" i="20"/>
  <c r="AD216" i="20"/>
  <c r="AC216" i="20"/>
  <c r="AB216" i="20"/>
  <c r="AA216" i="20"/>
  <c r="Z216" i="20"/>
  <c r="Y216" i="20"/>
  <c r="X216" i="20"/>
  <c r="W216" i="20"/>
  <c r="H216" i="20"/>
  <c r="F216" i="20"/>
  <c r="BA214" i="20"/>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0" i="20"/>
  <c r="AZ20" i="20"/>
  <c r="AY20" i="20"/>
  <c r="AV20" i="20"/>
  <c r="AU20" i="20"/>
  <c r="AO20" i="20"/>
  <c r="AN20" i="20"/>
  <c r="AH20" i="20"/>
  <c r="AG20" i="20"/>
  <c r="AA20" i="20"/>
  <c r="Z20" i="20"/>
  <c r="BA22" i="20"/>
  <c r="AZ22" i="20"/>
  <c r="AY22" i="20"/>
  <c r="AX22" i="20"/>
  <c r="AV22" i="20"/>
  <c r="AU22" i="20"/>
  <c r="AS22" i="20"/>
  <c r="AQ22" i="20"/>
  <c r="AO22" i="20"/>
  <c r="AN22" i="20"/>
  <c r="AL22" i="20"/>
  <c r="AJ22" i="20"/>
  <c r="AH22" i="20"/>
  <c r="AG22" i="20"/>
  <c r="AE22" i="20"/>
  <c r="X22" i="20"/>
  <c r="Z22" i="20"/>
  <c r="AA22" i="20"/>
  <c r="AC22" i="20"/>
  <c r="H76" i="20"/>
  <c r="F76" i="20"/>
  <c r="H74" i="20"/>
  <c r="F7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B19" i="20"/>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215" i="20" s="1"/>
  <c r="B217" i="20" s="1"/>
  <c r="BA16" i="20"/>
  <c r="BA17" i="20" s="1"/>
  <c r="BA18" i="20" s="1"/>
  <c r="AZ16" i="20"/>
  <c r="AZ17" i="20" s="1"/>
  <c r="AZ18" i="20" s="1"/>
  <c r="AY16" i="20"/>
  <c r="AY17" i="20" s="1"/>
  <c r="AY18" i="20" s="1"/>
  <c r="AF2" i="20"/>
  <c r="AX17" i="20" s="1"/>
  <c r="AX18"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22" i="20" s="1"/>
  <c r="D10" i="19"/>
  <c r="L9" i="19"/>
  <c r="D9" i="19"/>
  <c r="L8" i="19"/>
  <c r="D8" i="19"/>
  <c r="L7" i="19"/>
  <c r="AW20" i="20" s="1"/>
  <c r="D7" i="19"/>
  <c r="L6" i="19"/>
  <c r="D6" i="19"/>
  <c r="BA78" i="10"/>
  <c r="AZ78" i="10"/>
  <c r="AY78" i="10"/>
  <c r="AX78" i="10"/>
  <c r="AW78" i="10"/>
  <c r="AV78" i="10"/>
  <c r="AU78" i="10"/>
  <c r="AT78" i="10"/>
  <c r="AS78" i="10"/>
  <c r="AR78" i="10"/>
  <c r="AQ78" i="10"/>
  <c r="AP78" i="10"/>
  <c r="AO78" i="10"/>
  <c r="AN78" i="10"/>
  <c r="AM78" i="10"/>
  <c r="AL78" i="10"/>
  <c r="AK78" i="10"/>
  <c r="AJ78" i="10"/>
  <c r="AI78" i="10"/>
  <c r="AH78" i="10"/>
  <c r="AG78" i="10"/>
  <c r="AF78" i="10"/>
  <c r="AE78" i="10"/>
  <c r="AD78" i="10"/>
  <c r="AC78" i="10"/>
  <c r="AB78" i="10"/>
  <c r="AA78" i="10"/>
  <c r="Z78" i="10"/>
  <c r="Y78" i="10"/>
  <c r="X78" i="10"/>
  <c r="W78" i="10"/>
  <c r="BA76" i="10"/>
  <c r="AZ76" i="10"/>
  <c r="AY76" i="10"/>
  <c r="AX76" i="10"/>
  <c r="AV76" i="10"/>
  <c r="AT76" i="10"/>
  <c r="AP76" i="10"/>
  <c r="AN76" i="10"/>
  <c r="AL76" i="10"/>
  <c r="AG76" i="10"/>
  <c r="AF76" i="10"/>
  <c r="AD76" i="10"/>
  <c r="AA76" i="10"/>
  <c r="Y76" i="10"/>
  <c r="X76" i="10"/>
  <c r="BA74" i="10"/>
  <c r="AZ74" i="10"/>
  <c r="AY74" i="10"/>
  <c r="AW74" i="10"/>
  <c r="AS74" i="10"/>
  <c r="AO74" i="10"/>
  <c r="AK74" i="10"/>
  <c r="AJ74" i="10"/>
  <c r="AG74" i="10"/>
  <c r="AC74" i="10"/>
  <c r="W74" i="10"/>
  <c r="BA72" i="10"/>
  <c r="AZ72" i="10"/>
  <c r="AY72" i="10"/>
  <c r="AX72" i="10"/>
  <c r="AR72" i="10"/>
  <c r="AQ72" i="10"/>
  <c r="AN72" i="10"/>
  <c r="AI72" i="10"/>
  <c r="AB72" i="10"/>
  <c r="Z72" i="10"/>
  <c r="X72" i="10"/>
  <c r="BA70" i="10"/>
  <c r="AZ70" i="10"/>
  <c r="AY70" i="10"/>
  <c r="AW70" i="10"/>
  <c r="AV70" i="10"/>
  <c r="AI70" i="10"/>
  <c r="AH70" i="10"/>
  <c r="AA70" i="10"/>
  <c r="BA68" i="10"/>
  <c r="AZ68" i="10"/>
  <c r="AY68" i="10"/>
  <c r="AP68" i="10"/>
  <c r="AO68" i="10"/>
  <c r="AH68" i="10"/>
  <c r="BA66" i="10"/>
  <c r="AZ66" i="10"/>
  <c r="AY66" i="10"/>
  <c r="AP66" i="10"/>
  <c r="AI66" i="10"/>
  <c r="AH66" i="10"/>
  <c r="BA64" i="10"/>
  <c r="AZ64" i="10"/>
  <c r="AY64" i="10"/>
  <c r="AT64" i="10"/>
  <c r="AG64" i="10"/>
  <c r="Y64" i="10"/>
  <c r="BA62" i="10"/>
  <c r="AZ62" i="10"/>
  <c r="AY62" i="10"/>
  <c r="AN62" i="10"/>
  <c r="AM62" i="10"/>
  <c r="AF62" i="10"/>
  <c r="BA60" i="10"/>
  <c r="AZ60" i="10"/>
  <c r="AY60" i="10"/>
  <c r="AU60" i="10"/>
  <c r="AM60" i="10"/>
  <c r="BA58" i="10"/>
  <c r="AZ58" i="10"/>
  <c r="AY58" i="10"/>
  <c r="AS58" i="10"/>
  <c r="AQ58" i="10"/>
  <c r="AL58" i="10"/>
  <c r="AD58" i="10"/>
  <c r="AC58" i="10"/>
  <c r="BA56" i="10"/>
  <c r="AZ56" i="10"/>
  <c r="AY56" i="10"/>
  <c r="AV56" i="10"/>
  <c r="AP56" i="10"/>
  <c r="AA56" i="10"/>
  <c r="BA54" i="10"/>
  <c r="AZ54" i="10"/>
  <c r="AY54" i="10"/>
  <c r="AW54" i="10"/>
  <c r="AO54" i="10"/>
  <c r="BA52" i="10"/>
  <c r="AZ52" i="10"/>
  <c r="AY52" i="10"/>
  <c r="AI52" i="10"/>
  <c r="AB52" i="10"/>
  <c r="BA50" i="10"/>
  <c r="AZ50" i="10"/>
  <c r="AY50" i="10"/>
  <c r="BA48" i="10"/>
  <c r="AZ48" i="10"/>
  <c r="AY48" i="10"/>
  <c r="BA46" i="10"/>
  <c r="AZ46" i="10"/>
  <c r="AY46" i="10"/>
  <c r="BA44" i="10"/>
  <c r="AZ44" i="10"/>
  <c r="AY44" i="10"/>
  <c r="BA42" i="10"/>
  <c r="AZ42" i="10"/>
  <c r="AY42" i="10"/>
  <c r="BA40" i="10"/>
  <c r="AZ40" i="10"/>
  <c r="AY40" i="10"/>
  <c r="BA38" i="10"/>
  <c r="AZ38" i="10"/>
  <c r="AY38" i="10"/>
  <c r="BA36" i="10"/>
  <c r="AZ36" i="10"/>
  <c r="AY36" i="10"/>
  <c r="AU36" i="10"/>
  <c r="AN36" i="10"/>
  <c r="AG36" i="10"/>
  <c r="Z36" i="10"/>
  <c r="BA34" i="10"/>
  <c r="AZ34" i="10"/>
  <c r="AY34" i="10"/>
  <c r="BA32" i="10"/>
  <c r="AZ32" i="10"/>
  <c r="AY32" i="10"/>
  <c r="AV32" i="10"/>
  <c r="AO32" i="10"/>
  <c r="AH32" i="10"/>
  <c r="AA32" i="10"/>
  <c r="BA30" i="10"/>
  <c r="AZ30" i="10"/>
  <c r="AY30" i="10"/>
  <c r="AI30" i="10"/>
  <c r="AA30" i="10"/>
  <c r="BA28" i="10"/>
  <c r="AZ28" i="10"/>
  <c r="AY28" i="10"/>
  <c r="AV28" i="10"/>
  <c r="AO28" i="10"/>
  <c r="AH28" i="10"/>
  <c r="AA28" i="10"/>
  <c r="BA26" i="10"/>
  <c r="AZ26" i="10"/>
  <c r="AY26" i="10"/>
  <c r="AU26" i="10"/>
  <c r="AN26" i="10"/>
  <c r="AG26" i="10"/>
  <c r="Z26" i="10"/>
  <c r="BA24" i="10"/>
  <c r="AZ24" i="10"/>
  <c r="AY24" i="10"/>
  <c r="BA22" i="10"/>
  <c r="AZ22" i="10"/>
  <c r="AY22" i="10"/>
  <c r="BA20" i="10"/>
  <c r="AZ20" i="10"/>
  <c r="AY20" i="10"/>
  <c r="AV20" i="10"/>
  <c r="AU20" i="10"/>
  <c r="AO20" i="10"/>
  <c r="AN20" i="10"/>
  <c r="AH20" i="10"/>
  <c r="AG20" i="10"/>
  <c r="Z20" i="10"/>
  <c r="AA20" i="10"/>
  <c r="B19" i="10"/>
  <c r="B21" i="10" s="1"/>
  <c r="B23" i="10" s="1"/>
  <c r="B25" i="10" s="1"/>
  <c r="B27" i="10" s="1"/>
  <c r="L41" i="19" l="1"/>
  <c r="AB17" i="20"/>
  <c r="AB18" i="20" s="1"/>
  <c r="AJ17" i="20"/>
  <c r="AJ18" i="20" s="1"/>
  <c r="AR17" i="20"/>
  <c r="AR18" i="20" s="1"/>
  <c r="BB90" i="20"/>
  <c r="BD90" i="20" s="1"/>
  <c r="BB106" i="20"/>
  <c r="BD106" i="20" s="1"/>
  <c r="BB114" i="20"/>
  <c r="BD114" i="20" s="1"/>
  <c r="BB122" i="20"/>
  <c r="BD122" i="20" s="1"/>
  <c r="BB130" i="20"/>
  <c r="BD130" i="20" s="1"/>
  <c r="BB138" i="20"/>
  <c r="BD138" i="20" s="1"/>
  <c r="BB146" i="20"/>
  <c r="BD146" i="20" s="1"/>
  <c r="BB162" i="20"/>
  <c r="BD162" i="20" s="1"/>
  <c r="BB170" i="20"/>
  <c r="BD170" i="20" s="1"/>
  <c r="BB194" i="20"/>
  <c r="BD194" i="20" s="1"/>
  <c r="BB202" i="20"/>
  <c r="BD202" i="20" s="1"/>
  <c r="BB98" i="20"/>
  <c r="BD98" i="20" s="1"/>
  <c r="BB86" i="20"/>
  <c r="BD86" i="20" s="1"/>
  <c r="BB94" i="20"/>
  <c r="BD94" i="20" s="1"/>
  <c r="BB110" i="20"/>
  <c r="BD110" i="20" s="1"/>
  <c r="BB118" i="20"/>
  <c r="BD118" i="20" s="1"/>
  <c r="BB126" i="20"/>
  <c r="BD126" i="20" s="1"/>
  <c r="BB134" i="20"/>
  <c r="BD134" i="20" s="1"/>
  <c r="BB142" i="20"/>
  <c r="BD142" i="20" s="1"/>
  <c r="BB150" i="20"/>
  <c r="BD150" i="20" s="1"/>
  <c r="BB158" i="20"/>
  <c r="BD158" i="20" s="1"/>
  <c r="BB166" i="20"/>
  <c r="BD166" i="20" s="1"/>
  <c r="BB174" i="20"/>
  <c r="BD174" i="20" s="1"/>
  <c r="BB182" i="20"/>
  <c r="BD182" i="20" s="1"/>
  <c r="BB190" i="20"/>
  <c r="BD190" i="20" s="1"/>
  <c r="BB198" i="20"/>
  <c r="BD198" i="20" s="1"/>
  <c r="BB24" i="20"/>
  <c r="BD24" i="20" s="1"/>
  <c r="BB32" i="20"/>
  <c r="BD32" i="20" s="1"/>
  <c r="BB34" i="20"/>
  <c r="BD34" i="20" s="1"/>
  <c r="BB38" i="20"/>
  <c r="BD38" i="20" s="1"/>
  <c r="BB40" i="20"/>
  <c r="BD40" i="20" s="1"/>
  <c r="BB42" i="20"/>
  <c r="BD42" i="20" s="1"/>
  <c r="BB46" i="20"/>
  <c r="BD46" i="20" s="1"/>
  <c r="BB50" i="20"/>
  <c r="BD50" i="20" s="1"/>
  <c r="BB58" i="20"/>
  <c r="BD58" i="20" s="1"/>
  <c r="BB62" i="20"/>
  <c r="BD62" i="20" s="1"/>
  <c r="BB64" i="20"/>
  <c r="BD64" i="20" s="1"/>
  <c r="BB66" i="20"/>
  <c r="BD66" i="20" s="1"/>
  <c r="BB70" i="20"/>
  <c r="BD70" i="20" s="1"/>
  <c r="BB72" i="20"/>
  <c r="BD72" i="20" s="1"/>
  <c r="BB74" i="20"/>
  <c r="BD74" i="20" s="1"/>
  <c r="BB216" i="20"/>
  <c r="BD216" i="20" s="1"/>
  <c r="BB214" i="20"/>
  <c r="BD214" i="20" s="1"/>
  <c r="BB210" i="20"/>
  <c r="BD210" i="20" s="1"/>
  <c r="BB206" i="20"/>
  <c r="BD206" i="20" s="1"/>
  <c r="BB186" i="20"/>
  <c r="BD186" i="20" s="1"/>
  <c r="BB218" i="20"/>
  <c r="BD218" i="20" s="1"/>
  <c r="AE17" i="20"/>
  <c r="AE18" i="20" s="1"/>
  <c r="AU17" i="20"/>
  <c r="AU18" i="20" s="1"/>
  <c r="X17" i="20"/>
  <c r="X18" i="20" s="1"/>
  <c r="AF17" i="20"/>
  <c r="AF18" i="20" s="1"/>
  <c r="AN17" i="20"/>
  <c r="AN18" i="20" s="1"/>
  <c r="AV17" i="20"/>
  <c r="AV18" i="20" s="1"/>
  <c r="BB208" i="20"/>
  <c r="BD208" i="20" s="1"/>
  <c r="BB212" i="20"/>
  <c r="BD212" i="20" s="1"/>
  <c r="W17" i="20"/>
  <c r="W18" i="20" s="1"/>
  <c r="AM17" i="20"/>
  <c r="AM18" i="20" s="1"/>
  <c r="AA17" i="20"/>
  <c r="AA18" i="20" s="1"/>
  <c r="AI17" i="20"/>
  <c r="AI18" i="20" s="1"/>
  <c r="AQ17" i="20"/>
  <c r="AQ18" i="20" s="1"/>
  <c r="BB204" i="20"/>
  <c r="BD204" i="20" s="1"/>
  <c r="BB200" i="20"/>
  <c r="BD200" i="20" s="1"/>
  <c r="BB196" i="20"/>
  <c r="BD196" i="20" s="1"/>
  <c r="BB192" i="20"/>
  <c r="BD192" i="20" s="1"/>
  <c r="BB188" i="20"/>
  <c r="BD188" i="20" s="1"/>
  <c r="BB184" i="20"/>
  <c r="BD184" i="20" s="1"/>
  <c r="BB180" i="20"/>
  <c r="BD180" i="20" s="1"/>
  <c r="BB178" i="20"/>
  <c r="BD178" i="20" s="1"/>
  <c r="BB176" i="20"/>
  <c r="BD176" i="20" s="1"/>
  <c r="BB172" i="20"/>
  <c r="BD172" i="20" s="1"/>
  <c r="BB164" i="20"/>
  <c r="BD164" i="20" s="1"/>
  <c r="BB168" i="20"/>
  <c r="BD168" i="20" s="1"/>
  <c r="BB160" i="20"/>
  <c r="BD160" i="20" s="1"/>
  <c r="BB156" i="20"/>
  <c r="BD156" i="20" s="1"/>
  <c r="BB154" i="20"/>
  <c r="BD154" i="20" s="1"/>
  <c r="BB152" i="20"/>
  <c r="BD152" i="20" s="1"/>
  <c r="BB148" i="20"/>
  <c r="BD148" i="20" s="1"/>
  <c r="BB144" i="20"/>
  <c r="BD144" i="20" s="1"/>
  <c r="BB140" i="20"/>
  <c r="BD140" i="20" s="1"/>
  <c r="BB136" i="20"/>
  <c r="BD136" i="20" s="1"/>
  <c r="BB132" i="20"/>
  <c r="BD132" i="20" s="1"/>
  <c r="BB124" i="20"/>
  <c r="BD124" i="20" s="1"/>
  <c r="BB128" i="20"/>
  <c r="BD128" i="20" s="1"/>
  <c r="BB120" i="20"/>
  <c r="BD120" i="20" s="1"/>
  <c r="BB116" i="20"/>
  <c r="BD116" i="20" s="1"/>
  <c r="BB112" i="20"/>
  <c r="BD112" i="20" s="1"/>
  <c r="BB108" i="20"/>
  <c r="BD108" i="20" s="1"/>
  <c r="BB104" i="20"/>
  <c r="BD104" i="20" s="1"/>
  <c r="BB102" i="20"/>
  <c r="BD102" i="20" s="1"/>
  <c r="BB100" i="20"/>
  <c r="BD100" i="20" s="1"/>
  <c r="BB96" i="20"/>
  <c r="BD96" i="20" s="1"/>
  <c r="BB92" i="20"/>
  <c r="BD92" i="20" s="1"/>
  <c r="BB88" i="20"/>
  <c r="BD88" i="20" s="1"/>
  <c r="BB84" i="20"/>
  <c r="BD84" i="20" s="1"/>
  <c r="BB82" i="20"/>
  <c r="BD82" i="20" s="1"/>
  <c r="BB80" i="20"/>
  <c r="BD80" i="20" s="1"/>
  <c r="BB78" i="20"/>
  <c r="BD78" i="20" s="1"/>
  <c r="BB30" i="20"/>
  <c r="BD30" i="20" s="1"/>
  <c r="BB54" i="20"/>
  <c r="BD54" i="20" s="1"/>
  <c r="BB26" i="20"/>
  <c r="BD26" i="20" s="1"/>
  <c r="BB52" i="20"/>
  <c r="BD52" i="20" s="1"/>
  <c r="BB68" i="20"/>
  <c r="BD68" i="20" s="1"/>
  <c r="BB28" i="20"/>
  <c r="BD28" i="20" s="1"/>
  <c r="BB36" i="20"/>
  <c r="BD36" i="20" s="1"/>
  <c r="BB44" i="20"/>
  <c r="BD44" i="20" s="1"/>
  <c r="BB60" i="20"/>
  <c r="BD60" i="20" s="1"/>
  <c r="BB76" i="20"/>
  <c r="BD76" i="20" s="1"/>
  <c r="BB48" i="20"/>
  <c r="BD48" i="20" s="1"/>
  <c r="BB56" i="20"/>
  <c r="BD56" i="20" s="1"/>
  <c r="W20" i="20"/>
  <c r="AE20" i="20"/>
  <c r="AM20" i="20"/>
  <c r="AQ20" i="20"/>
  <c r="X20" i="20"/>
  <c r="AB20" i="20"/>
  <c r="AF20" i="20"/>
  <c r="AJ20" i="20"/>
  <c r="AR20" i="20"/>
  <c r="AD20" i="20"/>
  <c r="AL20" i="20"/>
  <c r="AP20" i="20"/>
  <c r="AT20" i="20"/>
  <c r="AX20" i="20"/>
  <c r="AI20" i="20"/>
  <c r="Y20" i="20"/>
  <c r="AC20" i="20"/>
  <c r="AK20" i="20"/>
  <c r="AS20" i="20"/>
  <c r="AK22" i="20"/>
  <c r="AW22" i="20"/>
  <c r="AD22" i="20"/>
  <c r="AP22" i="20"/>
  <c r="AT22" i="20"/>
  <c r="AI22" i="20"/>
  <c r="AM22" i="20"/>
  <c r="Y22" i="20"/>
  <c r="AF22" i="20"/>
  <c r="AR22" i="20"/>
  <c r="W22" i="20"/>
  <c r="Y17" i="20"/>
  <c r="Y18" i="20" s="1"/>
  <c r="AC17" i="20"/>
  <c r="AC18" i="20" s="1"/>
  <c r="AG17" i="20"/>
  <c r="AG18" i="20" s="1"/>
  <c r="AK17" i="20"/>
  <c r="AK18" i="20" s="1"/>
  <c r="AO17" i="20"/>
  <c r="AO18" i="20" s="1"/>
  <c r="AS17" i="20"/>
  <c r="AS18" i="20" s="1"/>
  <c r="AW17" i="20"/>
  <c r="AW18" i="20" s="1"/>
  <c r="BE12" i="20"/>
  <c r="Z17" i="20"/>
  <c r="Z18" i="20" s="1"/>
  <c r="AD17" i="20"/>
  <c r="AD18" i="20" s="1"/>
  <c r="AH17" i="20"/>
  <c r="AH18" i="20" s="1"/>
  <c r="AL17" i="20"/>
  <c r="AL18" i="20" s="1"/>
  <c r="AP17" i="20"/>
  <c r="AP18" i="20" s="1"/>
  <c r="AT17" i="20"/>
  <c r="AT18" i="20" s="1"/>
  <c r="BB20" i="20" l="1"/>
  <c r="BD20" i="20" s="1"/>
  <c r="BB22" i="20"/>
  <c r="BD22" i="20" s="1"/>
  <c r="L11" i="16" l="1"/>
  <c r="F48" i="10" l="1"/>
  <c r="H78" i="10" l="1"/>
  <c r="F78"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H46" i="10"/>
  <c r="F46" i="10"/>
  <c r="H44" i="10"/>
  <c r="F44" i="10"/>
  <c r="H42" i="10"/>
  <c r="F42" i="10"/>
  <c r="H40" i="10"/>
  <c r="F40" i="10"/>
  <c r="H38" i="10"/>
  <c r="F38" i="10"/>
  <c r="H36" i="10"/>
  <c r="F36" i="10"/>
  <c r="H34" i="10"/>
  <c r="F34" i="10"/>
  <c r="H32" i="10"/>
  <c r="F32" i="10"/>
  <c r="H30" i="10"/>
  <c r="F30" i="10"/>
  <c r="H28" i="10"/>
  <c r="F28" i="10"/>
  <c r="H26" i="10"/>
  <c r="F26" i="10"/>
  <c r="H24" i="10"/>
  <c r="F24" i="10"/>
  <c r="H22" i="10"/>
  <c r="H20" i="10"/>
  <c r="D47" i="16" l="1"/>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L47" i="16" l="1"/>
  <c r="AU24" i="10"/>
  <c r="AN24" i="10"/>
  <c r="AG24" i="10"/>
  <c r="Z24" i="10"/>
  <c r="Z48" i="10"/>
  <c r="AO44" i="10"/>
  <c r="AU22" i="10"/>
  <c r="AM48" i="10"/>
  <c r="Y48" i="10"/>
  <c r="AU46" i="10"/>
  <c r="AB44" i="10"/>
  <c r="AV42" i="10"/>
  <c r="AB40" i="10"/>
  <c r="AT38" i="10"/>
  <c r="AN22" i="10"/>
  <c r="AV44" i="10"/>
  <c r="Z22" i="10"/>
  <c r="AU48" i="10"/>
  <c r="Z46" i="10"/>
  <c r="AW44" i="10"/>
  <c r="AG22" i="10"/>
  <c r="AF26" i="10"/>
  <c r="Y26" i="10"/>
  <c r="AM26" i="10"/>
  <c r="AT26" i="10"/>
  <c r="W70" i="10"/>
  <c r="AW64" i="10"/>
  <c r="AL64" i="10"/>
  <c r="AL56" i="10"/>
  <c r="AW50" i="10"/>
  <c r="AH50" i="10"/>
  <c r="AJ44" i="10"/>
  <c r="AS38" i="10"/>
  <c r="AD38" i="10"/>
  <c r="AO26" i="10"/>
  <c r="AV64" i="10"/>
  <c r="AJ64" i="10"/>
  <c r="AT56" i="10"/>
  <c r="AG56" i="10"/>
  <c r="Y56" i="10"/>
  <c r="AV50" i="10"/>
  <c r="AE50" i="10"/>
  <c r="AT44" i="10"/>
  <c r="AG44" i="10"/>
  <c r="AQ38" i="10"/>
  <c r="AC38" i="10"/>
  <c r="AU32" i="10"/>
  <c r="AG32" i="10"/>
  <c r="AA26" i="10"/>
  <c r="AE70" i="10"/>
  <c r="AF56" i="10"/>
  <c r="X56" i="10"/>
  <c r="AQ50" i="10"/>
  <c r="AA50" i="10"/>
  <c r="AL38" i="10"/>
  <c r="AA38" i="10"/>
  <c r="AV26" i="10"/>
  <c r="AQ70" i="10"/>
  <c r="AO64" i="10"/>
  <c r="AB64" i="10"/>
  <c r="AX56" i="10"/>
  <c r="AN56" i="10"/>
  <c r="AD56" i="10"/>
  <c r="AI50" i="10"/>
  <c r="W50" i="10"/>
  <c r="AL44" i="10"/>
  <c r="Y44" i="10"/>
  <c r="AI38" i="10"/>
  <c r="AN32" i="10"/>
  <c r="Z32" i="10"/>
  <c r="AH26" i="10"/>
  <c r="AR26" i="10"/>
  <c r="X26" i="10"/>
  <c r="AI26" i="10"/>
  <c r="AX26" i="10"/>
  <c r="AD26" i="10"/>
  <c r="AJ26" i="10"/>
  <c r="AK26" i="10"/>
  <c r="AE26" i="10"/>
  <c r="AS26" i="10"/>
  <c r="AQ26" i="10"/>
  <c r="W26" i="10"/>
  <c r="AP26" i="10"/>
  <c r="AW26" i="10"/>
  <c r="AB26" i="10"/>
  <c r="AC26" i="10"/>
  <c r="AL26" i="10"/>
  <c r="AU68" i="10"/>
  <c r="X62" i="10"/>
  <c r="AA58" i="10"/>
  <c r="AS54" i="10"/>
  <c r="AG54" i="10"/>
  <c r="AO48" i="10"/>
  <c r="AN42" i="10"/>
  <c r="AC42" i="10"/>
  <c r="AV36" i="10"/>
  <c r="AH36" i="10"/>
  <c r="AL30" i="10"/>
  <c r="AO24" i="10"/>
  <c r="AA24" i="10"/>
  <c r="Y68" i="10"/>
  <c r="AE68" i="10"/>
  <c r="AV62" i="10"/>
  <c r="AJ62" i="10"/>
  <c r="AT58" i="10"/>
  <c r="AI58" i="10"/>
  <c r="AC54" i="10"/>
  <c r="AM42" i="10"/>
  <c r="X42" i="10"/>
  <c r="AT30" i="10"/>
  <c r="AM68" i="10"/>
  <c r="AC62" i="10"/>
  <c r="AJ54" i="10"/>
  <c r="AP48" i="10"/>
  <c r="AF42" i="10"/>
  <c r="AC30" i="10"/>
  <c r="Z68" i="10"/>
  <c r="AS62" i="10"/>
  <c r="AK54" i="10"/>
  <c r="W54" i="10"/>
  <c r="AH48" i="10"/>
  <c r="AJ42" i="10"/>
  <c r="AO36" i="10"/>
  <c r="AA36" i="10"/>
  <c r="AS30" i="10"/>
  <c r="AD30" i="10"/>
  <c r="AV24" i="10"/>
  <c r="AH24" i="10"/>
  <c r="AE48" i="10"/>
  <c r="AS42" i="10"/>
  <c r="AQ30" i="10"/>
  <c r="AU66" i="10"/>
  <c r="AK66" i="10"/>
  <c r="AC66" i="10"/>
  <c r="W60" i="10"/>
  <c r="AN52" i="10"/>
  <c r="X52" i="10"/>
  <c r="AR46" i="10"/>
  <c r="AI46" i="10"/>
  <c r="AU40" i="10"/>
  <c r="AJ40" i="10"/>
  <c r="AK34" i="10"/>
  <c r="W34" i="10"/>
  <c r="AV22" i="10"/>
  <c r="AO22" i="10"/>
  <c r="AH22" i="10"/>
  <c r="AA22" i="10"/>
  <c r="AL66" i="10"/>
  <c r="AB60" i="10"/>
  <c r="AQ52" i="10"/>
  <c r="AC46" i="10"/>
  <c r="AM40" i="10"/>
  <c r="AL34" i="10"/>
  <c r="AU28" i="10"/>
  <c r="AJ22" i="10"/>
  <c r="AR66" i="10"/>
  <c r="Z66" i="10"/>
  <c r="AJ60" i="10"/>
  <c r="AX52" i="10"/>
  <c r="AP46" i="10"/>
  <c r="AH46" i="10"/>
  <c r="W46" i="10"/>
  <c r="AR40" i="10"/>
  <c r="AE40" i="10"/>
  <c r="AS34" i="10"/>
  <c r="AE34" i="10"/>
  <c r="AN28" i="10"/>
  <c r="Z28" i="10"/>
  <c r="AX66" i="10"/>
  <c r="AQ60" i="10"/>
  <c r="AK46" i="10"/>
  <c r="W40" i="10"/>
  <c r="X34" i="10"/>
  <c r="AX22" i="10"/>
  <c r="AC22" i="10"/>
  <c r="W66" i="10"/>
  <c r="AR60" i="10"/>
  <c r="AE60" i="10"/>
  <c r="AR52" i="10"/>
  <c r="AX46" i="10"/>
  <c r="AL46" i="10"/>
  <c r="AD46" i="10"/>
  <c r="AQ40" i="10"/>
  <c r="AR34" i="10"/>
  <c r="AD34" i="10"/>
  <c r="AS22" i="10"/>
  <c r="AL22" i="10"/>
  <c r="AE22" i="10"/>
  <c r="X22" i="10"/>
  <c r="AD66" i="10"/>
  <c r="Z52" i="10"/>
  <c r="AG28" i="10"/>
  <c r="AQ22" i="10"/>
  <c r="AS70" i="10"/>
  <c r="AB68" i="10"/>
  <c r="AQ64" i="10"/>
  <c r="AI64" i="10"/>
  <c r="AX62" i="10"/>
  <c r="AM54" i="10"/>
  <c r="AE54" i="10"/>
  <c r="AK50" i="10"/>
  <c r="AC50" i="10"/>
  <c r="Z42" i="10"/>
  <c r="AG40" i="10"/>
  <c r="AV38" i="10"/>
  <c r="AN38" i="10"/>
  <c r="AV30" i="10"/>
  <c r="AN30" i="10"/>
  <c r="AD72" i="10"/>
  <c r="AH62" i="10"/>
  <c r="AO60" i="10"/>
  <c r="AL52" i="10"/>
  <c r="AF38" i="10"/>
  <c r="AF30" i="10"/>
  <c r="AT72" i="10"/>
  <c r="AL72" i="10"/>
  <c r="AR68" i="10"/>
  <c r="AJ68" i="10"/>
  <c r="Y60" i="10"/>
  <c r="AF58" i="10"/>
  <c r="X58" i="10"/>
  <c r="AU54" i="10"/>
  <c r="AD52" i="10"/>
  <c r="AA44" i="10"/>
  <c r="AP42" i="10"/>
  <c r="AH42" i="10"/>
  <c r="AW40" i="10"/>
  <c r="AO40" i="10"/>
  <c r="AA64" i="10"/>
  <c r="AW60" i="10"/>
  <c r="AR48" i="10"/>
  <c r="Y40" i="10"/>
  <c r="AM74" i="10"/>
  <c r="AE74" i="10"/>
  <c r="AK70" i="10"/>
  <c r="AC70" i="10"/>
  <c r="Z62" i="10"/>
  <c r="AG60" i="10"/>
  <c r="AV58" i="10"/>
  <c r="AN58" i="10"/>
  <c r="AS50" i="10"/>
  <c r="AB48" i="10"/>
  <c r="AQ44" i="10"/>
  <c r="AI44" i="10"/>
  <c r="AX42" i="10"/>
  <c r="AU74" i="10"/>
  <c r="AP62" i="10"/>
  <c r="AT52" i="10"/>
  <c r="AJ48" i="10"/>
  <c r="X38" i="10"/>
  <c r="X30" i="10"/>
  <c r="AQ32" i="10"/>
  <c r="AM32" i="10"/>
  <c r="AI32" i="10"/>
  <c r="AE32" i="10"/>
  <c r="W32" i="10"/>
  <c r="AW28" i="10"/>
  <c r="AS28" i="10"/>
  <c r="AK28" i="10"/>
  <c r="AC28" i="10"/>
  <c r="Y28" i="10"/>
  <c r="AT22" i="10"/>
  <c r="AP22" i="10"/>
  <c r="AD22" i="10"/>
  <c r="AX32" i="10"/>
  <c r="AT32" i="10"/>
  <c r="AP32" i="10"/>
  <c r="AL32" i="10"/>
  <c r="AD32" i="10"/>
  <c r="AR28" i="10"/>
  <c r="AJ28" i="10"/>
  <c r="AF28" i="10"/>
  <c r="AB28" i="10"/>
  <c r="X28" i="10"/>
  <c r="AW22" i="10"/>
  <c r="AK22" i="10"/>
  <c r="Y22" i="10"/>
  <c r="AW32" i="10"/>
  <c r="AS32" i="10"/>
  <c r="AK32" i="10"/>
  <c r="AC32" i="10"/>
  <c r="Y32" i="10"/>
  <c r="AQ28" i="10"/>
  <c r="AM28" i="10"/>
  <c r="AI28" i="10"/>
  <c r="AE28" i="10"/>
  <c r="W28" i="10"/>
  <c r="AR22" i="10"/>
  <c r="AF22" i="10"/>
  <c r="AB22" i="10"/>
  <c r="AR32" i="10"/>
  <c r="AJ32" i="10"/>
  <c r="AF32" i="10"/>
  <c r="AB32" i="10"/>
  <c r="X32" i="10"/>
  <c r="AX28" i="10"/>
  <c r="AT28" i="10"/>
  <c r="AP28" i="10"/>
  <c r="AL28" i="10"/>
  <c r="AD28" i="10"/>
  <c r="AM22" i="10"/>
  <c r="AI22" i="10"/>
  <c r="W22" i="10"/>
  <c r="AB76" i="10"/>
  <c r="AI74" i="10"/>
  <c r="AW72" i="10"/>
  <c r="AE72" i="10"/>
  <c r="AL70" i="10"/>
  <c r="AG70" i="10"/>
  <c r="AX68" i="10"/>
  <c r="X68" i="10"/>
  <c r="AT66" i="10"/>
  <c r="AU64" i="10"/>
  <c r="AK64" i="10"/>
  <c r="AE64" i="10"/>
  <c r="AL62" i="10"/>
  <c r="AP60" i="10"/>
  <c r="AD60" i="10"/>
  <c r="AR58" i="10"/>
  <c r="AK58" i="10"/>
  <c r="AS56" i="10"/>
  <c r="AM56" i="10"/>
  <c r="AC56" i="10"/>
  <c r="AP54" i="10"/>
  <c r="AF52" i="10"/>
  <c r="AA52" i="10"/>
  <c r="AU50" i="10"/>
  <c r="AM50" i="10"/>
  <c r="AD50" i="10"/>
  <c r="Y50" i="10"/>
  <c r="AF48" i="10"/>
  <c r="AQ46" i="10"/>
  <c r="AF46" i="10"/>
  <c r="AA46" i="10"/>
  <c r="AT42" i="10"/>
  <c r="AA42" i="10"/>
  <c r="AK40" i="10"/>
  <c r="Z40" i="10"/>
  <c r="AU76" i="10"/>
  <c r="AO76" i="10"/>
  <c r="AK76" i="10"/>
  <c r="AE76" i="10"/>
  <c r="W76" i="10"/>
  <c r="AX74" i="10"/>
  <c r="AR74" i="10"/>
  <c r="AH74" i="10"/>
  <c r="Y74" i="10"/>
  <c r="AV72" i="10"/>
  <c r="AP72" i="10"/>
  <c r="AJ72" i="10"/>
  <c r="AF70" i="10"/>
  <c r="AW68" i="10"/>
  <c r="W68" i="10"/>
  <c r="AS66" i="10"/>
  <c r="AO66" i="10"/>
  <c r="Y66" i="10"/>
  <c r="AN64" i="10"/>
  <c r="AD64" i="10"/>
  <c r="X64" i="10"/>
  <c r="AE62" i="10"/>
  <c r="AS60" i="10"/>
  <c r="AH60" i="10"/>
  <c r="AC60" i="10"/>
  <c r="AJ58" i="10"/>
  <c r="AB56" i="10"/>
  <c r="AI54" i="10"/>
  <c r="AW52" i="10"/>
  <c r="AE52" i="10"/>
  <c r="AL50" i="10"/>
  <c r="AG50" i="10"/>
  <c r="AX48" i="10"/>
  <c r="X48" i="10"/>
  <c r="AT46" i="10"/>
  <c r="AU44" i="10"/>
  <c r="AK44" i="10"/>
  <c r="AE44" i="10"/>
  <c r="AL42" i="10"/>
  <c r="AP40" i="10"/>
  <c r="AD40" i="10"/>
  <c r="AR38" i="10"/>
  <c r="AK38" i="10"/>
  <c r="AR30" i="10"/>
  <c r="AK30" i="10"/>
  <c r="AH76" i="10"/>
  <c r="Z76" i="10"/>
  <c r="AQ74" i="10"/>
  <c r="X74" i="10"/>
  <c r="AO72" i="10"/>
  <c r="AN70" i="10"/>
  <c r="Z70" i="10"/>
  <c r="AN68" i="10"/>
  <c r="AG68" i="10"/>
  <c r="AV66" i="10"/>
  <c r="AG66" i="10"/>
  <c r="AB66" i="10"/>
  <c r="AR64" i="10"/>
  <c r="AM64" i="10"/>
  <c r="AI62" i="10"/>
  <c r="W62" i="10"/>
  <c r="AX60" i="10"/>
  <c r="AB58" i="10"/>
  <c r="AU56" i="10"/>
  <c r="AO56" i="10"/>
  <c r="AK56" i="10"/>
  <c r="AE56" i="10"/>
  <c r="W56" i="10"/>
  <c r="AX54" i="10"/>
  <c r="AR54" i="10"/>
  <c r="AH54" i="10"/>
  <c r="Y54" i="10"/>
  <c r="AV52" i="10"/>
  <c r="AP52" i="10"/>
  <c r="AJ52" i="10"/>
  <c r="AF50" i="10"/>
  <c r="AW48" i="10"/>
  <c r="W48" i="10"/>
  <c r="AS46" i="10"/>
  <c r="AO46" i="10"/>
  <c r="Y46" i="10"/>
  <c r="AN44" i="10"/>
  <c r="AD44" i="10"/>
  <c r="X44" i="10"/>
  <c r="AE42" i="10"/>
  <c r="AS40" i="10"/>
  <c r="AH40" i="10"/>
  <c r="AC40" i="10"/>
  <c r="AJ38" i="10"/>
  <c r="AJ30" i="10"/>
  <c r="AS76" i="10"/>
  <c r="AM76" i="10"/>
  <c r="AC76" i="10"/>
  <c r="AP74" i="10"/>
  <c r="AF72" i="10"/>
  <c r="AA72" i="10"/>
  <c r="AU70" i="10"/>
  <c r="AM70" i="10"/>
  <c r="AD70" i="10"/>
  <c r="Y70" i="10"/>
  <c r="AF68" i="10"/>
  <c r="AQ66" i="10"/>
  <c r="AF66" i="10"/>
  <c r="AA66" i="10"/>
  <c r="AT62" i="10"/>
  <c r="AA62" i="10"/>
  <c r="AK60" i="10"/>
  <c r="Z60" i="10"/>
  <c r="AH56" i="10"/>
  <c r="Z56" i="10"/>
  <c r="AQ54" i="10"/>
  <c r="X54" i="10"/>
  <c r="AO52" i="10"/>
  <c r="AN50" i="10"/>
  <c r="Z50" i="10"/>
  <c r="AN48" i="10"/>
  <c r="AG48" i="10"/>
  <c r="AV46" i="10"/>
  <c r="AG46" i="10"/>
  <c r="AB46" i="10"/>
  <c r="AR44" i="10"/>
  <c r="AM44" i="10"/>
  <c r="AI42" i="10"/>
  <c r="W42" i="10"/>
  <c r="AX40" i="10"/>
  <c r="AB38" i="10"/>
  <c r="AB30" i="10"/>
  <c r="AW76" i="10"/>
  <c r="AV74" i="10"/>
  <c r="AM72" i="10"/>
  <c r="AH72" i="10"/>
  <c r="Y72" i="10"/>
  <c r="AV68" i="10"/>
  <c r="AD68" i="10"/>
  <c r="AN66" i="10"/>
  <c r="AJ66" i="10"/>
  <c r="X66" i="10"/>
  <c r="AF64" i="10"/>
  <c r="W64" i="10"/>
  <c r="AI60" i="10"/>
  <c r="AH58" i="10"/>
  <c r="Y58" i="10"/>
  <c r="AQ56" i="10"/>
  <c r="AI56" i="10"/>
  <c r="AF54" i="10"/>
  <c r="AA54" i="10"/>
  <c r="W52" i="10"/>
  <c r="AX50" i="10"/>
  <c r="AT50" i="10"/>
  <c r="AO50" i="10"/>
  <c r="AT48" i="10"/>
  <c r="AK48" i="10"/>
  <c r="AU42" i="10"/>
  <c r="AQ42" i="10"/>
  <c r="AT40" i="10"/>
  <c r="AX38" i="10"/>
  <c r="AO38" i="10"/>
  <c r="AX30" i="10"/>
  <c r="AO30" i="10"/>
  <c r="AR76" i="10"/>
  <c r="AJ76" i="10"/>
  <c r="AB74" i="10"/>
  <c r="AU72" i="10"/>
  <c r="AG72" i="10"/>
  <c r="AP70" i="10"/>
  <c r="X70" i="10"/>
  <c r="AL68" i="10"/>
  <c r="AC68" i="10"/>
  <c r="AM66" i="10"/>
  <c r="AE66" i="10"/>
  <c r="AS64" i="10"/>
  <c r="AR62" i="10"/>
  <c r="AD62" i="10"/>
  <c r="AL60" i="10"/>
  <c r="AP58" i="10"/>
  <c r="AG58" i="10"/>
  <c r="AN54" i="10"/>
  <c r="Z54" i="10"/>
  <c r="AS48" i="10"/>
  <c r="AW46" i="10"/>
  <c r="AC44" i="10"/>
  <c r="AK42" i="10"/>
  <c r="AB42" i="10"/>
  <c r="AA40" i="10"/>
  <c r="AW38" i="10"/>
  <c r="Z38" i="10"/>
  <c r="AW30" i="10"/>
  <c r="Z30" i="10"/>
  <c r="AQ76" i="10"/>
  <c r="AI76" i="10"/>
  <c r="AF74" i="10"/>
  <c r="AA74" i="10"/>
  <c r="W72" i="10"/>
  <c r="AX70" i="10"/>
  <c r="AT70" i="10"/>
  <c r="AO70" i="10"/>
  <c r="AT68" i="10"/>
  <c r="AK68" i="10"/>
  <c r="AU62" i="10"/>
  <c r="AQ62" i="10"/>
  <c r="AT60" i="10"/>
  <c r="AX58" i="10"/>
  <c r="AO58" i="10"/>
  <c r="AW56" i="10"/>
  <c r="AV54" i="10"/>
  <c r="AM52" i="10"/>
  <c r="AH52" i="10"/>
  <c r="Y52" i="10"/>
  <c r="AV48" i="10"/>
  <c r="AD48" i="10"/>
  <c r="AN46" i="10"/>
  <c r="AJ46" i="10"/>
  <c r="X46" i="10"/>
  <c r="AF44" i="10"/>
  <c r="W44" i="10"/>
  <c r="AI40" i="10"/>
  <c r="AH38" i="10"/>
  <c r="Y38" i="10"/>
  <c r="AH30" i="10"/>
  <c r="Y30" i="10"/>
  <c r="AN74" i="10"/>
  <c r="Z74" i="10"/>
  <c r="AS68" i="10"/>
  <c r="AW66" i="10"/>
  <c r="AC64" i="10"/>
  <c r="AK62" i="10"/>
  <c r="AB62" i="10"/>
  <c r="AA60" i="10"/>
  <c r="AW58" i="10"/>
  <c r="Z58" i="10"/>
  <c r="AR56" i="10"/>
  <c r="AJ56" i="10"/>
  <c r="AB54" i="10"/>
  <c r="AU52" i="10"/>
  <c r="AG52" i="10"/>
  <c r="AP50" i="10"/>
  <c r="X50" i="10"/>
  <c r="AL48" i="10"/>
  <c r="AC48" i="10"/>
  <c r="AM46" i="10"/>
  <c r="AE46" i="10"/>
  <c r="AS44" i="10"/>
  <c r="AR42" i="10"/>
  <c r="AD42" i="10"/>
  <c r="AL40" i="10"/>
  <c r="AP38" i="10"/>
  <c r="AG38" i="10"/>
  <c r="AP30" i="10"/>
  <c r="AG30" i="10"/>
  <c r="AW36" i="10"/>
  <c r="AS36" i="10"/>
  <c r="AK36" i="10"/>
  <c r="AC36" i="10"/>
  <c r="Y36" i="10"/>
  <c r="AV34" i="10"/>
  <c r="AN34" i="10"/>
  <c r="AJ34" i="10"/>
  <c r="AF34" i="10"/>
  <c r="AB34" i="10"/>
  <c r="AQ24" i="10"/>
  <c r="AM24" i="10"/>
  <c r="AI24" i="10"/>
  <c r="AE24" i="10"/>
  <c r="W24" i="10"/>
  <c r="AW20" i="10"/>
  <c r="AS20" i="10"/>
  <c r="AK20" i="10"/>
  <c r="X20" i="10"/>
  <c r="AB20" i="10"/>
  <c r="AR36" i="10"/>
  <c r="AJ36" i="10"/>
  <c r="AF36" i="10"/>
  <c r="AB36" i="10"/>
  <c r="X36" i="10"/>
  <c r="AU34" i="10"/>
  <c r="AQ34" i="10"/>
  <c r="AM34" i="10"/>
  <c r="AI34" i="10"/>
  <c r="AA34" i="10"/>
  <c r="AX24" i="10"/>
  <c r="AT24" i="10"/>
  <c r="AP24" i="10"/>
  <c r="AL24" i="10"/>
  <c r="AD24" i="10"/>
  <c r="AR20" i="10"/>
  <c r="AJ20" i="10"/>
  <c r="AF20" i="10"/>
  <c r="Y20" i="10"/>
  <c r="AC20" i="10"/>
  <c r="AQ36" i="10"/>
  <c r="AM36" i="10"/>
  <c r="AI36" i="10"/>
  <c r="AE36" i="10"/>
  <c r="W36" i="10"/>
  <c r="AX34" i="10"/>
  <c r="AT34" i="10"/>
  <c r="AP34" i="10"/>
  <c r="AH34" i="10"/>
  <c r="Z34" i="10"/>
  <c r="AW24" i="10"/>
  <c r="AS24" i="10"/>
  <c r="AK24" i="10"/>
  <c r="AC24" i="10"/>
  <c r="Y24" i="10"/>
  <c r="AQ20" i="10"/>
  <c r="AM20" i="10"/>
  <c r="AI20" i="10"/>
  <c r="AE20" i="10"/>
  <c r="W20" i="10"/>
  <c r="AX36" i="10"/>
  <c r="AT36" i="10"/>
  <c r="AP36" i="10"/>
  <c r="AL36" i="10"/>
  <c r="AD36" i="10"/>
  <c r="AW34" i="10"/>
  <c r="AO34" i="10"/>
  <c r="AG34" i="10"/>
  <c r="AC34" i="10"/>
  <c r="Y34" i="10"/>
  <c r="AR24" i="10"/>
  <c r="AJ24" i="10"/>
  <c r="AF24" i="10"/>
  <c r="AB24" i="10"/>
  <c r="X24" i="10"/>
  <c r="AX20" i="10"/>
  <c r="AT20" i="10"/>
  <c r="AP20" i="10"/>
  <c r="AL20" i="10"/>
  <c r="AD20" i="10"/>
  <c r="AT74" i="10"/>
  <c r="AL74" i="10"/>
  <c r="AD74" i="10"/>
  <c r="AS72" i="10"/>
  <c r="AK72" i="10"/>
  <c r="AC72" i="10"/>
  <c r="AR70" i="10"/>
  <c r="AJ70" i="10"/>
  <c r="AB70" i="10"/>
  <c r="AQ68" i="10"/>
  <c r="AI68" i="10"/>
  <c r="AA68" i="10"/>
  <c r="AH64" i="10"/>
  <c r="AW62" i="10"/>
  <c r="Y62" i="10"/>
  <c r="AF60" i="10"/>
  <c r="AE58" i="10"/>
  <c r="AX44" i="10"/>
  <c r="AP44" i="10"/>
  <c r="AH44" i="10"/>
  <c r="Z44" i="10"/>
  <c r="AW42" i="10"/>
  <c r="AO42" i="10"/>
  <c r="AG42" i="10"/>
  <c r="Y42" i="10"/>
  <c r="AV40" i="10"/>
  <c r="AN40" i="10"/>
  <c r="AF40" i="10"/>
  <c r="X40" i="10"/>
  <c r="AU38" i="10"/>
  <c r="AM38" i="10"/>
  <c r="AE38" i="10"/>
  <c r="W38" i="10"/>
  <c r="AU30" i="10"/>
  <c r="AM30" i="10"/>
  <c r="AE30" i="10"/>
  <c r="W30" i="10"/>
  <c r="AP64" i="10"/>
  <c r="Z64" i="10"/>
  <c r="AG62" i="10"/>
  <c r="AN60" i="10"/>
  <c r="AU58" i="10"/>
  <c r="W58" i="10"/>
  <c r="AT54" i="10"/>
  <c r="AL54" i="10"/>
  <c r="AD54" i="10"/>
  <c r="AS52" i="10"/>
  <c r="AK52" i="10"/>
  <c r="AC52" i="10"/>
  <c r="AR50" i="10"/>
  <c r="AJ50" i="10"/>
  <c r="AB50" i="10"/>
  <c r="AQ48" i="10"/>
  <c r="AI48" i="10"/>
  <c r="AA48" i="10"/>
  <c r="AX64" i="10"/>
  <c r="AO62" i="10"/>
  <c r="AV60" i="10"/>
  <c r="X60" i="10"/>
  <c r="AM58" i="10"/>
  <c r="L41" i="16"/>
  <c r="BB78" i="10" l="1"/>
  <c r="BD78" i="10" s="1"/>
  <c r="BB60" i="10" l="1"/>
  <c r="BD60" i="10" s="1"/>
  <c r="BB40" i="10"/>
  <c r="BB74" i="10"/>
  <c r="BD74" i="10" s="1"/>
  <c r="BB54" i="10"/>
  <c r="BD54" i="10" s="1"/>
  <c r="BB76" i="10"/>
  <c r="BD76" i="10" s="1"/>
  <c r="BB44" i="10"/>
  <c r="BD44" i="10" s="1"/>
  <c r="BB50" i="10"/>
  <c r="BD50" i="10" s="1"/>
  <c r="BB72" i="10"/>
  <c r="BD72" i="10" s="1"/>
  <c r="BB26" i="10"/>
  <c r="BD26" i="10" s="1"/>
  <c r="BB24" i="10"/>
  <c r="BD24" i="10" s="1"/>
  <c r="BB36" i="10"/>
  <c r="BD36" i="10" s="1"/>
  <c r="BB38" i="10"/>
  <c r="BB42" i="10"/>
  <c r="BD42" i="10" s="1"/>
  <c r="BB46" i="10"/>
  <c r="BB28" i="10"/>
  <c r="BD28" i="10" s="1"/>
  <c r="BB58" i="10"/>
  <c r="BD58" i="10" s="1"/>
  <c r="BB48" i="10"/>
  <c r="BD48" i="10" s="1"/>
  <c r="BB66" i="10"/>
  <c r="BD66" i="10" s="1"/>
  <c r="BB34" i="10"/>
  <c r="BB20" i="10"/>
  <c r="BD20" i="10" s="1"/>
  <c r="BB30" i="10"/>
  <c r="BD30" i="10" s="1"/>
  <c r="BB68" i="10"/>
  <c r="BD68" i="10" s="1"/>
  <c r="BB62" i="10"/>
  <c r="BD62" i="10" s="1"/>
  <c r="BB56" i="10"/>
  <c r="BD56" i="10" s="1"/>
  <c r="BB70" i="10"/>
  <c r="BD70" i="10" s="1"/>
  <c r="BB52" i="10"/>
  <c r="BD52" i="10" s="1"/>
  <c r="BB64" i="10"/>
  <c r="BD64" i="10" s="1"/>
  <c r="BB32" i="10"/>
  <c r="BB22" i="10"/>
  <c r="BD22" i="10" s="1"/>
  <c r="B29" i="10"/>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B77" i="10" s="1"/>
  <c r="AF2" i="10"/>
  <c r="AX17" i="10" s="1"/>
  <c r="AX18" i="10" s="1"/>
  <c r="BD38" i="10" l="1"/>
  <c r="BD34" i="10"/>
  <c r="BD32" i="10"/>
  <c r="BD46" i="10"/>
  <c r="BD40" i="10"/>
  <c r="BE12" i="10"/>
  <c r="AE17" i="10"/>
  <c r="AE18" i="10" s="1"/>
  <c r="W17" i="10"/>
  <c r="W18" i="10" s="1"/>
  <c r="AM17" i="10"/>
  <c r="AM18" i="10" s="1"/>
  <c r="AU17" i="10"/>
  <c r="AU18" i="10" s="1"/>
  <c r="AI17" i="10"/>
  <c r="AI18" i="10" s="1"/>
  <c r="AA17" i="10"/>
  <c r="AA18" i="10" s="1"/>
  <c r="AQ17" i="10"/>
  <c r="AQ18" i="10" s="1"/>
  <c r="AY16" i="10"/>
  <c r="AY17" i="10" s="1"/>
  <c r="AY18" i="10" s="1"/>
  <c r="X17" i="10"/>
  <c r="X18" i="10" s="1"/>
  <c r="AB17" i="10"/>
  <c r="AB18" i="10" s="1"/>
  <c r="AF17" i="10"/>
  <c r="AF18" i="10" s="1"/>
  <c r="AJ17" i="10"/>
  <c r="AJ18" i="10" s="1"/>
  <c r="AN17" i="10"/>
  <c r="AN18" i="10" s="1"/>
  <c r="AR17" i="10"/>
  <c r="AR18" i="10" s="1"/>
  <c r="AV17" i="10"/>
  <c r="AV18" i="10" s="1"/>
  <c r="AZ16" i="10"/>
  <c r="AZ17" i="10" s="1"/>
  <c r="AZ18" i="10" s="1"/>
  <c r="Y17" i="10"/>
  <c r="Y18" i="10" s="1"/>
  <c r="AC17" i="10"/>
  <c r="AC18" i="10" s="1"/>
  <c r="AG17" i="10"/>
  <c r="AG18" i="10" s="1"/>
  <c r="AK17" i="10"/>
  <c r="AK18" i="10" s="1"/>
  <c r="AO17" i="10"/>
  <c r="AO18" i="10" s="1"/>
  <c r="AS17" i="10"/>
  <c r="AS18" i="10" s="1"/>
  <c r="AW17" i="10"/>
  <c r="AW18" i="10" s="1"/>
  <c r="BA16" i="10"/>
  <c r="BA17" i="10" s="1"/>
  <c r="BA18" i="10" s="1"/>
  <c r="Z17" i="10"/>
  <c r="Z18" i="10" s="1"/>
  <c r="AD17" i="10"/>
  <c r="AD18" i="10" s="1"/>
  <c r="AH17" i="10"/>
  <c r="AH18" i="10" s="1"/>
  <c r="AL17" i="10"/>
  <c r="AL18" i="10" s="1"/>
  <c r="AP17" i="10"/>
  <c r="AP18" i="10" s="1"/>
  <c r="AT17" i="10"/>
  <c r="AT18" i="10" s="1"/>
</calcChain>
</file>

<file path=xl/sharedStrings.xml><?xml version="1.0" encoding="utf-8"?>
<sst xmlns="http://schemas.openxmlformats.org/spreadsheetml/2006/main" count="1361" uniqueCount="213">
  <si>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</si>
  <si>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</si>
  <si>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</si>
  <si>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</si>
  <si>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</si>
  <si>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</si>
  <si>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</si>
  <si>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</si>
  <si>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</si>
  <si>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</si>
  <si>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</si>
  <si>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</si>
  <si>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</si>
  <si>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</si>
  <si>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</si>
  <si>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</si>
  <si>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</si>
  <si>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</si>
  <si>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</si>
  <si>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</si>
  <si>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</si>
  <si>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</si>
  <si>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</si>
  <si>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</si>
  <si>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</si>
  <si>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</si>
  <si>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</si>
  <si>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</si>
  <si>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</si>
  <si>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</si>
  <si>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</si>
  <si>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</si>
  <si>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</si>
  <si>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</si>
  <si>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</si>
  <si>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</si>
  <si>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</si>
  <si>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</si>
  <si>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</si>
  <si>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</si>
  <si>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</si>
  <si>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</si>
  <si>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</si>
  <si>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</si>
  <si>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</si>
  <si>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</si>
  <si>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</si>
  <si>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</si>
  <si>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</si>
  <si>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</si>
  <si>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</si>
  <si>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</si>
  <si>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</si>
  <si>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</si>
  <si>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</si>
  <si>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</si>
  <si>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</si>
  <si>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</si>
  <si>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</si>
  <si>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</si>
  <si>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</si>
  <si>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</si>
  <si>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</si>
  <si>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</si>
  <si>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</si>
  <si>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</si>
  <si>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</si>
  <si>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</si>
  <si>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</si>
  <si>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</si>
  <si>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</si>
  <si>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</si>
  <si>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</si>
  <si>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</si>
  <si>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</si>
  <si>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</si>
  <si>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</si>
  <si>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</si>
  <si>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</si>
  <si>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</si>
  <si>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</si>
  <si>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</si>
  <si>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</si>
  <si>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</si>
  <si>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</si>
  <si>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</si>
  <si>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</si>
  <si>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</si>
  <si>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</si>
  <si>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</si>
  <si>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</si>
  <si>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</si>
  <si>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</si>
  <si>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</si>
  <si>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</si>
  <si>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</si>
  <si>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</si>
  <si>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</si>
  <si>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</si>
  <si>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</si>
  <si>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</si>
  <si>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</si>
  <si>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</si>
  <si>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</si>
  <si>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</si>
  <si>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</si>
  <si>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</si>
  <si>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</si>
  <si>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</si>
  <si>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</si>
  <si>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</si>
  <si>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</si>
  <si>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</si>
  <si>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</si>
  <si>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</si>
  <si>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</si>
  <si>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</si>
  <si>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</si>
  <si>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</si>
  <si>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</si>
  <si>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</si>
  <si>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</si>
  <si>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</si>
  <si>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</si>
  <si>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</si>
  <si>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</si>
  <si>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</si>
  <si>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</si>
  <si>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</si>
  <si>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</si>
  <si>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</si>
  <si>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</si>
  <si>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</si>
  <si>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</si>
  <si>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</si>
  <si>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</si>
  <si>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</si>
  <si>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</si>
  <si>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</si>
  <si>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</si>
  <si>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</si>
  <si>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</si>
  <si>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</si>
  <si>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</si>
  <si>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</si>
  <si>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</si>
  <si>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</si>
  <si>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</si>
  <si>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</si>
  <si>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</si>
  <si>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</si>
  <si>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</si>
  <si>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</si>
  <si>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</si>
  <si>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</si>
  <si>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</si>
  <si>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</si>
  <si>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</si>
  <si>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</si>
  <si>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</si>
  <si>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</si>
  <si>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</si>
  <si>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</si>
  <si>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</si>
  <si>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</si>
  <si>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</si>
  <si>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</si>
  <si>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</si>
  <si>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</si>
  <si>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</si>
  <si>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</si>
  <si>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</si>
  <si>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</si>
  <si>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</si>
  <si>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</si>
  <si>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</si>
  <si>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</si>
  <si>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</si>
  <si>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</si>
  <si>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</si>
  <si>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</si>
  <si>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</si>
  <si>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</si>
  <si>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</si>
  <si>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</si>
  <si>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</si>
  <si>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</si>
  <si>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</si>
  <si>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</si>
  <si>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</si>
  <si>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</si>
  <si>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</si>
  <si>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</si>
  <si>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</si>
  <si>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</si>
  <si>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</si>
  <si>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</si>
  <si>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</si>
  <si>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</si>
  <si>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</si>
  <si>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</si>
  <si>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</si>
  <si>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</si>
  <si>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</si>
  <si>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 xml:space="preserve">     変則労働時間制の有無</t>
    <rPh sb="5" eb="7">
      <t>ヘンソク</t>
    </rPh>
    <rPh sb="7" eb="9">
      <t>ロウドウ</t>
    </rPh>
    <rPh sb="9" eb="11">
      <t>ジカン</t>
    </rPh>
    <rPh sb="11" eb="12">
      <t>セイ</t>
    </rPh>
    <rPh sb="13" eb="15">
      <t>ウム</t>
    </rPh>
    <phoneticPr fontId="2"/>
  </si>
  <si>
    <t>無</t>
  </si>
  <si>
    <t>単位</t>
    <rPh sb="0" eb="2">
      <t>タンイ</t>
    </rPh>
    <phoneticPr fontId="2"/>
  </si>
  <si>
    <t>-</t>
  </si>
  <si>
    <t>起算日</t>
    <rPh sb="0" eb="3">
      <t>キサンビ</t>
    </rPh>
    <phoneticPr fontId="2"/>
  </si>
  <si>
    <t>当月の勤務時間の最も多い者の時間数</t>
    <rPh sb="0" eb="2">
      <t>トウゲツ</t>
    </rPh>
    <phoneticPr fontId="2"/>
  </si>
  <si>
    <t>（参考様式1-1）</t>
    <rPh sb="1" eb="3">
      <t>サンコウ</t>
    </rPh>
    <rPh sb="3" eb="5">
      <t>ヨウシキ</t>
    </rPh>
    <phoneticPr fontId="3"/>
  </si>
  <si>
    <t>暦月</t>
  </si>
  <si>
    <t>実績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</si>
</sst>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2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0" borderId="0" xfId="0" applyFont="1" applyAlignment="1" applyProtection="1">
      <alignment horizontal="left" vertical="center"/>
    </xf>
    <xf numFmtId="0" fontId="8" fillId="3" borderId="0" xfId="0" applyFont="1" applyFill="1" applyBorder="1" applyAlignment="1" applyProtection="1">
      <alignment vertical="center"/>
      <protection locked="0"/>
    </xf>
    <xf numFmtId="0" fontId="8" fillId="3" borderId="0" xfId="0" applyFont="1" applyFill="1" applyBorder="1" applyAlignment="1" applyProtection="1">
      <alignment horizontal="left" vertical="center"/>
      <protection locked="0"/>
    </xf>
    <xf numFmtId="0" fontId="1" fillId="0" borderId="0" xfId="0" applyFont="1" applyAlignment="1">
      <alignment vertical="center"/>
    </xf>
    <xf numFmtId="0" fontId="8" fillId="0" borderId="0" xfId="0" applyFont="1" applyFill="1" applyBorder="1" applyAlignment="1" applyProtection="1">
      <alignment horizontal="center" vertical="center"/>
      <protection locked="0"/>
    </xf>
    <xf numFmtId="0" fontId="8" fillId="0" borderId="0" xfId="0" applyFont="1" applyFill="1">
      <alignment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3.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Relationship Id="rId1"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32"/>
  <sheetViews>
    <sheetView showGridLines="0" tabSelected="1" view="pageBreakPreview" zoomScale="75" zoomScaleNormal="55" zoomScaleSheetLayoutView="75" workbookViewId="0">
      <selection activeCell="B1" sqref="B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210</v>
      </c>
      <c r="D1" s="5"/>
      <c r="E1" s="5"/>
      <c r="F1" s="5"/>
      <c r="G1" s="5"/>
      <c r="H1" s="5"/>
      <c r="I1" s="5"/>
      <c r="J1" s="5"/>
      <c r="M1" s="7" t="s">
        <v>0</v>
      </c>
      <c r="P1" s="5"/>
      <c r="Q1" s="5"/>
      <c r="R1" s="5"/>
      <c r="S1" s="5"/>
      <c r="T1" s="5"/>
      <c r="U1" s="5"/>
      <c r="V1" s="5"/>
      <c r="W1" s="5"/>
      <c r="AS1" s="9" t="s">
        <v>30</v>
      </c>
      <c r="AT1" s="199" t="s">
        <v>173</v>
      </c>
      <c r="AU1" s="200"/>
      <c r="AV1" s="200"/>
      <c r="AW1" s="200"/>
      <c r="AX1" s="200"/>
      <c r="AY1" s="200"/>
      <c r="AZ1" s="200"/>
      <c r="BA1" s="200"/>
      <c r="BB1" s="200"/>
      <c r="BC1" s="200"/>
      <c r="BD1" s="200"/>
      <c r="BE1" s="200"/>
      <c r="BF1" s="200"/>
      <c r="BG1" s="200"/>
      <c r="BH1" s="200"/>
      <c r="BI1" s="200"/>
      <c r="BJ1" s="9" t="s">
        <v>2</v>
      </c>
    </row>
    <row r="2" spans="2:67" s="8" customFormat="1" ht="20.25" customHeight="1" x14ac:dyDescent="0.4">
      <c r="J2" s="7"/>
      <c r="M2" s="7"/>
      <c r="N2" s="7"/>
      <c r="P2" s="9"/>
      <c r="Q2" s="9"/>
      <c r="R2" s="9"/>
      <c r="S2" s="9"/>
      <c r="T2" s="9"/>
      <c r="U2" s="9"/>
      <c r="V2" s="9"/>
      <c r="W2" s="9"/>
      <c r="AB2" s="119" t="s">
        <v>27</v>
      </c>
      <c r="AC2" s="201">
        <v>3</v>
      </c>
      <c r="AD2" s="201"/>
      <c r="AE2" s="119" t="s">
        <v>28</v>
      </c>
      <c r="AF2" s="202">
        <f>IF(AC2=0,"",YEAR(DATE(2018+AC2,1,1)))</f>
        <v>2021</v>
      </c>
      <c r="AG2" s="202"/>
      <c r="AH2" s="120" t="s">
        <v>29</v>
      </c>
      <c r="AI2" s="120" t="s">
        <v>1</v>
      </c>
      <c r="AJ2" s="201">
        <v>4</v>
      </c>
      <c r="AK2" s="201"/>
      <c r="AL2" s="120" t="s">
        <v>24</v>
      </c>
      <c r="AS2" s="9" t="s">
        <v>31</v>
      </c>
      <c r="AT2" s="201" t="s">
        <v>110</v>
      </c>
      <c r="AU2" s="201"/>
      <c r="AV2" s="201"/>
      <c r="AW2" s="201"/>
      <c r="AX2" s="201"/>
      <c r="AY2" s="201"/>
      <c r="AZ2" s="201"/>
      <c r="BA2" s="201"/>
      <c r="BB2" s="201"/>
      <c r="BC2" s="201"/>
      <c r="BD2" s="201"/>
      <c r="BE2" s="201"/>
      <c r="BF2" s="201"/>
      <c r="BG2" s="201"/>
      <c r="BH2" s="201"/>
      <c r="BI2" s="201"/>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03" t="s">
        <v>131</v>
      </c>
      <c r="BF3" s="204"/>
      <c r="BG3" s="204"/>
      <c r="BH3" s="205"/>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203" t="s">
        <v>132</v>
      </c>
      <c r="BF4" s="204"/>
      <c r="BG4" s="204"/>
      <c r="BH4" s="205"/>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195">
        <v>40</v>
      </c>
      <c r="BB6" s="196"/>
      <c r="BC6" s="2" t="s">
        <v>22</v>
      </c>
      <c r="BD6" s="6"/>
      <c r="BE6" s="195">
        <v>160</v>
      </c>
      <c r="BF6" s="19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36"/>
      <c r="C8" s="33"/>
      <c r="D8" s="33"/>
      <c r="E8" s="33"/>
      <c r="F8" s="33"/>
      <c r="G8" s="33"/>
      <c r="H8" s="33"/>
      <c r="I8" s="41"/>
      <c r="J8" s="41"/>
      <c r="K8" s="41"/>
      <c r="L8" s="39"/>
      <c r="M8" s="41"/>
      <c r="N8" s="41"/>
      <c r="O8" s="41"/>
      <c r="P8" s="31"/>
      <c r="Q8" s="31"/>
      <c r="R8" s="31"/>
      <c r="S8" s="31"/>
      <c r="T8" s="31"/>
      <c r="U8" s="31"/>
      <c r="V8" s="31"/>
      <c r="W8" s="31"/>
      <c r="X8" s="31"/>
      <c r="Y8" s="31"/>
      <c r="Z8" s="31"/>
      <c r="AA8" s="31"/>
      <c r="AB8" s="31"/>
      <c r="AC8" s="31"/>
      <c r="AD8" s="31"/>
      <c r="AE8" s="31"/>
      <c r="AF8" s="31"/>
      <c r="AG8" s="31"/>
      <c r="AH8" s="29"/>
      <c r="AI8" s="29"/>
      <c r="AJ8" s="29"/>
      <c r="AK8" s="29"/>
      <c r="AL8" s="29"/>
      <c r="AO8" s="183" t="s">
        <v>204</v>
      </c>
      <c r="AP8" s="6"/>
      <c r="AQ8" s="6"/>
      <c r="AR8" s="6"/>
      <c r="AS8" s="6"/>
      <c r="AT8" s="6"/>
      <c r="AU8" s="195" t="s">
        <v>205</v>
      </c>
      <c r="AV8" s="196"/>
      <c r="AW8" s="184"/>
      <c r="AX8" s="185" t="s">
        <v>206</v>
      </c>
      <c r="AY8" s="186"/>
      <c r="AZ8" s="195" t="s">
        <v>207</v>
      </c>
      <c r="BA8" s="196"/>
      <c r="BB8" s="187"/>
      <c r="BC8" s="188" t="s">
        <v>208</v>
      </c>
      <c r="BD8" s="188"/>
      <c r="BE8" s="195"/>
      <c r="BF8" s="196"/>
      <c r="BG8" s="2" t="s">
        <v>25</v>
      </c>
      <c r="BH8" s="6"/>
    </row>
    <row r="9" spans="2:67" s="8" customFormat="1" ht="4.5" customHeight="1" x14ac:dyDescent="0.4">
      <c r="B9" s="36"/>
      <c r="C9" s="40"/>
      <c r="D9" s="40"/>
      <c r="E9" s="40"/>
      <c r="F9" s="40"/>
      <c r="G9" s="40"/>
      <c r="H9" s="41"/>
      <c r="I9" s="41"/>
      <c r="J9" s="41"/>
      <c r="K9" s="41"/>
      <c r="L9" s="41"/>
      <c r="M9" s="41"/>
      <c r="N9" s="41"/>
      <c r="O9" s="41"/>
      <c r="P9" s="31"/>
      <c r="Q9" s="31"/>
      <c r="R9" s="31"/>
      <c r="S9" s="31"/>
      <c r="T9" s="31"/>
      <c r="U9" s="31"/>
      <c r="V9" s="31"/>
      <c r="W9" s="31"/>
      <c r="X9" s="31"/>
      <c r="Y9" s="31"/>
      <c r="Z9" s="31"/>
      <c r="AA9" s="31"/>
      <c r="AB9" s="31"/>
      <c r="AC9" s="31"/>
      <c r="AD9" s="31"/>
      <c r="AE9" s="31"/>
      <c r="AF9" s="31"/>
      <c r="AG9" s="31"/>
      <c r="AH9" s="29"/>
      <c r="AI9" s="29"/>
      <c r="AJ9" s="29"/>
      <c r="AK9" s="29"/>
      <c r="AL9" s="29"/>
      <c r="AO9" s="29"/>
      <c r="AP9" s="29"/>
      <c r="AQ9" s="29"/>
      <c r="AR9" s="29"/>
      <c r="AS9" s="29"/>
      <c r="AT9" s="29"/>
      <c r="AU9" s="29"/>
      <c r="AV9" s="29"/>
      <c r="AW9" s="29"/>
      <c r="AX9" s="29"/>
      <c r="AY9" s="29"/>
      <c r="AZ9" s="29"/>
      <c r="BA9" s="29"/>
      <c r="BB9" s="29"/>
      <c r="BC9" s="29"/>
      <c r="BD9" s="29"/>
      <c r="BE9" s="29"/>
      <c r="BF9" s="29"/>
      <c r="BG9" s="29"/>
      <c r="BH9" s="30"/>
    </row>
    <row r="10" spans="2:67" s="8" customFormat="1" ht="20.25" customHeight="1" x14ac:dyDescent="0.4">
      <c r="B10" s="36"/>
      <c r="C10" s="40"/>
      <c r="D10" s="40"/>
      <c r="E10" s="40"/>
      <c r="F10" s="40"/>
      <c r="G10" s="40"/>
      <c r="H10" s="41"/>
      <c r="I10" s="41"/>
      <c r="J10" s="41"/>
      <c r="K10" s="41"/>
      <c r="L10" s="41"/>
      <c r="M10" s="41"/>
      <c r="N10" s="41"/>
      <c r="O10" s="41"/>
      <c r="P10" s="31"/>
      <c r="Q10" s="31"/>
      <c r="R10" s="31"/>
      <c r="S10" s="31"/>
      <c r="T10" s="31"/>
      <c r="U10" s="31"/>
      <c r="V10" s="31"/>
      <c r="W10" s="31"/>
      <c r="X10" s="31"/>
      <c r="Y10" s="31"/>
      <c r="Z10" s="31"/>
      <c r="AA10" s="31"/>
      <c r="AB10" s="31"/>
      <c r="AC10" s="31"/>
      <c r="AD10" s="31"/>
      <c r="AE10" s="31"/>
      <c r="AF10" s="31"/>
      <c r="AG10" s="31"/>
      <c r="AH10" s="29"/>
      <c r="AI10" s="29"/>
      <c r="AJ10" s="29"/>
      <c r="AK10" s="29"/>
      <c r="AL10" s="29"/>
      <c r="AO10" s="29"/>
      <c r="AP10" s="29"/>
      <c r="AQ10" s="29"/>
      <c r="AR10" s="29"/>
      <c r="AS10" s="29"/>
      <c r="AT10" s="29"/>
      <c r="AU10" s="29"/>
      <c r="AV10" s="29" t="s">
        <v>209</v>
      </c>
      <c r="AX10" s="29"/>
      <c r="AY10" s="29"/>
      <c r="AZ10" s="29"/>
      <c r="BA10" s="29"/>
      <c r="BB10" s="29"/>
      <c r="BC10" s="29"/>
      <c r="BD10" s="29"/>
      <c r="BE10" s="195">
        <v>160</v>
      </c>
      <c r="BF10" s="196"/>
      <c r="BG10" s="2" t="s">
        <v>23</v>
      </c>
      <c r="BH10" s="6"/>
    </row>
    <row r="11" spans="2:67" s="8" customFormat="1" ht="4.5" customHeight="1" x14ac:dyDescent="0.4">
      <c r="B11" s="36"/>
      <c r="C11" s="40"/>
      <c r="D11" s="40"/>
      <c r="E11" s="40"/>
      <c r="F11" s="40"/>
      <c r="G11" s="40"/>
      <c r="H11" s="41"/>
      <c r="I11" s="41"/>
      <c r="J11" s="41"/>
      <c r="K11" s="41"/>
      <c r="L11" s="41"/>
      <c r="M11" s="41"/>
      <c r="N11" s="41"/>
      <c r="O11" s="41"/>
      <c r="P11" s="31"/>
      <c r="Q11" s="31"/>
      <c r="R11" s="31"/>
      <c r="S11" s="31"/>
      <c r="T11" s="31"/>
      <c r="U11" s="31"/>
      <c r="V11" s="31"/>
      <c r="W11" s="31"/>
      <c r="X11" s="31"/>
      <c r="Y11" s="31"/>
      <c r="Z11" s="31"/>
      <c r="AA11" s="31"/>
      <c r="AB11" s="31"/>
      <c r="AC11" s="31"/>
      <c r="AD11" s="31"/>
      <c r="AE11" s="31"/>
      <c r="AF11" s="31"/>
      <c r="AG11" s="31"/>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30"/>
      <c r="BG11" s="30"/>
      <c r="BH11" s="31"/>
    </row>
    <row r="12" spans="2:67" s="8" customFormat="1" ht="21" customHeight="1" x14ac:dyDescent="0.4">
      <c r="B12" s="42"/>
      <c r="C12" s="39"/>
      <c r="D12" s="39"/>
      <c r="E12" s="39"/>
      <c r="F12" s="39"/>
      <c r="G12" s="39"/>
      <c r="H12" s="39"/>
      <c r="I12" s="39"/>
      <c r="J12" s="41"/>
      <c r="K12" s="41"/>
      <c r="L12" s="41"/>
      <c r="M12" s="39"/>
      <c r="N12" s="41"/>
      <c r="O12" s="41"/>
      <c r="P12" s="41"/>
      <c r="Q12" s="41"/>
      <c r="R12" s="31"/>
      <c r="S12" s="31"/>
      <c r="T12" s="31"/>
      <c r="U12" s="31"/>
      <c r="V12" s="31"/>
      <c r="W12" s="31"/>
      <c r="X12" s="31"/>
      <c r="Y12" s="31"/>
      <c r="Z12" s="31"/>
      <c r="AA12" s="31"/>
      <c r="AB12" s="31"/>
      <c r="AC12" s="31"/>
      <c r="AD12" s="31"/>
      <c r="AE12" s="31"/>
      <c r="AF12" s="31"/>
      <c r="AG12" s="31"/>
      <c r="AH12" s="31"/>
      <c r="AI12" s="31"/>
      <c r="AJ12" s="32"/>
      <c r="AK12" s="32"/>
      <c r="AL12" s="32"/>
      <c r="AM12" s="33"/>
      <c r="AN12" s="34"/>
      <c r="AO12" s="35"/>
      <c r="AP12" s="35"/>
      <c r="AQ12" s="36"/>
      <c r="AR12" s="37"/>
      <c r="AS12" s="37"/>
      <c r="AT12" s="37"/>
      <c r="AU12" s="38"/>
      <c r="AV12" s="38"/>
      <c r="AW12" s="29"/>
      <c r="AX12" s="37"/>
      <c r="AY12" s="37"/>
      <c r="AZ12" s="39"/>
      <c r="BA12" s="29"/>
      <c r="BB12" s="29" t="s">
        <v>26</v>
      </c>
      <c r="BC12" s="29"/>
      <c r="BD12" s="29"/>
      <c r="BE12" s="197">
        <f>DAY(EOMONTH(DATE(AF2,AJ2,1),0))</f>
        <v>30</v>
      </c>
      <c r="BF12" s="198"/>
      <c r="BG12" s="29" t="s">
        <v>25</v>
      </c>
      <c r="BH12" s="29"/>
      <c r="BI12" s="29"/>
      <c r="BJ12" s="31"/>
      <c r="BM12" s="9"/>
      <c r="BN12" s="9"/>
      <c r="BO12" s="9"/>
    </row>
    <row r="13" spans="2:67" ht="5.25" customHeight="1" thickBot="1" x14ac:dyDescent="0.45">
      <c r="B13" s="43"/>
      <c r="C13" s="44"/>
      <c r="D13" s="44"/>
      <c r="E13" s="44"/>
      <c r="F13" s="44"/>
      <c r="G13" s="44"/>
      <c r="H13" s="44"/>
      <c r="I13" s="44"/>
      <c r="J13" s="44"/>
      <c r="K13" s="43"/>
      <c r="L13" s="43"/>
      <c r="M13" s="43"/>
      <c r="N13" s="43"/>
      <c r="O13" s="43"/>
      <c r="P13" s="43"/>
      <c r="Q13" s="43"/>
      <c r="R13" s="43"/>
      <c r="S13" s="43"/>
      <c r="T13" s="43"/>
      <c r="U13" s="43"/>
      <c r="V13" s="43"/>
      <c r="W13" s="43"/>
      <c r="X13" s="43"/>
      <c r="Y13" s="43"/>
      <c r="Z13" s="43"/>
      <c r="AA13" s="43"/>
      <c r="AB13" s="43"/>
      <c r="AC13" s="44"/>
      <c r="AD13" s="43"/>
      <c r="AE13" s="43"/>
      <c r="AF13" s="43"/>
      <c r="AG13" s="43"/>
      <c r="AH13" s="43"/>
      <c r="AI13" s="43"/>
      <c r="AJ13" s="43"/>
      <c r="AK13" s="43"/>
      <c r="AL13" s="43"/>
      <c r="AM13" s="43"/>
      <c r="AN13" s="43"/>
      <c r="AO13" s="43"/>
      <c r="AP13" s="43"/>
      <c r="AQ13" s="43"/>
      <c r="AR13" s="43"/>
      <c r="AT13" s="3"/>
      <c r="BK13" s="4"/>
      <c r="BL13" s="4"/>
      <c r="BM13" s="4"/>
    </row>
    <row r="14" spans="2:67" ht="21.6" customHeight="1" x14ac:dyDescent="0.4">
      <c r="B14" s="230" t="s">
        <v>20</v>
      </c>
      <c r="C14" s="218" t="s">
        <v>142</v>
      </c>
      <c r="D14" s="233"/>
      <c r="E14" s="121"/>
      <c r="F14" s="122"/>
      <c r="G14" s="121"/>
      <c r="H14" s="122"/>
      <c r="I14" s="236" t="s">
        <v>180</v>
      </c>
      <c r="J14" s="237"/>
      <c r="K14" s="242" t="s">
        <v>181</v>
      </c>
      <c r="L14" s="219"/>
      <c r="M14" s="219"/>
      <c r="N14" s="233"/>
      <c r="O14" s="242" t="s">
        <v>182</v>
      </c>
      <c r="P14" s="219"/>
      <c r="Q14" s="219"/>
      <c r="R14" s="219"/>
      <c r="S14" s="233"/>
      <c r="T14" s="173"/>
      <c r="U14" s="173"/>
      <c r="V14" s="174"/>
      <c r="W14" s="245" t="s">
        <v>183</v>
      </c>
      <c r="X14" s="246"/>
      <c r="Y14" s="246"/>
      <c r="Z14" s="246"/>
      <c r="AA14" s="246"/>
      <c r="AB14" s="246"/>
      <c r="AC14" s="246"/>
      <c r="AD14" s="246"/>
      <c r="AE14" s="246"/>
      <c r="AF14" s="246"/>
      <c r="AG14" s="246"/>
      <c r="AH14" s="246"/>
      <c r="AI14" s="246"/>
      <c r="AJ14" s="246"/>
      <c r="AK14" s="246"/>
      <c r="AL14" s="246"/>
      <c r="AM14" s="246"/>
      <c r="AN14" s="246"/>
      <c r="AO14" s="246"/>
      <c r="AP14" s="246"/>
      <c r="AQ14" s="246"/>
      <c r="AR14" s="246"/>
      <c r="AS14" s="246"/>
      <c r="AT14" s="246"/>
      <c r="AU14" s="246"/>
      <c r="AV14" s="246"/>
      <c r="AW14" s="246"/>
      <c r="AX14" s="246"/>
      <c r="AY14" s="246"/>
      <c r="AZ14" s="246"/>
      <c r="BA14" s="246"/>
      <c r="BB14" s="206" t="str">
        <f>IF(BE3="４週","(9)1～4週目の勤務時間数合計","(9)1か月の勤務時間数　合計")</f>
        <v>(9)1～4週目の勤務時間数合計</v>
      </c>
      <c r="BC14" s="207"/>
      <c r="BD14" s="212" t="s">
        <v>184</v>
      </c>
      <c r="BE14" s="213"/>
      <c r="BF14" s="218" t="s">
        <v>185</v>
      </c>
      <c r="BG14" s="219"/>
      <c r="BH14" s="219"/>
      <c r="BI14" s="219"/>
      <c r="BJ14" s="220"/>
    </row>
    <row r="15" spans="2:67" ht="20.25" customHeight="1" x14ac:dyDescent="0.4">
      <c r="B15" s="231"/>
      <c r="C15" s="221"/>
      <c r="D15" s="234"/>
      <c r="E15" s="123"/>
      <c r="F15" s="124"/>
      <c r="G15" s="123"/>
      <c r="H15" s="124"/>
      <c r="I15" s="238"/>
      <c r="J15" s="239"/>
      <c r="K15" s="243"/>
      <c r="L15" s="222"/>
      <c r="M15" s="222"/>
      <c r="N15" s="234"/>
      <c r="O15" s="243"/>
      <c r="P15" s="222"/>
      <c r="Q15" s="222"/>
      <c r="R15" s="222"/>
      <c r="S15" s="234"/>
      <c r="T15" s="175"/>
      <c r="U15" s="175"/>
      <c r="V15" s="176"/>
      <c r="W15" s="227" t="s">
        <v>11</v>
      </c>
      <c r="X15" s="227"/>
      <c r="Y15" s="227"/>
      <c r="Z15" s="227"/>
      <c r="AA15" s="227"/>
      <c r="AB15" s="227"/>
      <c r="AC15" s="228"/>
      <c r="AD15" s="229" t="s">
        <v>12</v>
      </c>
      <c r="AE15" s="227"/>
      <c r="AF15" s="227"/>
      <c r="AG15" s="227"/>
      <c r="AH15" s="227"/>
      <c r="AI15" s="227"/>
      <c r="AJ15" s="228"/>
      <c r="AK15" s="229" t="s">
        <v>13</v>
      </c>
      <c r="AL15" s="227"/>
      <c r="AM15" s="227"/>
      <c r="AN15" s="227"/>
      <c r="AO15" s="227"/>
      <c r="AP15" s="227"/>
      <c r="AQ15" s="228"/>
      <c r="AR15" s="229" t="s">
        <v>14</v>
      </c>
      <c r="AS15" s="227"/>
      <c r="AT15" s="227"/>
      <c r="AU15" s="227"/>
      <c r="AV15" s="227"/>
      <c r="AW15" s="227"/>
      <c r="AX15" s="228"/>
      <c r="AY15" s="229" t="s">
        <v>15</v>
      </c>
      <c r="AZ15" s="227"/>
      <c r="BA15" s="227"/>
      <c r="BB15" s="208"/>
      <c r="BC15" s="209"/>
      <c r="BD15" s="214"/>
      <c r="BE15" s="215"/>
      <c r="BF15" s="221"/>
      <c r="BG15" s="222"/>
      <c r="BH15" s="222"/>
      <c r="BI15" s="222"/>
      <c r="BJ15" s="223"/>
    </row>
    <row r="16" spans="2:67" ht="20.25" customHeight="1" x14ac:dyDescent="0.4">
      <c r="B16" s="231"/>
      <c r="C16" s="221"/>
      <c r="D16" s="234"/>
      <c r="E16" s="123"/>
      <c r="F16" s="124"/>
      <c r="G16" s="123"/>
      <c r="H16" s="124"/>
      <c r="I16" s="238"/>
      <c r="J16" s="239"/>
      <c r="K16" s="243"/>
      <c r="L16" s="222"/>
      <c r="M16" s="222"/>
      <c r="N16" s="234"/>
      <c r="O16" s="243"/>
      <c r="P16" s="222"/>
      <c r="Q16" s="222"/>
      <c r="R16" s="222"/>
      <c r="S16" s="234"/>
      <c r="T16" s="175"/>
      <c r="U16" s="175"/>
      <c r="V16" s="176"/>
      <c r="W16" s="127">
        <v>1</v>
      </c>
      <c r="X16" s="128">
        <v>2</v>
      </c>
      <c r="Y16" s="128">
        <v>3</v>
      </c>
      <c r="Z16" s="128">
        <v>4</v>
      </c>
      <c r="AA16" s="128">
        <v>5</v>
      </c>
      <c r="AB16" s="128">
        <v>6</v>
      </c>
      <c r="AC16" s="129">
        <v>7</v>
      </c>
      <c r="AD16" s="130">
        <v>8</v>
      </c>
      <c r="AE16" s="128">
        <v>9</v>
      </c>
      <c r="AF16" s="128">
        <v>10</v>
      </c>
      <c r="AG16" s="128">
        <v>11</v>
      </c>
      <c r="AH16" s="128">
        <v>12</v>
      </c>
      <c r="AI16" s="128">
        <v>13</v>
      </c>
      <c r="AJ16" s="129">
        <v>14</v>
      </c>
      <c r="AK16" s="127">
        <v>15</v>
      </c>
      <c r="AL16" s="128">
        <v>16</v>
      </c>
      <c r="AM16" s="128">
        <v>17</v>
      </c>
      <c r="AN16" s="128">
        <v>18</v>
      </c>
      <c r="AO16" s="128">
        <v>19</v>
      </c>
      <c r="AP16" s="128">
        <v>20</v>
      </c>
      <c r="AQ16" s="129">
        <v>21</v>
      </c>
      <c r="AR16" s="130">
        <v>22</v>
      </c>
      <c r="AS16" s="128">
        <v>23</v>
      </c>
      <c r="AT16" s="128">
        <v>24</v>
      </c>
      <c r="AU16" s="128">
        <v>25</v>
      </c>
      <c r="AV16" s="128">
        <v>26</v>
      </c>
      <c r="AW16" s="128">
        <v>27</v>
      </c>
      <c r="AX16" s="129">
        <v>28</v>
      </c>
      <c r="AY16" s="131" t="str">
        <f>IF($BE$3="実績",IF(DAY(DATE($AF$2,$AJ$2,29))=29,29,""),"")</f>
        <v/>
      </c>
      <c r="AZ16" s="118" t="str">
        <f>IF($BE$3="実績",IF(DAY(DATE($AF$2,$AJ$2,30))=30,30,""),"")</f>
        <v/>
      </c>
      <c r="BA16" s="132" t="str">
        <f>IF($BE$3="実績",IF(DAY(DATE($AF$2,$AJ$2,31))=31,31,""),"")</f>
        <v/>
      </c>
      <c r="BB16" s="208"/>
      <c r="BC16" s="209"/>
      <c r="BD16" s="214"/>
      <c r="BE16" s="215"/>
      <c r="BF16" s="221"/>
      <c r="BG16" s="222"/>
      <c r="BH16" s="222"/>
      <c r="BI16" s="222"/>
      <c r="BJ16" s="223"/>
    </row>
    <row r="17" spans="2:62" ht="20.25" hidden="1" customHeight="1" x14ac:dyDescent="0.4">
      <c r="B17" s="231"/>
      <c r="C17" s="221"/>
      <c r="D17" s="234"/>
      <c r="E17" s="123"/>
      <c r="F17" s="124"/>
      <c r="G17" s="123"/>
      <c r="H17" s="124"/>
      <c r="I17" s="238"/>
      <c r="J17" s="239"/>
      <c r="K17" s="243"/>
      <c r="L17" s="222"/>
      <c r="M17" s="222"/>
      <c r="N17" s="234"/>
      <c r="O17" s="243"/>
      <c r="P17" s="222"/>
      <c r="Q17" s="222"/>
      <c r="R17" s="222"/>
      <c r="S17" s="234"/>
      <c r="T17" s="175"/>
      <c r="U17" s="175"/>
      <c r="V17" s="176"/>
      <c r="W17" s="127">
        <f>WEEKDAY(DATE($AF$2,$AJ$2,1))</f>
        <v>5</v>
      </c>
      <c r="X17" s="128">
        <f>WEEKDAY(DATE($AF$2,$AJ$2,2))</f>
        <v>6</v>
      </c>
      <c r="Y17" s="128">
        <f>WEEKDAY(DATE($AF$2,$AJ$2,3))</f>
        <v>7</v>
      </c>
      <c r="Z17" s="128">
        <f>WEEKDAY(DATE($AF$2,$AJ$2,4))</f>
        <v>1</v>
      </c>
      <c r="AA17" s="128">
        <f>WEEKDAY(DATE($AF$2,$AJ$2,5))</f>
        <v>2</v>
      </c>
      <c r="AB17" s="128">
        <f>WEEKDAY(DATE($AF$2,$AJ$2,6))</f>
        <v>3</v>
      </c>
      <c r="AC17" s="129">
        <f>WEEKDAY(DATE($AF$2,$AJ$2,7))</f>
        <v>4</v>
      </c>
      <c r="AD17" s="130">
        <f>WEEKDAY(DATE($AF$2,$AJ$2,8))</f>
        <v>5</v>
      </c>
      <c r="AE17" s="128">
        <f>WEEKDAY(DATE($AF$2,$AJ$2,9))</f>
        <v>6</v>
      </c>
      <c r="AF17" s="128">
        <f>WEEKDAY(DATE($AF$2,$AJ$2,10))</f>
        <v>7</v>
      </c>
      <c r="AG17" s="128">
        <f>WEEKDAY(DATE($AF$2,$AJ$2,11))</f>
        <v>1</v>
      </c>
      <c r="AH17" s="128">
        <f>WEEKDAY(DATE($AF$2,$AJ$2,12))</f>
        <v>2</v>
      </c>
      <c r="AI17" s="128">
        <f>WEEKDAY(DATE($AF$2,$AJ$2,13))</f>
        <v>3</v>
      </c>
      <c r="AJ17" s="129">
        <f>WEEKDAY(DATE($AF$2,$AJ$2,14))</f>
        <v>4</v>
      </c>
      <c r="AK17" s="130">
        <f>WEEKDAY(DATE($AF$2,$AJ$2,15))</f>
        <v>5</v>
      </c>
      <c r="AL17" s="128">
        <f>WEEKDAY(DATE($AF$2,$AJ$2,16))</f>
        <v>6</v>
      </c>
      <c r="AM17" s="128">
        <f>WEEKDAY(DATE($AF$2,$AJ$2,17))</f>
        <v>7</v>
      </c>
      <c r="AN17" s="128">
        <f>WEEKDAY(DATE($AF$2,$AJ$2,18))</f>
        <v>1</v>
      </c>
      <c r="AO17" s="128">
        <f>WEEKDAY(DATE($AF$2,$AJ$2,19))</f>
        <v>2</v>
      </c>
      <c r="AP17" s="128">
        <f>WEEKDAY(DATE($AF$2,$AJ$2,20))</f>
        <v>3</v>
      </c>
      <c r="AQ17" s="129">
        <f>WEEKDAY(DATE($AF$2,$AJ$2,21))</f>
        <v>4</v>
      </c>
      <c r="AR17" s="130">
        <f>WEEKDAY(DATE($AF$2,$AJ$2,22))</f>
        <v>5</v>
      </c>
      <c r="AS17" s="128">
        <f>WEEKDAY(DATE($AF$2,$AJ$2,23))</f>
        <v>6</v>
      </c>
      <c r="AT17" s="128">
        <f>WEEKDAY(DATE($AF$2,$AJ$2,24))</f>
        <v>7</v>
      </c>
      <c r="AU17" s="128">
        <f>WEEKDAY(DATE($AF$2,$AJ$2,25))</f>
        <v>1</v>
      </c>
      <c r="AV17" s="128">
        <f>WEEKDAY(DATE($AF$2,$AJ$2,26))</f>
        <v>2</v>
      </c>
      <c r="AW17" s="128">
        <f>WEEKDAY(DATE($AF$2,$AJ$2,27))</f>
        <v>3</v>
      </c>
      <c r="AX17" s="129">
        <f>WEEKDAY(DATE($AF$2,$AJ$2,28))</f>
        <v>4</v>
      </c>
      <c r="AY17" s="130">
        <f>IF(AY16=29,WEEKDAY(DATE($AF$2,$AJ$2,29)),0)</f>
        <v>0</v>
      </c>
      <c r="AZ17" s="128">
        <f>IF(AZ16=30,WEEKDAY(DATE($AF$2,$AJ$2,30)),0)</f>
        <v>0</v>
      </c>
      <c r="BA17" s="129">
        <f>IF(BA16=31,WEEKDAY(DATE($AF$2,$AJ$2,31)),0)</f>
        <v>0</v>
      </c>
      <c r="BB17" s="208"/>
      <c r="BC17" s="209"/>
      <c r="BD17" s="214"/>
      <c r="BE17" s="215"/>
      <c r="BF17" s="221"/>
      <c r="BG17" s="222"/>
      <c r="BH17" s="222"/>
      <c r="BI17" s="222"/>
      <c r="BJ17" s="223"/>
    </row>
    <row r="18" spans="2:62" ht="20.25" customHeight="1" thickBot="1" x14ac:dyDescent="0.45">
      <c r="B18" s="232"/>
      <c r="C18" s="224"/>
      <c r="D18" s="235"/>
      <c r="E18" s="125"/>
      <c r="F18" s="126"/>
      <c r="G18" s="125"/>
      <c r="H18" s="126"/>
      <c r="I18" s="240"/>
      <c r="J18" s="241"/>
      <c r="K18" s="244"/>
      <c r="L18" s="225"/>
      <c r="M18" s="225"/>
      <c r="N18" s="235"/>
      <c r="O18" s="244"/>
      <c r="P18" s="225"/>
      <c r="Q18" s="225"/>
      <c r="R18" s="225"/>
      <c r="S18" s="235"/>
      <c r="T18" s="177"/>
      <c r="U18" s="177"/>
      <c r="V18" s="178"/>
      <c r="W18" s="133" t="str">
        <f>IF(W17=1,"日",IF(W17=2,"月",IF(W17=3,"火",IF(W17=4,"水",IF(W17=5,"木",IF(W17=6,"金","土"))))))</f>
        <v>木</v>
      </c>
      <c r="X18" s="134" t="str">
        <f t="shared" ref="X18:AX18" si="0">IF(X17=1,"日",IF(X17=2,"月",IF(X17=3,"火",IF(X17=4,"水",IF(X17=5,"木",IF(X17=6,"金","土"))))))</f>
        <v>金</v>
      </c>
      <c r="Y18" s="134" t="str">
        <f t="shared" si="0"/>
        <v>土</v>
      </c>
      <c r="Z18" s="134" t="str">
        <f t="shared" si="0"/>
        <v>日</v>
      </c>
      <c r="AA18" s="134" t="str">
        <f t="shared" si="0"/>
        <v>月</v>
      </c>
      <c r="AB18" s="134" t="str">
        <f t="shared" si="0"/>
        <v>火</v>
      </c>
      <c r="AC18" s="135" t="str">
        <f t="shared" si="0"/>
        <v>水</v>
      </c>
      <c r="AD18" s="136" t="str">
        <f>IF(AD17=1,"日",IF(AD17=2,"月",IF(AD17=3,"火",IF(AD17=4,"水",IF(AD17=5,"木",IF(AD17=6,"金","土"))))))</f>
        <v>木</v>
      </c>
      <c r="AE18" s="134" t="str">
        <f t="shared" si="0"/>
        <v>金</v>
      </c>
      <c r="AF18" s="134" t="str">
        <f t="shared" si="0"/>
        <v>土</v>
      </c>
      <c r="AG18" s="134" t="str">
        <f t="shared" si="0"/>
        <v>日</v>
      </c>
      <c r="AH18" s="134" t="str">
        <f t="shared" si="0"/>
        <v>月</v>
      </c>
      <c r="AI18" s="134" t="str">
        <f t="shared" si="0"/>
        <v>火</v>
      </c>
      <c r="AJ18" s="135" t="str">
        <f t="shared" si="0"/>
        <v>水</v>
      </c>
      <c r="AK18" s="136" t="str">
        <f>IF(AK17=1,"日",IF(AK17=2,"月",IF(AK17=3,"火",IF(AK17=4,"水",IF(AK17=5,"木",IF(AK17=6,"金","土"))))))</f>
        <v>木</v>
      </c>
      <c r="AL18" s="134" t="str">
        <f t="shared" si="0"/>
        <v>金</v>
      </c>
      <c r="AM18" s="134" t="str">
        <f t="shared" si="0"/>
        <v>土</v>
      </c>
      <c r="AN18" s="134" t="str">
        <f t="shared" si="0"/>
        <v>日</v>
      </c>
      <c r="AO18" s="134" t="str">
        <f t="shared" si="0"/>
        <v>月</v>
      </c>
      <c r="AP18" s="134" t="str">
        <f t="shared" si="0"/>
        <v>火</v>
      </c>
      <c r="AQ18" s="135" t="str">
        <f t="shared" si="0"/>
        <v>水</v>
      </c>
      <c r="AR18" s="136" t="str">
        <f>IF(AR17=1,"日",IF(AR17=2,"月",IF(AR17=3,"火",IF(AR17=4,"水",IF(AR17=5,"木",IF(AR17=6,"金","土"))))))</f>
        <v>木</v>
      </c>
      <c r="AS18" s="134" t="str">
        <f t="shared" si="0"/>
        <v>金</v>
      </c>
      <c r="AT18" s="134" t="str">
        <f t="shared" si="0"/>
        <v>土</v>
      </c>
      <c r="AU18" s="134" t="str">
        <f t="shared" si="0"/>
        <v>日</v>
      </c>
      <c r="AV18" s="134" t="str">
        <f t="shared" si="0"/>
        <v>月</v>
      </c>
      <c r="AW18" s="134" t="str">
        <f t="shared" si="0"/>
        <v>火</v>
      </c>
      <c r="AX18" s="135" t="str">
        <f t="shared" si="0"/>
        <v>水</v>
      </c>
      <c r="AY18" s="134" t="str">
        <f>IF(AY17=1,"日",IF(AY17=2,"月",IF(AY17=3,"火",IF(AY17=4,"水",IF(AY17=5,"木",IF(AY17=6,"金",IF(AY17=0,"","土")))))))</f>
        <v/>
      </c>
      <c r="AZ18" s="134" t="str">
        <f>IF(AZ17=1,"日",IF(AZ17=2,"月",IF(AZ17=3,"火",IF(AZ17=4,"水",IF(AZ17=5,"木",IF(AZ17=6,"金",IF(AZ17=0,"","土")))))))</f>
        <v/>
      </c>
      <c r="BA18" s="134" t="str">
        <f>IF(BA17=1,"日",IF(BA17=2,"月",IF(BA17=3,"火",IF(BA17=4,"水",IF(BA17=5,"木",IF(BA17=6,"金",IF(BA17=0,"","土")))))))</f>
        <v/>
      </c>
      <c r="BB18" s="210"/>
      <c r="BC18" s="211"/>
      <c r="BD18" s="216"/>
      <c r="BE18" s="217"/>
      <c r="BF18" s="224"/>
      <c r="BG18" s="225"/>
      <c r="BH18" s="225"/>
      <c r="BI18" s="225"/>
      <c r="BJ18" s="226"/>
    </row>
    <row r="19" spans="2:62" ht="20.25" customHeight="1" x14ac:dyDescent="0.4">
      <c r="B19" s="309">
        <f>B17+1</f>
        <v>1</v>
      </c>
      <c r="C19" s="193" t="s">
        <v>70</v>
      </c>
      <c r="D19" s="194"/>
      <c r="E19" s="137"/>
      <c r="F19" s="138"/>
      <c r="G19" s="137"/>
      <c r="H19" s="138"/>
      <c r="I19" s="275" t="s">
        <v>186</v>
      </c>
      <c r="J19" s="276"/>
      <c r="K19" s="277" t="s">
        <v>89</v>
      </c>
      <c r="L19" s="278"/>
      <c r="M19" s="278"/>
      <c r="N19" s="194"/>
      <c r="O19" s="312" t="s">
        <v>87</v>
      </c>
      <c r="P19" s="313"/>
      <c r="Q19" s="313"/>
      <c r="R19" s="313"/>
      <c r="S19" s="314"/>
      <c r="T19" s="103" t="s">
        <v>18</v>
      </c>
      <c r="U19" s="104"/>
      <c r="V19" s="105"/>
      <c r="W19" s="96" t="s">
        <v>187</v>
      </c>
      <c r="X19" s="97" t="s">
        <v>188</v>
      </c>
      <c r="Y19" s="97"/>
      <c r="Z19" s="97"/>
      <c r="AA19" s="97" t="s">
        <v>188</v>
      </c>
      <c r="AB19" s="97" t="s">
        <v>58</v>
      </c>
      <c r="AC19" s="98" t="s">
        <v>58</v>
      </c>
      <c r="AD19" s="96" t="s">
        <v>58</v>
      </c>
      <c r="AE19" s="97" t="s">
        <v>188</v>
      </c>
      <c r="AF19" s="97"/>
      <c r="AG19" s="97"/>
      <c r="AH19" s="97" t="s">
        <v>188</v>
      </c>
      <c r="AI19" s="97" t="s">
        <v>58</v>
      </c>
      <c r="AJ19" s="98" t="s">
        <v>58</v>
      </c>
      <c r="AK19" s="96" t="s">
        <v>58</v>
      </c>
      <c r="AL19" s="97" t="s">
        <v>188</v>
      </c>
      <c r="AM19" s="97"/>
      <c r="AN19" s="97"/>
      <c r="AO19" s="97" t="s">
        <v>188</v>
      </c>
      <c r="AP19" s="97" t="s">
        <v>58</v>
      </c>
      <c r="AQ19" s="98" t="s">
        <v>58</v>
      </c>
      <c r="AR19" s="96" t="s">
        <v>58</v>
      </c>
      <c r="AS19" s="97" t="s">
        <v>188</v>
      </c>
      <c r="AT19" s="97"/>
      <c r="AU19" s="97"/>
      <c r="AV19" s="97" t="s">
        <v>188</v>
      </c>
      <c r="AW19" s="97" t="s">
        <v>58</v>
      </c>
      <c r="AX19" s="98" t="s">
        <v>58</v>
      </c>
      <c r="AY19" s="96"/>
      <c r="AZ19" s="97"/>
      <c r="BA19" s="97"/>
      <c r="BB19" s="271"/>
      <c r="BC19" s="272"/>
      <c r="BD19" s="273"/>
      <c r="BE19" s="274"/>
      <c r="BF19" s="268" t="s">
        <v>189</v>
      </c>
      <c r="BG19" s="269"/>
      <c r="BH19" s="269"/>
      <c r="BI19" s="269"/>
      <c r="BJ19" s="270"/>
    </row>
    <row r="20" spans="2:62" ht="20.25" customHeight="1" x14ac:dyDescent="0.4">
      <c r="B20" s="310"/>
      <c r="C20" s="191"/>
      <c r="D20" s="192"/>
      <c r="E20" s="139"/>
      <c r="F20" s="140" t="str">
        <f>C19</f>
        <v>管理者</v>
      </c>
      <c r="G20" s="139"/>
      <c r="H20" s="140" t="str">
        <f>I19</f>
        <v>B</v>
      </c>
      <c r="I20" s="253"/>
      <c r="J20" s="254"/>
      <c r="K20" s="257"/>
      <c r="L20" s="258"/>
      <c r="M20" s="258"/>
      <c r="N20" s="192"/>
      <c r="O20" s="285"/>
      <c r="P20" s="286"/>
      <c r="Q20" s="286"/>
      <c r="R20" s="286"/>
      <c r="S20" s="287"/>
      <c r="T20" s="106" t="s">
        <v>134</v>
      </c>
      <c r="U20" s="107"/>
      <c r="V20" s="108"/>
      <c r="W20" s="149">
        <f>IF(W19="","",VLOOKUP(W19,'【記載例】シフト記号表（勤務時間帯）'!$C$6:$L$47,10,FALSE))</f>
        <v>4</v>
      </c>
      <c r="X20" s="150">
        <f>IF(X19="","",VLOOKUP(X19,'【記載例】シフト記号表（勤務時間帯）'!$C$6:$L$47,10,FALSE))</f>
        <v>4</v>
      </c>
      <c r="Y20" s="150" t="str">
        <f>IF(Y19="","",VLOOKUP(Y19,'【記載例】シフト記号表（勤務時間帯）'!$C$6:$L$47,10,FALSE))</f>
        <v/>
      </c>
      <c r="Z20" s="150" t="str">
        <f>IF(Z19="","",VLOOKUP(Z19,'【記載例】シフト記号表（勤務時間帯）'!$C$6:$L$47,10,FALSE))</f>
        <v/>
      </c>
      <c r="AA20" s="150">
        <f>IF(AA19="","",VLOOKUP(AA19,'【記載例】シフト記号表（勤務時間帯）'!$C$6:$L$47,10,FALSE))</f>
        <v>4</v>
      </c>
      <c r="AB20" s="150">
        <f>IF(AB19="","",VLOOKUP(AB19,'【記載例】シフト記号表（勤務時間帯）'!$C$6:$L$47,10,FALSE))</f>
        <v>4</v>
      </c>
      <c r="AC20" s="151">
        <f>IF(AC19="","",VLOOKUP(AC19,'【記載例】シフト記号表（勤務時間帯）'!$C$6:$L$47,10,FALSE))</f>
        <v>4</v>
      </c>
      <c r="AD20" s="149">
        <f>IF(AD19="","",VLOOKUP(AD19,'【記載例】シフト記号表（勤務時間帯）'!$C$6:$L$47,10,FALSE))</f>
        <v>4</v>
      </c>
      <c r="AE20" s="150">
        <f>IF(AE19="","",VLOOKUP(AE19,'【記載例】シフト記号表（勤務時間帯）'!$C$6:$L$47,10,FALSE))</f>
        <v>4</v>
      </c>
      <c r="AF20" s="150" t="str">
        <f>IF(AF19="","",VLOOKUP(AF19,'【記載例】シフト記号表（勤務時間帯）'!$C$6:$L$47,10,FALSE))</f>
        <v/>
      </c>
      <c r="AG20" s="150" t="str">
        <f>IF(AG19="","",VLOOKUP(AG19,'【記載例】シフト記号表（勤務時間帯）'!$C$6:$L$47,10,FALSE))</f>
        <v/>
      </c>
      <c r="AH20" s="150">
        <f>IF(AH19="","",VLOOKUP(AH19,'【記載例】シフト記号表（勤務時間帯）'!$C$6:$L$47,10,FALSE))</f>
        <v>4</v>
      </c>
      <c r="AI20" s="150">
        <f>IF(AI19="","",VLOOKUP(AI19,'【記載例】シフト記号表（勤務時間帯）'!$C$6:$L$47,10,FALSE))</f>
        <v>4</v>
      </c>
      <c r="AJ20" s="151">
        <f>IF(AJ19="","",VLOOKUP(AJ19,'【記載例】シフト記号表（勤務時間帯）'!$C$6:$L$47,10,FALSE))</f>
        <v>4</v>
      </c>
      <c r="AK20" s="149">
        <f>IF(AK19="","",VLOOKUP(AK19,'【記載例】シフト記号表（勤務時間帯）'!$C$6:$L$47,10,FALSE))</f>
        <v>4</v>
      </c>
      <c r="AL20" s="150">
        <f>IF(AL19="","",VLOOKUP(AL19,'【記載例】シフト記号表（勤務時間帯）'!$C$6:$L$47,10,FALSE))</f>
        <v>4</v>
      </c>
      <c r="AM20" s="150" t="str">
        <f>IF(AM19="","",VLOOKUP(AM19,'【記載例】シフト記号表（勤務時間帯）'!$C$6:$L$47,10,FALSE))</f>
        <v/>
      </c>
      <c r="AN20" s="150" t="str">
        <f>IF(AN19="","",VLOOKUP(AN19,'【記載例】シフト記号表（勤務時間帯）'!$C$6:$L$47,10,FALSE))</f>
        <v/>
      </c>
      <c r="AO20" s="150">
        <f>IF(AO19="","",VLOOKUP(AO19,'【記載例】シフト記号表（勤務時間帯）'!$C$6:$L$47,10,FALSE))</f>
        <v>4</v>
      </c>
      <c r="AP20" s="150">
        <f>IF(AP19="","",VLOOKUP(AP19,'【記載例】シフト記号表（勤務時間帯）'!$C$6:$L$47,10,FALSE))</f>
        <v>4</v>
      </c>
      <c r="AQ20" s="151">
        <f>IF(AQ19="","",VLOOKUP(AQ19,'【記載例】シフト記号表（勤務時間帯）'!$C$6:$L$47,10,FALSE))</f>
        <v>4</v>
      </c>
      <c r="AR20" s="149">
        <f>IF(AR19="","",VLOOKUP(AR19,'【記載例】シフト記号表（勤務時間帯）'!$C$6:$L$47,10,FALSE))</f>
        <v>4</v>
      </c>
      <c r="AS20" s="150">
        <f>IF(AS19="","",VLOOKUP(AS19,'【記載例】シフト記号表（勤務時間帯）'!$C$6:$L$47,10,FALSE))</f>
        <v>4</v>
      </c>
      <c r="AT20" s="150" t="str">
        <f>IF(AT19="","",VLOOKUP(AT19,'【記載例】シフト記号表（勤務時間帯）'!$C$6:$L$47,10,FALSE))</f>
        <v/>
      </c>
      <c r="AU20" s="150" t="str">
        <f>IF(AU19="","",VLOOKUP(AU19,'【記載例】シフト記号表（勤務時間帯）'!$C$6:$L$47,10,FALSE))</f>
        <v/>
      </c>
      <c r="AV20" s="150">
        <f>IF(AV19="","",VLOOKUP(AV19,'【記載例】シフト記号表（勤務時間帯）'!$C$6:$L$47,10,FALSE))</f>
        <v>4</v>
      </c>
      <c r="AW20" s="150">
        <f>IF(AW19="","",VLOOKUP(AW19,'【記載例】シフト記号表（勤務時間帯）'!$C$6:$L$47,10,FALSE))</f>
        <v>4</v>
      </c>
      <c r="AX20" s="151">
        <f>IF(AX19="","",VLOOKUP(AX19,'【記載例】シフト記号表（勤務時間帯）'!$C$6:$L$47,10,FALSE))</f>
        <v>4</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65">
        <f>IF($BE$3="４週",SUM(W20:AX20),IF($BE$3="暦月",SUM(W20:BA20),""))</f>
        <v>80</v>
      </c>
      <c r="BC20" s="266"/>
      <c r="BD20" s="267">
        <f>IF($BE$3="４週",BB20/4,IF($BE$3="暦月",(BB20/($BE$12/7)),""))</f>
        <v>20</v>
      </c>
      <c r="BE20" s="266"/>
      <c r="BF20" s="262"/>
      <c r="BG20" s="263"/>
      <c r="BH20" s="263"/>
      <c r="BI20" s="263"/>
      <c r="BJ20" s="264"/>
    </row>
    <row r="21" spans="2:62" ht="20.25" customHeight="1" x14ac:dyDescent="0.4">
      <c r="B21" s="309">
        <f>B19+1</f>
        <v>2</v>
      </c>
      <c r="C21" s="189" t="s">
        <v>144</v>
      </c>
      <c r="D21" s="190"/>
      <c r="E21" s="141"/>
      <c r="F21" s="142"/>
      <c r="G21" s="141"/>
      <c r="H21" s="142"/>
      <c r="I21" s="251" t="s">
        <v>88</v>
      </c>
      <c r="J21" s="252"/>
      <c r="K21" s="255" t="s">
        <v>101</v>
      </c>
      <c r="L21" s="256"/>
      <c r="M21" s="256"/>
      <c r="N21" s="190"/>
      <c r="O21" s="285" t="s">
        <v>102</v>
      </c>
      <c r="P21" s="286"/>
      <c r="Q21" s="286"/>
      <c r="R21" s="286"/>
      <c r="S21" s="287"/>
      <c r="T21" s="109" t="s">
        <v>18</v>
      </c>
      <c r="U21" s="110"/>
      <c r="V21" s="111"/>
      <c r="W21" s="99" t="s">
        <v>203</v>
      </c>
      <c r="X21" s="100" t="s">
        <v>203</v>
      </c>
      <c r="Y21" s="100" t="s">
        <v>203</v>
      </c>
      <c r="Z21" s="100"/>
      <c r="AA21" s="100"/>
      <c r="AB21" s="100" t="s">
        <v>39</v>
      </c>
      <c r="AC21" s="101" t="s">
        <v>203</v>
      </c>
      <c r="AD21" s="99" t="s">
        <v>203</v>
      </c>
      <c r="AE21" s="100" t="s">
        <v>203</v>
      </c>
      <c r="AF21" s="100" t="s">
        <v>203</v>
      </c>
      <c r="AG21" s="100"/>
      <c r="AH21" s="100"/>
      <c r="AI21" s="100" t="s">
        <v>39</v>
      </c>
      <c r="AJ21" s="101" t="s">
        <v>203</v>
      </c>
      <c r="AK21" s="99" t="s">
        <v>203</v>
      </c>
      <c r="AL21" s="100" t="s">
        <v>203</v>
      </c>
      <c r="AM21" s="100" t="s">
        <v>203</v>
      </c>
      <c r="AN21" s="100"/>
      <c r="AO21" s="100"/>
      <c r="AP21" s="100" t="s">
        <v>39</v>
      </c>
      <c r="AQ21" s="101" t="s">
        <v>203</v>
      </c>
      <c r="AR21" s="99" t="s">
        <v>203</v>
      </c>
      <c r="AS21" s="100" t="s">
        <v>203</v>
      </c>
      <c r="AT21" s="100" t="s">
        <v>203</v>
      </c>
      <c r="AU21" s="100"/>
      <c r="AV21" s="100"/>
      <c r="AW21" s="100" t="s">
        <v>39</v>
      </c>
      <c r="AX21" s="101" t="s">
        <v>203</v>
      </c>
      <c r="AY21" s="99"/>
      <c r="AZ21" s="100"/>
      <c r="BA21" s="102"/>
      <c r="BB21" s="247"/>
      <c r="BC21" s="248"/>
      <c r="BD21" s="249"/>
      <c r="BE21" s="250"/>
      <c r="BF21" s="259"/>
      <c r="BG21" s="260"/>
      <c r="BH21" s="260"/>
      <c r="BI21" s="260"/>
      <c r="BJ21" s="261"/>
    </row>
    <row r="22" spans="2:62" ht="20.25" customHeight="1" x14ac:dyDescent="0.4">
      <c r="B22" s="310"/>
      <c r="C22" s="191"/>
      <c r="D22" s="192"/>
      <c r="E22" s="139"/>
      <c r="F22" s="140" t="str">
        <f>C21</f>
        <v>オペレーター</v>
      </c>
      <c r="G22" s="139"/>
      <c r="H22" s="140" t="str">
        <f>I21</f>
        <v>A</v>
      </c>
      <c r="I22" s="253"/>
      <c r="J22" s="254"/>
      <c r="K22" s="257"/>
      <c r="L22" s="258"/>
      <c r="M22" s="258"/>
      <c r="N22" s="192"/>
      <c r="O22" s="285"/>
      <c r="P22" s="286"/>
      <c r="Q22" s="286"/>
      <c r="R22" s="286"/>
      <c r="S22" s="287"/>
      <c r="T22" s="106" t="s">
        <v>134</v>
      </c>
      <c r="U22" s="107"/>
      <c r="V22" s="108"/>
      <c r="W22" s="149">
        <f>IF(W21="","",VLOOKUP(W21,'【記載例】シフト記号表（勤務時間帯）'!$C$6:$L$47,10,FALSE))</f>
        <v>7.9999999999999964</v>
      </c>
      <c r="X22" s="150">
        <f>IF(X21="","",VLOOKUP(X21,'【記載例】シフト記号表（勤務時間帯）'!$C$6:$L$47,10,FALSE))</f>
        <v>7.9999999999999964</v>
      </c>
      <c r="Y22" s="150">
        <f>IF(Y21="","",VLOOKUP(Y21,'【記載例】シフト記号表（勤務時間帯）'!$C$6:$L$47,10,FALSE))</f>
        <v>7.9999999999999964</v>
      </c>
      <c r="Z22" s="150" t="str">
        <f>IF(Z21="","",VLOOKUP(Z21,'【記載例】シフト記号表（勤務時間帯）'!$C$6:$L$47,10,FALSE))</f>
        <v/>
      </c>
      <c r="AA22" s="150" t="str">
        <f>IF(AA21="","",VLOOKUP(AA21,'【記載例】シフト記号表（勤務時間帯）'!$C$6:$L$47,10,FALSE))</f>
        <v/>
      </c>
      <c r="AB22" s="150">
        <f>IF(AB21="","",VLOOKUP(AB21,'【記載例】シフト記号表（勤務時間帯）'!$C$6:$L$47,10,FALSE))</f>
        <v>7.9999999999999964</v>
      </c>
      <c r="AC22" s="151">
        <f>IF(AC21="","",VLOOKUP(AC21,'【記載例】シフト記号表（勤務時間帯）'!$C$6:$L$47,10,FALSE))</f>
        <v>7.9999999999999964</v>
      </c>
      <c r="AD22" s="149">
        <f>IF(AD21="","",VLOOKUP(AD21,'【記載例】シフト記号表（勤務時間帯）'!$C$6:$L$47,10,FALSE))</f>
        <v>7.9999999999999964</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t="str">
        <f>IF(AH21="","",VLOOKUP(AH21,'【記載例】シフト記号表（勤務時間帯）'!$C$6:$L$47,10,FALSE))</f>
        <v/>
      </c>
      <c r="AI22" s="150">
        <f>IF(AI21="","",VLOOKUP(AI21,'【記載例】シフト記号表（勤務時間帯）'!$C$6:$L$47,10,FALSE))</f>
        <v>7.9999999999999964</v>
      </c>
      <c r="AJ22" s="151">
        <f>IF(AJ21="","",VLOOKUP(AJ21,'【記載例】シフト記号表（勤務時間帯）'!$C$6:$L$47,10,FALSE))</f>
        <v>7.9999999999999964</v>
      </c>
      <c r="AK22" s="149">
        <f>IF(AK21="","",VLOOKUP(AK21,'【記載例】シフト記号表（勤務時間帯）'!$C$6:$L$47,10,FALSE))</f>
        <v>7.9999999999999964</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t="str">
        <f>IF(AO21="","",VLOOKUP(AO21,'【記載例】シフト記号表（勤務時間帯）'!$C$6:$L$47,10,FALSE))</f>
        <v/>
      </c>
      <c r="AP22" s="150">
        <f>IF(AP21="","",VLOOKUP(AP21,'【記載例】シフト記号表（勤務時間帯）'!$C$6:$L$47,10,FALSE))</f>
        <v>7.9999999999999964</v>
      </c>
      <c r="AQ22" s="151">
        <f>IF(AQ21="","",VLOOKUP(AQ21,'【記載例】シフト記号表（勤務時間帯）'!$C$6:$L$47,10,FALSE))</f>
        <v>7.9999999999999964</v>
      </c>
      <c r="AR22" s="149">
        <f>IF(AR21="","",VLOOKUP(AR21,'【記載例】シフト記号表（勤務時間帯）'!$C$6:$L$47,10,FALSE))</f>
        <v>7.9999999999999964</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t="str">
        <f>IF(AV21="","",VLOOKUP(AV21,'【記載例】シフト記号表（勤務時間帯）'!$C$6:$L$47,10,FALSE))</f>
        <v/>
      </c>
      <c r="AW22" s="150">
        <f>IF(AW21="","",VLOOKUP(AW21,'【記載例】シフト記号表（勤務時間帯）'!$C$6:$L$47,10,FALSE))</f>
        <v>7.9999999999999964</v>
      </c>
      <c r="AX22" s="151">
        <f>IF(AX21="","",VLOOKUP(AX21,'【記載例】シフト記号表（勤務時間帯）'!$C$6:$L$47,10,FALSE))</f>
        <v>7.9999999999999964</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65">
        <f>IF($BE$3="４週",SUM(W22:AX22),IF($BE$3="暦月",SUM(W22:BA22),""))</f>
        <v>159.99999999999997</v>
      </c>
      <c r="BC22" s="266"/>
      <c r="BD22" s="267">
        <f>IF($BE$3="４週",BB22/4,IF($BE$3="暦月",(BB22/($BE$12/7)),""))</f>
        <v>39.999999999999993</v>
      </c>
      <c r="BE22" s="266"/>
      <c r="BF22" s="262"/>
      <c r="BG22" s="263"/>
      <c r="BH22" s="263"/>
      <c r="BI22" s="263"/>
      <c r="BJ22" s="264"/>
    </row>
    <row r="23" spans="2:62" ht="20.25" customHeight="1" x14ac:dyDescent="0.4">
      <c r="B23" s="309">
        <f>B21+1</f>
        <v>3</v>
      </c>
      <c r="C23" s="189" t="s">
        <v>144</v>
      </c>
      <c r="D23" s="190"/>
      <c r="E23" s="139"/>
      <c r="F23" s="140"/>
      <c r="G23" s="139"/>
      <c r="H23" s="140"/>
      <c r="I23" s="251" t="s">
        <v>88</v>
      </c>
      <c r="J23" s="252"/>
      <c r="K23" s="255" t="s">
        <v>147</v>
      </c>
      <c r="L23" s="256"/>
      <c r="M23" s="256"/>
      <c r="N23" s="190"/>
      <c r="O23" s="285" t="s">
        <v>103</v>
      </c>
      <c r="P23" s="286"/>
      <c r="Q23" s="286"/>
      <c r="R23" s="286"/>
      <c r="S23" s="287"/>
      <c r="T23" s="109" t="s">
        <v>18</v>
      </c>
      <c r="U23" s="110"/>
      <c r="V23" s="111"/>
      <c r="W23" s="99"/>
      <c r="X23" s="100" t="s">
        <v>203</v>
      </c>
      <c r="Y23" s="100" t="s">
        <v>203</v>
      </c>
      <c r="Z23" s="100" t="s">
        <v>203</v>
      </c>
      <c r="AA23" s="100" t="s">
        <v>203</v>
      </c>
      <c r="AB23" s="100" t="s">
        <v>203</v>
      </c>
      <c r="AC23" s="101"/>
      <c r="AD23" s="99"/>
      <c r="AE23" s="100" t="s">
        <v>39</v>
      </c>
      <c r="AF23" s="100" t="s">
        <v>39</v>
      </c>
      <c r="AG23" s="100" t="s">
        <v>203</v>
      </c>
      <c r="AH23" s="100" t="s">
        <v>39</v>
      </c>
      <c r="AI23" s="100" t="s">
        <v>39</v>
      </c>
      <c r="AJ23" s="101"/>
      <c r="AK23" s="99"/>
      <c r="AL23" s="100" t="s">
        <v>39</v>
      </c>
      <c r="AM23" s="100" t="s">
        <v>39</v>
      </c>
      <c r="AN23" s="100" t="s">
        <v>203</v>
      </c>
      <c r="AO23" s="100" t="s">
        <v>39</v>
      </c>
      <c r="AP23" s="100" t="s">
        <v>39</v>
      </c>
      <c r="AQ23" s="101"/>
      <c r="AR23" s="99"/>
      <c r="AS23" s="100" t="s">
        <v>39</v>
      </c>
      <c r="AT23" s="100" t="s">
        <v>39</v>
      </c>
      <c r="AU23" s="100" t="s">
        <v>203</v>
      </c>
      <c r="AV23" s="100" t="s">
        <v>203</v>
      </c>
      <c r="AW23" s="100" t="s">
        <v>39</v>
      </c>
      <c r="AX23" s="101"/>
      <c r="AY23" s="99"/>
      <c r="AZ23" s="100"/>
      <c r="BA23" s="102"/>
      <c r="BB23" s="247"/>
      <c r="BC23" s="248"/>
      <c r="BD23" s="249"/>
      <c r="BE23" s="250"/>
      <c r="BF23" s="259"/>
      <c r="BG23" s="260"/>
      <c r="BH23" s="260"/>
      <c r="BI23" s="260"/>
      <c r="BJ23" s="261"/>
    </row>
    <row r="24" spans="2:62" ht="20.25" customHeight="1" x14ac:dyDescent="0.4">
      <c r="B24" s="310"/>
      <c r="C24" s="191"/>
      <c r="D24" s="192"/>
      <c r="E24" s="139"/>
      <c r="F24" s="140" t="str">
        <f>C23</f>
        <v>オペレーター</v>
      </c>
      <c r="G24" s="139"/>
      <c r="H24" s="140" t="str">
        <f>I23</f>
        <v>A</v>
      </c>
      <c r="I24" s="253"/>
      <c r="J24" s="254"/>
      <c r="K24" s="257"/>
      <c r="L24" s="258"/>
      <c r="M24" s="258"/>
      <c r="N24" s="192"/>
      <c r="O24" s="285"/>
      <c r="P24" s="286"/>
      <c r="Q24" s="286"/>
      <c r="R24" s="286"/>
      <c r="S24" s="287"/>
      <c r="T24" s="106" t="s">
        <v>134</v>
      </c>
      <c r="U24" s="107"/>
      <c r="V24" s="108"/>
      <c r="W24" s="149" t="str">
        <f>IF(W23="","",VLOOKUP(W23,'【記載例】シフト記号表（勤務時間帯）'!$C$6:$L$47,10,FALSE))</f>
        <v/>
      </c>
      <c r="X24" s="150">
        <f>IF(X23="","",VLOOKUP(X23,'【記載例】シフト記号表（勤務時間帯）'!$C$6:$L$47,10,FALSE))</f>
        <v>7.9999999999999964</v>
      </c>
      <c r="Y24" s="150">
        <f>IF(Y23="","",VLOOKUP(Y23,'【記載例】シフト記号表（勤務時間帯）'!$C$6:$L$47,10,FALSE))</f>
        <v>7.9999999999999964</v>
      </c>
      <c r="Z24" s="150">
        <f>IF(Z23="","",VLOOKUP(Z23,'【記載例】シフト記号表（勤務時間帯）'!$C$6:$L$47,10,FALSE))</f>
        <v>7.9999999999999964</v>
      </c>
      <c r="AA24" s="150">
        <f>IF(AA23="","",VLOOKUP(AA23,'【記載例】シフト記号表（勤務時間帯）'!$C$6:$L$47,10,FALSE))</f>
        <v>7.9999999999999964</v>
      </c>
      <c r="AB24" s="150">
        <f>IF(AB23="","",VLOOKUP(AB23,'【記載例】シフト記号表（勤務時間帯）'!$C$6:$L$47,10,FALSE))</f>
        <v>7.9999999999999964</v>
      </c>
      <c r="AC24" s="151" t="str">
        <f>IF(AC23="","",VLOOKUP(AC23,'【記載例】シフト記号表（勤務時間帯）'!$C$6:$L$47,10,FALSE))</f>
        <v/>
      </c>
      <c r="AD24" s="149" t="str">
        <f>IF(AD23="","",VLOOKUP(AD23,'【記載例】シフト記号表（勤務時間帯）'!$C$6:$L$47,10,FALSE))</f>
        <v/>
      </c>
      <c r="AE24" s="150">
        <f>IF(AE23="","",VLOOKUP(AE23,'【記載例】シフト記号表（勤務時間帯）'!$C$6:$L$47,10,FALSE))</f>
        <v>7.9999999999999964</v>
      </c>
      <c r="AF24" s="150">
        <f>IF(AF23="","",VLOOKUP(AF23,'【記載例】シフト記号表（勤務時間帯）'!$C$6:$L$47,10,FALSE))</f>
        <v>7.9999999999999964</v>
      </c>
      <c r="AG24" s="150">
        <f>IF(AG23="","",VLOOKUP(AG23,'【記載例】シフト記号表（勤務時間帯）'!$C$6:$L$47,10,FALSE))</f>
        <v>7.9999999999999964</v>
      </c>
      <c r="AH24" s="150">
        <f>IF(AH23="","",VLOOKUP(AH23,'【記載例】シフト記号表（勤務時間帯）'!$C$6:$L$47,10,FALSE))</f>
        <v>7.9999999999999964</v>
      </c>
      <c r="AI24" s="150">
        <f>IF(AI23="","",VLOOKUP(AI23,'【記載例】シフト記号表（勤務時間帯）'!$C$6:$L$47,10,FALSE))</f>
        <v>7.9999999999999964</v>
      </c>
      <c r="AJ24" s="151" t="str">
        <f>IF(AJ23="","",VLOOKUP(AJ23,'【記載例】シフト記号表（勤務時間帯）'!$C$6:$L$47,10,FALSE))</f>
        <v/>
      </c>
      <c r="AK24" s="149" t="str">
        <f>IF(AK23="","",VLOOKUP(AK23,'【記載例】シフト記号表（勤務時間帯）'!$C$6:$L$47,10,FALSE))</f>
        <v/>
      </c>
      <c r="AL24" s="150">
        <f>IF(AL23="","",VLOOKUP(AL23,'【記載例】シフト記号表（勤務時間帯）'!$C$6:$L$47,10,FALSE))</f>
        <v>7.9999999999999964</v>
      </c>
      <c r="AM24" s="150">
        <f>IF(AM23="","",VLOOKUP(AM23,'【記載例】シフト記号表（勤務時間帯）'!$C$6:$L$47,10,FALSE))</f>
        <v>7.9999999999999964</v>
      </c>
      <c r="AN24" s="150">
        <f>IF(AN23="","",VLOOKUP(AN23,'【記載例】シフト記号表（勤務時間帯）'!$C$6:$L$47,10,FALSE))</f>
        <v>7.9999999999999964</v>
      </c>
      <c r="AO24" s="150">
        <f>IF(AO23="","",VLOOKUP(AO23,'【記載例】シフト記号表（勤務時間帯）'!$C$6:$L$47,10,FALSE))</f>
        <v>7.9999999999999964</v>
      </c>
      <c r="AP24" s="150">
        <f>IF(AP23="","",VLOOKUP(AP23,'【記載例】シフト記号表（勤務時間帯）'!$C$6:$L$47,10,FALSE))</f>
        <v>7.9999999999999964</v>
      </c>
      <c r="AQ24" s="151" t="str">
        <f>IF(AQ23="","",VLOOKUP(AQ23,'【記載例】シフト記号表（勤務時間帯）'!$C$6:$L$47,10,FALSE))</f>
        <v/>
      </c>
      <c r="AR24" s="149" t="str">
        <f>IF(AR23="","",VLOOKUP(AR23,'【記載例】シフト記号表（勤務時間帯）'!$C$6:$L$47,10,FALSE))</f>
        <v/>
      </c>
      <c r="AS24" s="150">
        <f>IF(AS23="","",VLOOKUP(AS23,'【記載例】シフト記号表（勤務時間帯）'!$C$6:$L$47,10,FALSE))</f>
        <v>7.9999999999999964</v>
      </c>
      <c r="AT24" s="150">
        <f>IF(AT23="","",VLOOKUP(AT23,'【記載例】シフト記号表（勤務時間帯）'!$C$6:$L$47,10,FALSE))</f>
        <v>7.9999999999999964</v>
      </c>
      <c r="AU24" s="150">
        <f>IF(AU23="","",VLOOKUP(AU23,'【記載例】シフト記号表（勤務時間帯）'!$C$6:$L$47,10,FALSE))</f>
        <v>7.9999999999999964</v>
      </c>
      <c r="AV24" s="150">
        <f>IF(AV23="","",VLOOKUP(AV23,'【記載例】シフト記号表（勤務時間帯）'!$C$6:$L$47,10,FALSE))</f>
        <v>7.9999999999999964</v>
      </c>
      <c r="AW24" s="150">
        <f>IF(AW23="","",VLOOKUP(AW23,'【記載例】シフト記号表（勤務時間帯）'!$C$6:$L$47,10,FALSE))</f>
        <v>7.9999999999999964</v>
      </c>
      <c r="AX24" s="151" t="str">
        <f>IF(AX23="","",VLOOKUP(AX23,'【記載例】シフト記号表（勤務時間帯）'!$C$6:$L$47,10,FALSE))</f>
        <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65">
        <f>IF($BE$3="４週",SUM(W24:AX24),IF($BE$3="暦月",SUM(W24:BA24),""))</f>
        <v>159.99999999999997</v>
      </c>
      <c r="BC24" s="266"/>
      <c r="BD24" s="267">
        <f>IF($BE$3="４週",BB24/4,IF($BE$3="暦月",(BB24/($BE$12/7)),""))</f>
        <v>39.999999999999993</v>
      </c>
      <c r="BE24" s="266"/>
      <c r="BF24" s="262"/>
      <c r="BG24" s="263"/>
      <c r="BH24" s="263"/>
      <c r="BI24" s="263"/>
      <c r="BJ24" s="264"/>
    </row>
    <row r="25" spans="2:62" ht="20.25" customHeight="1" x14ac:dyDescent="0.4">
      <c r="B25" s="309">
        <f>B23+1</f>
        <v>4</v>
      </c>
      <c r="C25" s="189" t="s">
        <v>144</v>
      </c>
      <c r="D25" s="190"/>
      <c r="E25" s="139"/>
      <c r="F25" s="140"/>
      <c r="G25" s="139"/>
      <c r="H25" s="140"/>
      <c r="I25" s="251" t="s">
        <v>99</v>
      </c>
      <c r="J25" s="252"/>
      <c r="K25" s="255" t="s">
        <v>89</v>
      </c>
      <c r="L25" s="256"/>
      <c r="M25" s="256"/>
      <c r="N25" s="190"/>
      <c r="O25" s="285" t="s">
        <v>104</v>
      </c>
      <c r="P25" s="286"/>
      <c r="Q25" s="286"/>
      <c r="R25" s="286"/>
      <c r="S25" s="287"/>
      <c r="T25" s="109" t="s">
        <v>18</v>
      </c>
      <c r="U25" s="110"/>
      <c r="V25" s="111"/>
      <c r="W25" s="99"/>
      <c r="X25" s="100" t="s">
        <v>41</v>
      </c>
      <c r="Y25" s="100" t="s">
        <v>174</v>
      </c>
      <c r="Z25" s="100"/>
      <c r="AA25" s="100" t="s">
        <v>39</v>
      </c>
      <c r="AB25" s="100" t="s">
        <v>39</v>
      </c>
      <c r="AC25" s="101"/>
      <c r="AD25" s="99"/>
      <c r="AE25" s="100" t="s">
        <v>39</v>
      </c>
      <c r="AF25" s="100" t="s">
        <v>174</v>
      </c>
      <c r="AG25" s="100"/>
      <c r="AH25" s="100" t="s">
        <v>39</v>
      </c>
      <c r="AI25" s="100" t="s">
        <v>39</v>
      </c>
      <c r="AJ25" s="101"/>
      <c r="AK25" s="99"/>
      <c r="AL25" s="100" t="s">
        <v>39</v>
      </c>
      <c r="AM25" s="100" t="s">
        <v>174</v>
      </c>
      <c r="AN25" s="100"/>
      <c r="AO25" s="100" t="s">
        <v>39</v>
      </c>
      <c r="AP25" s="100" t="s">
        <v>39</v>
      </c>
      <c r="AQ25" s="101"/>
      <c r="AR25" s="99"/>
      <c r="AS25" s="100" t="s">
        <v>39</v>
      </c>
      <c r="AT25" s="100" t="s">
        <v>174</v>
      </c>
      <c r="AU25" s="100"/>
      <c r="AV25" s="100" t="s">
        <v>174</v>
      </c>
      <c r="AW25" s="100" t="s">
        <v>39</v>
      </c>
      <c r="AX25" s="101"/>
      <c r="AY25" s="99"/>
      <c r="AZ25" s="100"/>
      <c r="BA25" s="102"/>
      <c r="BB25" s="247"/>
      <c r="BC25" s="248"/>
      <c r="BD25" s="249"/>
      <c r="BE25" s="250"/>
      <c r="BF25" s="259"/>
      <c r="BG25" s="260"/>
      <c r="BH25" s="260"/>
      <c r="BI25" s="260"/>
      <c r="BJ25" s="261"/>
    </row>
    <row r="26" spans="2:62" ht="20.25" customHeight="1" x14ac:dyDescent="0.4">
      <c r="B26" s="310"/>
      <c r="C26" s="191"/>
      <c r="D26" s="192"/>
      <c r="E26" s="139"/>
      <c r="F26" s="140" t="str">
        <f>C25</f>
        <v>オペレーター</v>
      </c>
      <c r="G26" s="139"/>
      <c r="H26" s="140" t="str">
        <f>I25</f>
        <v>C</v>
      </c>
      <c r="I26" s="253"/>
      <c r="J26" s="254"/>
      <c r="K26" s="257"/>
      <c r="L26" s="258"/>
      <c r="M26" s="258"/>
      <c r="N26" s="192"/>
      <c r="O26" s="285"/>
      <c r="P26" s="286"/>
      <c r="Q26" s="286"/>
      <c r="R26" s="286"/>
      <c r="S26" s="287"/>
      <c r="T26" s="106" t="s">
        <v>134</v>
      </c>
      <c r="U26" s="107"/>
      <c r="V26" s="108"/>
      <c r="W26" s="149" t="str">
        <f>IF(W25="","",VLOOKUP(W25,'【記載例】シフト記号表（勤務時間帯）'!$C$6:$L$47,10,FALSE))</f>
        <v/>
      </c>
      <c r="X26" s="150">
        <f>IF(X25="","",VLOOKUP(X25,'【記載例】シフト記号表（勤務時間帯）'!$C$6:$L$47,10,FALSE))</f>
        <v>5.0000000000000009</v>
      </c>
      <c r="Y26" s="150">
        <f>IF(Y25="","",VLOOKUP(Y25,'【記載例】シフト記号表（勤務時間帯）'!$C$6:$L$47,10,FALSE))</f>
        <v>7.9999999999999964</v>
      </c>
      <c r="Z26" s="150" t="str">
        <f>IF(Z25="","",VLOOKUP(Z25,'【記載例】シフト記号表（勤務時間帯）'!$C$6:$L$47,10,FALSE))</f>
        <v/>
      </c>
      <c r="AA26" s="150">
        <f>IF(AA25="","",VLOOKUP(AA25,'【記載例】シフト記号表（勤務時間帯）'!$C$6:$L$47,10,FALSE))</f>
        <v>7.9999999999999964</v>
      </c>
      <c r="AB26" s="150">
        <f>IF(AB25="","",VLOOKUP(AB25,'【記載例】シフト記号表（勤務時間帯）'!$C$6:$L$47,10,FALSE))</f>
        <v>7.9999999999999964</v>
      </c>
      <c r="AC26" s="151" t="str">
        <f>IF(AC25="","",VLOOKUP(AC25,'【記載例】シフト記号表（勤務時間帯）'!$C$6:$L$47,10,FALSE))</f>
        <v/>
      </c>
      <c r="AD26" s="149" t="str">
        <f>IF(AD25="","",VLOOKUP(AD25,'【記載例】シフト記号表（勤務時間帯）'!$C$6:$L$47,10,FALSE))</f>
        <v/>
      </c>
      <c r="AE26" s="150">
        <f>IF(AE25="","",VLOOKUP(AE25,'【記載例】シフト記号表（勤務時間帯）'!$C$6:$L$47,10,FALSE))</f>
        <v>7.9999999999999964</v>
      </c>
      <c r="AF26" s="150">
        <f>IF(AF25="","",VLOOKUP(AF25,'【記載例】シフト記号表（勤務時間帯）'!$C$6:$L$47,10,FALSE))</f>
        <v>7.9999999999999964</v>
      </c>
      <c r="AG26" s="150" t="str">
        <f>IF(AG25="","",VLOOKUP(AG25,'【記載例】シフト記号表（勤務時間帯）'!$C$6:$L$47,10,FALSE))</f>
        <v/>
      </c>
      <c r="AH26" s="150">
        <f>IF(AH25="","",VLOOKUP(AH25,'【記載例】シフト記号表（勤務時間帯）'!$C$6:$L$47,10,FALSE))</f>
        <v>7.9999999999999964</v>
      </c>
      <c r="AI26" s="150">
        <f>IF(AI25="","",VLOOKUP(AI25,'【記載例】シフト記号表（勤務時間帯）'!$C$6:$L$47,10,FALSE))</f>
        <v>7.9999999999999964</v>
      </c>
      <c r="AJ26" s="151" t="str">
        <f>IF(AJ25="","",VLOOKUP(AJ25,'【記載例】シフト記号表（勤務時間帯）'!$C$6:$L$47,10,FALSE))</f>
        <v/>
      </c>
      <c r="AK26" s="149" t="str">
        <f>IF(AK25="","",VLOOKUP(AK25,'【記載例】シフト記号表（勤務時間帯）'!$C$6:$L$47,10,FALSE))</f>
        <v/>
      </c>
      <c r="AL26" s="150">
        <f>IF(AL25="","",VLOOKUP(AL25,'【記載例】シフト記号表（勤務時間帯）'!$C$6:$L$47,10,FALSE))</f>
        <v>7.9999999999999964</v>
      </c>
      <c r="AM26" s="150">
        <f>IF(AM25="","",VLOOKUP(AM25,'【記載例】シフト記号表（勤務時間帯）'!$C$6:$L$47,10,FALSE))</f>
        <v>7.9999999999999964</v>
      </c>
      <c r="AN26" s="150" t="str">
        <f>IF(AN25="","",VLOOKUP(AN25,'【記載例】シフト記号表（勤務時間帯）'!$C$6:$L$47,10,FALSE))</f>
        <v/>
      </c>
      <c r="AO26" s="150">
        <f>IF(AO25="","",VLOOKUP(AO25,'【記載例】シフト記号表（勤務時間帯）'!$C$6:$L$47,10,FALSE))</f>
        <v>7.9999999999999964</v>
      </c>
      <c r="AP26" s="150">
        <f>IF(AP25="","",VLOOKUP(AP25,'【記載例】シフト記号表（勤務時間帯）'!$C$6:$L$47,10,FALSE))</f>
        <v>7.9999999999999964</v>
      </c>
      <c r="AQ26" s="151" t="str">
        <f>IF(AQ25="","",VLOOKUP(AQ25,'【記載例】シフト記号表（勤務時間帯）'!$C$6:$L$47,10,FALSE))</f>
        <v/>
      </c>
      <c r="AR26" s="149" t="str">
        <f>IF(AR25="","",VLOOKUP(AR25,'【記載例】シフト記号表（勤務時間帯）'!$C$6:$L$47,10,FALSE))</f>
        <v/>
      </c>
      <c r="AS26" s="150">
        <f>IF(AS25="","",VLOOKUP(AS25,'【記載例】シフト記号表（勤務時間帯）'!$C$6:$L$47,10,FALSE))</f>
        <v>7.9999999999999964</v>
      </c>
      <c r="AT26" s="150">
        <f>IF(AT25="","",VLOOKUP(AT25,'【記載例】シフト記号表（勤務時間帯）'!$C$6:$L$47,10,FALSE))</f>
        <v>7.9999999999999964</v>
      </c>
      <c r="AU26" s="150" t="str">
        <f>IF(AU25="","",VLOOKUP(AU25,'【記載例】シフト記号表（勤務時間帯）'!$C$6:$L$47,10,FALSE))</f>
        <v/>
      </c>
      <c r="AV26" s="150">
        <f>IF(AV25="","",VLOOKUP(AV25,'【記載例】シフト記号表（勤務時間帯）'!$C$6:$L$47,10,FALSE))</f>
        <v>7.9999999999999964</v>
      </c>
      <c r="AW26" s="150">
        <f>IF(AW25="","",VLOOKUP(AW25,'【記載例】シフト記号表（勤務時間帯）'!$C$6:$L$47,10,FALSE))</f>
        <v>7.9999999999999964</v>
      </c>
      <c r="AX26" s="151" t="str">
        <f>IF(AX25="","",VLOOKUP(AX25,'【記載例】シフト記号表（勤務時間帯）'!$C$6:$L$47,10,FALSE))</f>
        <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65">
        <f>IF($BE$3="４週",SUM(W26:AX26),IF($BE$3="暦月",SUM(W26:BA26),""))</f>
        <v>124.99999999999999</v>
      </c>
      <c r="BC26" s="266"/>
      <c r="BD26" s="267">
        <f>IF($BE$3="４週",BB26/4,IF($BE$3="暦月",(BB26/($BE$12/7)),""))</f>
        <v>31.249999999999996</v>
      </c>
      <c r="BE26" s="266"/>
      <c r="BF26" s="262"/>
      <c r="BG26" s="263"/>
      <c r="BH26" s="263"/>
      <c r="BI26" s="263"/>
      <c r="BJ26" s="264"/>
    </row>
    <row r="27" spans="2:62" ht="20.25" customHeight="1" x14ac:dyDescent="0.4">
      <c r="B27" s="309">
        <f>B25+1</f>
        <v>5</v>
      </c>
      <c r="C27" s="189" t="s">
        <v>144</v>
      </c>
      <c r="D27" s="190"/>
      <c r="E27" s="139"/>
      <c r="F27" s="140"/>
      <c r="G27" s="139"/>
      <c r="H27" s="140"/>
      <c r="I27" s="251" t="s">
        <v>99</v>
      </c>
      <c r="J27" s="252"/>
      <c r="K27" s="255" t="s">
        <v>89</v>
      </c>
      <c r="L27" s="256"/>
      <c r="M27" s="256"/>
      <c r="N27" s="190"/>
      <c r="O27" s="285" t="s">
        <v>105</v>
      </c>
      <c r="P27" s="286"/>
      <c r="Q27" s="286"/>
      <c r="R27" s="286"/>
      <c r="S27" s="287"/>
      <c r="T27" s="109" t="s">
        <v>18</v>
      </c>
      <c r="U27" s="110"/>
      <c r="V27" s="111"/>
      <c r="W27" s="99" t="s">
        <v>39</v>
      </c>
      <c r="X27" s="100"/>
      <c r="Y27" s="100"/>
      <c r="Z27" s="100" t="s">
        <v>162</v>
      </c>
      <c r="AA27" s="100"/>
      <c r="AB27" s="100"/>
      <c r="AC27" s="101" t="s">
        <v>39</v>
      </c>
      <c r="AD27" s="99" t="s">
        <v>174</v>
      </c>
      <c r="AE27" s="100"/>
      <c r="AF27" s="100"/>
      <c r="AG27" s="100" t="s">
        <v>162</v>
      </c>
      <c r="AH27" s="100"/>
      <c r="AI27" s="100"/>
      <c r="AJ27" s="101" t="s">
        <v>39</v>
      </c>
      <c r="AK27" s="99" t="s">
        <v>39</v>
      </c>
      <c r="AL27" s="100"/>
      <c r="AM27" s="100"/>
      <c r="AN27" s="100" t="s">
        <v>162</v>
      </c>
      <c r="AO27" s="100"/>
      <c r="AP27" s="100"/>
      <c r="AQ27" s="101" t="s">
        <v>39</v>
      </c>
      <c r="AR27" s="99" t="s">
        <v>39</v>
      </c>
      <c r="AS27" s="100"/>
      <c r="AT27" s="100"/>
      <c r="AU27" s="100" t="s">
        <v>162</v>
      </c>
      <c r="AV27" s="100"/>
      <c r="AW27" s="100"/>
      <c r="AX27" s="101" t="s">
        <v>39</v>
      </c>
      <c r="AY27" s="99"/>
      <c r="AZ27" s="100"/>
      <c r="BA27" s="102"/>
      <c r="BB27" s="247"/>
      <c r="BC27" s="248"/>
      <c r="BD27" s="249"/>
      <c r="BE27" s="250"/>
      <c r="BF27" s="259"/>
      <c r="BG27" s="260"/>
      <c r="BH27" s="260"/>
      <c r="BI27" s="260"/>
      <c r="BJ27" s="261"/>
    </row>
    <row r="28" spans="2:62" ht="20.25" customHeight="1" x14ac:dyDescent="0.4">
      <c r="B28" s="310"/>
      <c r="C28" s="191"/>
      <c r="D28" s="192"/>
      <c r="E28" s="139"/>
      <c r="F28" s="140" t="str">
        <f>C27</f>
        <v>オペレーター</v>
      </c>
      <c r="G28" s="139"/>
      <c r="H28" s="140" t="str">
        <f>I27</f>
        <v>C</v>
      </c>
      <c r="I28" s="253"/>
      <c r="J28" s="254"/>
      <c r="K28" s="257"/>
      <c r="L28" s="258"/>
      <c r="M28" s="258"/>
      <c r="N28" s="192"/>
      <c r="O28" s="285"/>
      <c r="P28" s="286"/>
      <c r="Q28" s="286"/>
      <c r="R28" s="286"/>
      <c r="S28" s="287"/>
      <c r="T28" s="171" t="s">
        <v>134</v>
      </c>
      <c r="U28" s="114"/>
      <c r="V28" s="172"/>
      <c r="W28" s="149">
        <f>IF(W27="","",VLOOKUP(W27,'【記載例】シフト記号表（勤務時間帯）'!$C$6:$L$47,10,FALSE))</f>
        <v>7.9999999999999964</v>
      </c>
      <c r="X28" s="150" t="str">
        <f>IF(X27="","",VLOOKUP(X27,'【記載例】シフト記号表（勤務時間帯）'!$C$6:$L$47,10,FALSE))</f>
        <v/>
      </c>
      <c r="Y28" s="150" t="str">
        <f>IF(Y27="","",VLOOKUP(Y27,'【記載例】シフト記号表（勤務時間帯）'!$C$6:$L$47,10,FALSE))</f>
        <v/>
      </c>
      <c r="Z28" s="150">
        <f>IF(Z27="","",VLOOKUP(Z27,'【記載例】シフト記号表（勤務時間帯）'!$C$6:$L$47,10,FALSE))</f>
        <v>7.9999999999999964</v>
      </c>
      <c r="AA28" s="150" t="str">
        <f>IF(AA27="","",VLOOKUP(AA27,'【記載例】シフト記号表（勤務時間帯）'!$C$6:$L$47,10,FALSE))</f>
        <v/>
      </c>
      <c r="AB28" s="150" t="str">
        <f>IF(AB27="","",VLOOKUP(AB27,'【記載例】シフト記号表（勤務時間帯）'!$C$6:$L$47,10,FALSE))</f>
        <v/>
      </c>
      <c r="AC28" s="151">
        <f>IF(AC27="","",VLOOKUP(AC27,'【記載例】シフト記号表（勤務時間帯）'!$C$6:$L$47,10,FALSE))</f>
        <v>7.9999999999999964</v>
      </c>
      <c r="AD28" s="149">
        <f>IF(AD27="","",VLOOKUP(AD27,'【記載例】シフト記号表（勤務時間帯）'!$C$6:$L$47,10,FALSE))</f>
        <v>7.9999999999999964</v>
      </c>
      <c r="AE28" s="150" t="str">
        <f>IF(AE27="","",VLOOKUP(AE27,'【記載例】シフト記号表（勤務時間帯）'!$C$6:$L$47,10,FALSE))</f>
        <v/>
      </c>
      <c r="AF28" s="150" t="str">
        <f>IF(AF27="","",VLOOKUP(AF27,'【記載例】シフト記号表（勤務時間帯）'!$C$6:$L$47,10,FALSE))</f>
        <v/>
      </c>
      <c r="AG28" s="150">
        <f>IF(AG27="","",VLOOKUP(AG27,'【記載例】シフト記号表（勤務時間帯）'!$C$6:$L$47,10,FALSE))</f>
        <v>7.9999999999999964</v>
      </c>
      <c r="AH28" s="150" t="str">
        <f>IF(AH27="","",VLOOKUP(AH27,'【記載例】シフト記号表（勤務時間帯）'!$C$6:$L$47,10,FALSE))</f>
        <v/>
      </c>
      <c r="AI28" s="150" t="str">
        <f>IF(AI27="","",VLOOKUP(AI27,'【記載例】シフト記号表（勤務時間帯）'!$C$6:$L$47,10,FALSE))</f>
        <v/>
      </c>
      <c r="AJ28" s="151">
        <f>IF(AJ27="","",VLOOKUP(AJ27,'【記載例】シフト記号表（勤務時間帯）'!$C$6:$L$47,10,FALSE))</f>
        <v>7.9999999999999964</v>
      </c>
      <c r="AK28" s="149">
        <f>IF(AK27="","",VLOOKUP(AK27,'【記載例】シフト記号表（勤務時間帯）'!$C$6:$L$47,10,FALSE))</f>
        <v>7.9999999999999964</v>
      </c>
      <c r="AL28" s="150" t="str">
        <f>IF(AL27="","",VLOOKUP(AL27,'【記載例】シフト記号表（勤務時間帯）'!$C$6:$L$47,10,FALSE))</f>
        <v/>
      </c>
      <c r="AM28" s="150" t="str">
        <f>IF(AM27="","",VLOOKUP(AM27,'【記載例】シフト記号表（勤務時間帯）'!$C$6:$L$47,10,FALSE))</f>
        <v/>
      </c>
      <c r="AN28" s="150">
        <f>IF(AN27="","",VLOOKUP(AN27,'【記載例】シフト記号表（勤務時間帯）'!$C$6:$L$47,10,FALSE))</f>
        <v>7.9999999999999964</v>
      </c>
      <c r="AO28" s="150" t="str">
        <f>IF(AO27="","",VLOOKUP(AO27,'【記載例】シフト記号表（勤務時間帯）'!$C$6:$L$47,10,FALSE))</f>
        <v/>
      </c>
      <c r="AP28" s="150" t="str">
        <f>IF(AP27="","",VLOOKUP(AP27,'【記載例】シフト記号表（勤務時間帯）'!$C$6:$L$47,10,FALSE))</f>
        <v/>
      </c>
      <c r="AQ28" s="151">
        <f>IF(AQ27="","",VLOOKUP(AQ27,'【記載例】シフト記号表（勤務時間帯）'!$C$6:$L$47,10,FALSE))</f>
        <v>7.9999999999999964</v>
      </c>
      <c r="AR28" s="149">
        <f>IF(AR27="","",VLOOKUP(AR27,'【記載例】シフト記号表（勤務時間帯）'!$C$6:$L$47,10,FALSE))</f>
        <v>7.9999999999999964</v>
      </c>
      <c r="AS28" s="150" t="str">
        <f>IF(AS27="","",VLOOKUP(AS27,'【記載例】シフト記号表（勤務時間帯）'!$C$6:$L$47,10,FALSE))</f>
        <v/>
      </c>
      <c r="AT28" s="150" t="str">
        <f>IF(AT27="","",VLOOKUP(AT27,'【記載例】シフト記号表（勤務時間帯）'!$C$6:$L$47,10,FALSE))</f>
        <v/>
      </c>
      <c r="AU28" s="150">
        <f>IF(AU27="","",VLOOKUP(AU27,'【記載例】シフト記号表（勤務時間帯）'!$C$6:$L$47,10,FALSE))</f>
        <v>7.9999999999999964</v>
      </c>
      <c r="AV28" s="150" t="str">
        <f>IF(AV27="","",VLOOKUP(AV27,'【記載例】シフト記号表（勤務時間帯）'!$C$6:$L$47,10,FALSE))</f>
        <v/>
      </c>
      <c r="AW28" s="150" t="str">
        <f>IF(AW27="","",VLOOKUP(AW27,'【記載例】シフト記号表（勤務時間帯）'!$C$6:$L$47,10,FALSE))</f>
        <v/>
      </c>
      <c r="AX28" s="151">
        <f>IF(AX27="","",VLOOKUP(AX27,'【記載例】シフト記号表（勤務時間帯）'!$C$6:$L$47,10,FALSE))</f>
        <v>7.9999999999999964</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65">
        <f>IF($BE$3="４週",SUM(W28:AX28),IF($BE$3="暦月",SUM(W28:BA28),""))</f>
        <v>95.999999999999986</v>
      </c>
      <c r="BC28" s="266"/>
      <c r="BD28" s="267">
        <f>IF($BE$3="４週",BB28/4,IF($BE$3="暦月",(BB28/($BE$12/7)),""))</f>
        <v>23.999999999999996</v>
      </c>
      <c r="BE28" s="266"/>
      <c r="BF28" s="262"/>
      <c r="BG28" s="263"/>
      <c r="BH28" s="263"/>
      <c r="BI28" s="263"/>
      <c r="BJ28" s="264"/>
    </row>
    <row r="29" spans="2:62" ht="20.25" customHeight="1" x14ac:dyDescent="0.4">
      <c r="B29" s="309">
        <f>B27+1</f>
        <v>6</v>
      </c>
      <c r="C29" s="189" t="s">
        <v>178</v>
      </c>
      <c r="D29" s="190"/>
      <c r="E29" s="139"/>
      <c r="F29" s="140"/>
      <c r="G29" s="139"/>
      <c r="H29" s="140"/>
      <c r="I29" s="251" t="s">
        <v>186</v>
      </c>
      <c r="J29" s="252"/>
      <c r="K29" s="255" t="s">
        <v>153</v>
      </c>
      <c r="L29" s="256"/>
      <c r="M29" s="256"/>
      <c r="N29" s="190"/>
      <c r="O29" s="285" t="s">
        <v>198</v>
      </c>
      <c r="P29" s="286"/>
      <c r="Q29" s="286"/>
      <c r="R29" s="286"/>
      <c r="S29" s="287"/>
      <c r="T29" s="170" t="s">
        <v>18</v>
      </c>
      <c r="U29" s="112"/>
      <c r="V29" s="113"/>
      <c r="W29" s="99" t="s">
        <v>188</v>
      </c>
      <c r="X29" s="100"/>
      <c r="Y29" s="100" t="s">
        <v>188</v>
      </c>
      <c r="Z29" s="100" t="s">
        <v>188</v>
      </c>
      <c r="AA29" s="100"/>
      <c r="AB29" s="100" t="s">
        <v>188</v>
      </c>
      <c r="AC29" s="101" t="s">
        <v>188</v>
      </c>
      <c r="AD29" s="99" t="s">
        <v>188</v>
      </c>
      <c r="AE29" s="100"/>
      <c r="AF29" s="100" t="s">
        <v>188</v>
      </c>
      <c r="AG29" s="100" t="s">
        <v>188</v>
      </c>
      <c r="AH29" s="100"/>
      <c r="AI29" s="100" t="s">
        <v>188</v>
      </c>
      <c r="AJ29" s="101" t="s">
        <v>188</v>
      </c>
      <c r="AK29" s="99" t="s">
        <v>188</v>
      </c>
      <c r="AL29" s="100"/>
      <c r="AM29" s="100" t="s">
        <v>188</v>
      </c>
      <c r="AN29" s="100" t="s">
        <v>188</v>
      </c>
      <c r="AO29" s="100"/>
      <c r="AP29" s="100" t="s">
        <v>188</v>
      </c>
      <c r="AQ29" s="101" t="s">
        <v>188</v>
      </c>
      <c r="AR29" s="99" t="s">
        <v>188</v>
      </c>
      <c r="AS29" s="100"/>
      <c r="AT29" s="100" t="s">
        <v>188</v>
      </c>
      <c r="AU29" s="100" t="s">
        <v>188</v>
      </c>
      <c r="AV29" s="100"/>
      <c r="AW29" s="100" t="s">
        <v>188</v>
      </c>
      <c r="AX29" s="101" t="s">
        <v>188</v>
      </c>
      <c r="AY29" s="99"/>
      <c r="AZ29" s="100"/>
      <c r="BA29" s="102"/>
      <c r="BB29" s="247"/>
      <c r="BC29" s="248"/>
      <c r="BD29" s="249"/>
      <c r="BE29" s="250"/>
      <c r="BF29" s="259" t="s">
        <v>201</v>
      </c>
      <c r="BG29" s="260"/>
      <c r="BH29" s="260"/>
      <c r="BI29" s="260"/>
      <c r="BJ29" s="261"/>
    </row>
    <row r="30" spans="2:62" ht="20.25" customHeight="1" x14ac:dyDescent="0.4">
      <c r="B30" s="310"/>
      <c r="C30" s="191"/>
      <c r="D30" s="192"/>
      <c r="E30" s="139"/>
      <c r="F30" s="140" t="str">
        <f>C29</f>
        <v>面接相談員</v>
      </c>
      <c r="G30" s="139"/>
      <c r="H30" s="140" t="str">
        <f>I29</f>
        <v>B</v>
      </c>
      <c r="I30" s="253"/>
      <c r="J30" s="254"/>
      <c r="K30" s="257"/>
      <c r="L30" s="258"/>
      <c r="M30" s="258"/>
      <c r="N30" s="192"/>
      <c r="O30" s="285"/>
      <c r="P30" s="286"/>
      <c r="Q30" s="286"/>
      <c r="R30" s="286"/>
      <c r="S30" s="287"/>
      <c r="T30" s="106" t="s">
        <v>134</v>
      </c>
      <c r="U30" s="107"/>
      <c r="V30" s="108"/>
      <c r="W30" s="149">
        <f>IF(W29="","",VLOOKUP(W29,'【記載例】シフト記号表（勤務時間帯）'!$C$6:$L$47,10,FALSE))</f>
        <v>4</v>
      </c>
      <c r="X30" s="150" t="str">
        <f>IF(X29="","",VLOOKUP(X29,'【記載例】シフト記号表（勤務時間帯）'!$C$6:$L$47,10,FALSE))</f>
        <v/>
      </c>
      <c r="Y30" s="150">
        <f>IF(Y29="","",VLOOKUP(Y29,'【記載例】シフト記号表（勤務時間帯）'!$C$6:$L$47,10,FALSE))</f>
        <v>4</v>
      </c>
      <c r="Z30" s="150">
        <f>IF(Z29="","",VLOOKUP(Z29,'【記載例】シフト記号表（勤務時間帯）'!$C$6:$L$47,10,FALSE))</f>
        <v>4</v>
      </c>
      <c r="AA30" s="150" t="str">
        <f>IF(AA29="","",VLOOKUP(AA29,'【記載例】シフト記号表（勤務時間帯）'!$C$6:$L$47,10,FALSE))</f>
        <v/>
      </c>
      <c r="AB30" s="150">
        <f>IF(AB29="","",VLOOKUP(AB29,'【記載例】シフト記号表（勤務時間帯）'!$C$6:$L$47,10,FALSE))</f>
        <v>4</v>
      </c>
      <c r="AC30" s="151">
        <f>IF(AC29="","",VLOOKUP(AC29,'【記載例】シフト記号表（勤務時間帯）'!$C$6:$L$47,10,FALSE))</f>
        <v>4</v>
      </c>
      <c r="AD30" s="149">
        <f>IF(AD29="","",VLOOKUP(AD29,'【記載例】シフト記号表（勤務時間帯）'!$C$6:$L$47,10,FALSE))</f>
        <v>4</v>
      </c>
      <c r="AE30" s="150" t="str">
        <f>IF(AE29="","",VLOOKUP(AE29,'【記載例】シフト記号表（勤務時間帯）'!$C$6:$L$47,10,FALSE))</f>
        <v/>
      </c>
      <c r="AF30" s="150">
        <f>IF(AF29="","",VLOOKUP(AF29,'【記載例】シフト記号表（勤務時間帯）'!$C$6:$L$47,10,FALSE))</f>
        <v>4</v>
      </c>
      <c r="AG30" s="150">
        <f>IF(AG29="","",VLOOKUP(AG29,'【記載例】シフト記号表（勤務時間帯）'!$C$6:$L$47,10,FALSE))</f>
        <v>4</v>
      </c>
      <c r="AH30" s="150" t="str">
        <f>IF(AH29="","",VLOOKUP(AH29,'【記載例】シフト記号表（勤務時間帯）'!$C$6:$L$47,10,FALSE))</f>
        <v/>
      </c>
      <c r="AI30" s="150">
        <f>IF(AI29="","",VLOOKUP(AI29,'【記載例】シフト記号表（勤務時間帯）'!$C$6:$L$47,10,FALSE))</f>
        <v>4</v>
      </c>
      <c r="AJ30" s="151">
        <f>IF(AJ29="","",VLOOKUP(AJ29,'【記載例】シフト記号表（勤務時間帯）'!$C$6:$L$47,10,FALSE))</f>
        <v>4</v>
      </c>
      <c r="AK30" s="149">
        <f>IF(AK29="","",VLOOKUP(AK29,'【記載例】シフト記号表（勤務時間帯）'!$C$6:$L$47,10,FALSE))</f>
        <v>4</v>
      </c>
      <c r="AL30" s="150" t="str">
        <f>IF(AL29="","",VLOOKUP(AL29,'【記載例】シフト記号表（勤務時間帯）'!$C$6:$L$47,10,FALSE))</f>
        <v/>
      </c>
      <c r="AM30" s="150">
        <f>IF(AM29="","",VLOOKUP(AM29,'【記載例】シフト記号表（勤務時間帯）'!$C$6:$L$47,10,FALSE))</f>
        <v>4</v>
      </c>
      <c r="AN30" s="150">
        <f>IF(AN29="","",VLOOKUP(AN29,'【記載例】シフト記号表（勤務時間帯）'!$C$6:$L$47,10,FALSE))</f>
        <v>4</v>
      </c>
      <c r="AO30" s="150" t="str">
        <f>IF(AO29="","",VLOOKUP(AO29,'【記載例】シフト記号表（勤務時間帯）'!$C$6:$L$47,10,FALSE))</f>
        <v/>
      </c>
      <c r="AP30" s="150">
        <f>IF(AP29="","",VLOOKUP(AP29,'【記載例】シフト記号表（勤務時間帯）'!$C$6:$L$47,10,FALSE))</f>
        <v>4</v>
      </c>
      <c r="AQ30" s="151">
        <f>IF(AQ29="","",VLOOKUP(AQ29,'【記載例】シフト記号表（勤務時間帯）'!$C$6:$L$47,10,FALSE))</f>
        <v>4</v>
      </c>
      <c r="AR30" s="149">
        <f>IF(AR29="","",VLOOKUP(AR29,'【記載例】シフト記号表（勤務時間帯）'!$C$6:$L$47,10,FALSE))</f>
        <v>4</v>
      </c>
      <c r="AS30" s="150" t="str">
        <f>IF(AS29="","",VLOOKUP(AS29,'【記載例】シフト記号表（勤務時間帯）'!$C$6:$L$47,10,FALSE))</f>
        <v/>
      </c>
      <c r="AT30" s="150">
        <f>IF(AT29="","",VLOOKUP(AT29,'【記載例】シフト記号表（勤務時間帯）'!$C$6:$L$47,10,FALSE))</f>
        <v>4</v>
      </c>
      <c r="AU30" s="150">
        <f>IF(AU29="","",VLOOKUP(AU29,'【記載例】シフト記号表（勤務時間帯）'!$C$6:$L$47,10,FALSE))</f>
        <v>4</v>
      </c>
      <c r="AV30" s="150" t="str">
        <f>IF(AV29="","",VLOOKUP(AV29,'【記載例】シフト記号表（勤務時間帯）'!$C$6:$L$47,10,FALSE))</f>
        <v/>
      </c>
      <c r="AW30" s="150">
        <f>IF(AW29="","",VLOOKUP(AW29,'【記載例】シフト記号表（勤務時間帯）'!$C$6:$L$47,10,FALSE))</f>
        <v>4</v>
      </c>
      <c r="AX30" s="151">
        <f>IF(AX29="","",VLOOKUP(AX29,'【記載例】シフト記号表（勤務時間帯）'!$C$6:$L$47,10,FALSE))</f>
        <v>4</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65">
        <f>IF($BE$3="４週",SUM(W30:AX30),IF($BE$3="暦月",SUM(W30:BA30),""))</f>
        <v>80</v>
      </c>
      <c r="BC30" s="266"/>
      <c r="BD30" s="267">
        <f>IF($BE$3="４週",BB30/4,IF($BE$3="暦月",(BB30/($BE$12/7)),""))</f>
        <v>20</v>
      </c>
      <c r="BE30" s="266"/>
      <c r="BF30" s="262"/>
      <c r="BG30" s="263"/>
      <c r="BH30" s="263"/>
      <c r="BI30" s="263"/>
      <c r="BJ30" s="264"/>
    </row>
    <row r="31" spans="2:62" ht="20.25" customHeight="1" x14ac:dyDescent="0.4">
      <c r="B31" s="309">
        <f>B29+1</f>
        <v>7</v>
      </c>
      <c r="C31" s="189" t="s">
        <v>178</v>
      </c>
      <c r="D31" s="190"/>
      <c r="E31" s="139"/>
      <c r="F31" s="140"/>
      <c r="G31" s="139"/>
      <c r="H31" s="140"/>
      <c r="I31" s="251" t="s">
        <v>99</v>
      </c>
      <c r="J31" s="252"/>
      <c r="K31" s="255" t="s">
        <v>101</v>
      </c>
      <c r="L31" s="256"/>
      <c r="M31" s="256"/>
      <c r="N31" s="190"/>
      <c r="O31" s="285" t="s">
        <v>199</v>
      </c>
      <c r="P31" s="286"/>
      <c r="Q31" s="286"/>
      <c r="R31" s="286"/>
      <c r="S31" s="287"/>
      <c r="T31" s="109" t="s">
        <v>18</v>
      </c>
      <c r="U31" s="110"/>
      <c r="V31" s="111"/>
      <c r="W31" s="99" t="s">
        <v>202</v>
      </c>
      <c r="X31" s="100" t="s">
        <v>202</v>
      </c>
      <c r="Y31" s="100" t="s">
        <v>202</v>
      </c>
      <c r="Z31" s="100"/>
      <c r="AA31" s="100"/>
      <c r="AB31" s="100"/>
      <c r="AC31" s="101"/>
      <c r="AD31" s="99" t="s">
        <v>202</v>
      </c>
      <c r="AE31" s="100" t="s">
        <v>202</v>
      </c>
      <c r="AF31" s="100" t="s">
        <v>202</v>
      </c>
      <c r="AG31" s="100"/>
      <c r="AH31" s="100"/>
      <c r="AI31" s="100"/>
      <c r="AJ31" s="101"/>
      <c r="AK31" s="99" t="s">
        <v>202</v>
      </c>
      <c r="AL31" s="100" t="s">
        <v>202</v>
      </c>
      <c r="AM31" s="100" t="s">
        <v>202</v>
      </c>
      <c r="AN31" s="100"/>
      <c r="AO31" s="100"/>
      <c r="AP31" s="100"/>
      <c r="AQ31" s="101"/>
      <c r="AR31" s="99" t="s">
        <v>202</v>
      </c>
      <c r="AS31" s="100" t="s">
        <v>202</v>
      </c>
      <c r="AT31" s="100" t="s">
        <v>202</v>
      </c>
      <c r="AU31" s="100"/>
      <c r="AV31" s="100"/>
      <c r="AW31" s="100"/>
      <c r="AX31" s="101"/>
      <c r="AY31" s="99"/>
      <c r="AZ31" s="100"/>
      <c r="BA31" s="102"/>
      <c r="BB31" s="247"/>
      <c r="BC31" s="248"/>
      <c r="BD31" s="249"/>
      <c r="BE31" s="250"/>
      <c r="BF31" s="259"/>
      <c r="BG31" s="260"/>
      <c r="BH31" s="260"/>
      <c r="BI31" s="260"/>
      <c r="BJ31" s="261"/>
    </row>
    <row r="32" spans="2:62" ht="20.25" customHeight="1" x14ac:dyDescent="0.4">
      <c r="B32" s="310"/>
      <c r="C32" s="191"/>
      <c r="D32" s="192"/>
      <c r="E32" s="139"/>
      <c r="F32" s="140" t="str">
        <f>C31</f>
        <v>面接相談員</v>
      </c>
      <c r="G32" s="139"/>
      <c r="H32" s="140" t="str">
        <f>I31</f>
        <v>C</v>
      </c>
      <c r="I32" s="253"/>
      <c r="J32" s="254"/>
      <c r="K32" s="257"/>
      <c r="L32" s="258"/>
      <c r="M32" s="258"/>
      <c r="N32" s="192"/>
      <c r="O32" s="285"/>
      <c r="P32" s="286"/>
      <c r="Q32" s="286"/>
      <c r="R32" s="286"/>
      <c r="S32" s="287"/>
      <c r="T32" s="106" t="s">
        <v>134</v>
      </c>
      <c r="U32" s="107"/>
      <c r="V32" s="108"/>
      <c r="W32" s="149">
        <f>IF(W31="","",VLOOKUP(W31,'【記載例】シフト記号表（勤務時間帯）'!$C$6:$L$47,10,FALSE))</f>
        <v>8</v>
      </c>
      <c r="X32" s="150">
        <f>IF(X31="","",VLOOKUP(X31,'【記載例】シフト記号表（勤務時間帯）'!$C$6:$L$47,10,FALSE))</f>
        <v>8</v>
      </c>
      <c r="Y32" s="150">
        <f>IF(Y31="","",VLOOKUP(Y31,'【記載例】シフト記号表（勤務時間帯）'!$C$6:$L$47,10,FALSE))</f>
        <v>8</v>
      </c>
      <c r="Z32" s="150" t="str">
        <f>IF(Z31="","",VLOOKUP(Z31,'【記載例】シフト記号表（勤務時間帯）'!$C$6:$L$47,10,FALSE))</f>
        <v/>
      </c>
      <c r="AA32" s="150" t="str">
        <f>IF(AA31="","",VLOOKUP(AA31,'【記載例】シフト記号表（勤務時間帯）'!$C$6:$L$47,10,FALSE))</f>
        <v/>
      </c>
      <c r="AB32" s="150" t="str">
        <f>IF(AB31="","",VLOOKUP(AB31,'【記載例】シフト記号表（勤務時間帯）'!$C$6:$L$47,10,FALSE))</f>
        <v/>
      </c>
      <c r="AC32" s="151" t="str">
        <f>IF(AC31="","",VLOOKUP(AC31,'【記載例】シフト記号表（勤務時間帯）'!$C$6:$L$47,10,FALSE))</f>
        <v/>
      </c>
      <c r="AD32" s="149">
        <f>IF(AD31="","",VLOOKUP(AD31,'【記載例】シフト記号表（勤務時間帯）'!$C$6:$L$47,10,FALSE))</f>
        <v>8</v>
      </c>
      <c r="AE32" s="150">
        <f>IF(AE31="","",VLOOKUP(AE31,'【記載例】シフト記号表（勤務時間帯）'!$C$6:$L$47,10,FALSE))</f>
        <v>8</v>
      </c>
      <c r="AF32" s="150">
        <f>IF(AF31="","",VLOOKUP(AF31,'【記載例】シフト記号表（勤務時間帯）'!$C$6:$L$47,10,FALSE))</f>
        <v>8</v>
      </c>
      <c r="AG32" s="150" t="str">
        <f>IF(AG31="","",VLOOKUP(AG31,'【記載例】シフト記号表（勤務時間帯）'!$C$6:$L$47,10,FALSE))</f>
        <v/>
      </c>
      <c r="AH32" s="150" t="str">
        <f>IF(AH31="","",VLOOKUP(AH31,'【記載例】シフト記号表（勤務時間帯）'!$C$6:$L$47,10,FALSE))</f>
        <v/>
      </c>
      <c r="AI32" s="150" t="str">
        <f>IF(AI31="","",VLOOKUP(AI31,'【記載例】シフト記号表（勤務時間帯）'!$C$6:$L$47,10,FALSE))</f>
        <v/>
      </c>
      <c r="AJ32" s="151" t="str">
        <f>IF(AJ31="","",VLOOKUP(AJ31,'【記載例】シフト記号表（勤務時間帯）'!$C$6:$L$47,10,FALSE))</f>
        <v/>
      </c>
      <c r="AK32" s="149">
        <f>IF(AK31="","",VLOOKUP(AK31,'【記載例】シフト記号表（勤務時間帯）'!$C$6:$L$47,10,FALSE))</f>
        <v>8</v>
      </c>
      <c r="AL32" s="150">
        <f>IF(AL31="","",VLOOKUP(AL31,'【記載例】シフト記号表（勤務時間帯）'!$C$6:$L$47,10,FALSE))</f>
        <v>8</v>
      </c>
      <c r="AM32" s="150">
        <f>IF(AM31="","",VLOOKUP(AM31,'【記載例】シフト記号表（勤務時間帯）'!$C$6:$L$47,10,FALSE))</f>
        <v>8</v>
      </c>
      <c r="AN32" s="150" t="str">
        <f>IF(AN31="","",VLOOKUP(AN31,'【記載例】シフト記号表（勤務時間帯）'!$C$6:$L$47,10,FALSE))</f>
        <v/>
      </c>
      <c r="AO32" s="150" t="str">
        <f>IF(AO31="","",VLOOKUP(AO31,'【記載例】シフト記号表（勤務時間帯）'!$C$6:$L$47,10,FALSE))</f>
        <v/>
      </c>
      <c r="AP32" s="150" t="str">
        <f>IF(AP31="","",VLOOKUP(AP31,'【記載例】シフト記号表（勤務時間帯）'!$C$6:$L$47,10,FALSE))</f>
        <v/>
      </c>
      <c r="AQ32" s="151" t="str">
        <f>IF(AQ31="","",VLOOKUP(AQ31,'【記載例】シフト記号表（勤務時間帯）'!$C$6:$L$47,10,FALSE))</f>
        <v/>
      </c>
      <c r="AR32" s="149">
        <f>IF(AR31="","",VLOOKUP(AR31,'【記載例】シフト記号表（勤務時間帯）'!$C$6:$L$47,10,FALSE))</f>
        <v>8</v>
      </c>
      <c r="AS32" s="150">
        <f>IF(AS31="","",VLOOKUP(AS31,'【記載例】シフト記号表（勤務時間帯）'!$C$6:$L$47,10,FALSE))</f>
        <v>8</v>
      </c>
      <c r="AT32" s="150">
        <f>IF(AT31="","",VLOOKUP(AT31,'【記載例】シフト記号表（勤務時間帯）'!$C$6:$L$47,10,FALSE))</f>
        <v>8</v>
      </c>
      <c r="AU32" s="150" t="str">
        <f>IF(AU31="","",VLOOKUP(AU31,'【記載例】シフト記号表（勤務時間帯）'!$C$6:$L$47,10,FALSE))</f>
        <v/>
      </c>
      <c r="AV32" s="150" t="str">
        <f>IF(AV31="","",VLOOKUP(AV31,'【記載例】シフト記号表（勤務時間帯）'!$C$6:$L$47,10,FALSE))</f>
        <v/>
      </c>
      <c r="AW32" s="150" t="str">
        <f>IF(AW31="","",VLOOKUP(AW31,'【記載例】シフト記号表（勤務時間帯）'!$C$6:$L$47,10,FALSE))</f>
        <v/>
      </c>
      <c r="AX32" s="151" t="str">
        <f>IF(AX31="","",VLOOKUP(AX31,'【記載例】シフト記号表（勤務時間帯）'!$C$6:$L$47,10,FALSE))</f>
        <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65">
        <f>IF($BE$3="４週",SUM(W32:AX32),IF($BE$3="暦月",SUM(W32:BA32),""))</f>
        <v>96</v>
      </c>
      <c r="BC32" s="266"/>
      <c r="BD32" s="267">
        <f>IF($BE$3="４週",BB32/4,IF($BE$3="暦月",(BB32/($BE$12/7)),""))</f>
        <v>24</v>
      </c>
      <c r="BE32" s="266"/>
      <c r="BF32" s="262"/>
      <c r="BG32" s="263"/>
      <c r="BH32" s="263"/>
      <c r="BI32" s="263"/>
      <c r="BJ32" s="264"/>
    </row>
    <row r="33" spans="2:62" ht="20.25" customHeight="1" x14ac:dyDescent="0.4">
      <c r="B33" s="309">
        <f>B31+1</f>
        <v>8</v>
      </c>
      <c r="C33" s="189" t="s">
        <v>178</v>
      </c>
      <c r="D33" s="190"/>
      <c r="E33" s="139"/>
      <c r="F33" s="140"/>
      <c r="G33" s="139"/>
      <c r="H33" s="140"/>
      <c r="I33" s="251" t="s">
        <v>99</v>
      </c>
      <c r="J33" s="252"/>
      <c r="K33" s="255" t="s">
        <v>147</v>
      </c>
      <c r="L33" s="256"/>
      <c r="M33" s="256"/>
      <c r="N33" s="190"/>
      <c r="O33" s="285" t="s">
        <v>200</v>
      </c>
      <c r="P33" s="286"/>
      <c r="Q33" s="286"/>
      <c r="R33" s="286"/>
      <c r="S33" s="287"/>
      <c r="T33" s="109" t="s">
        <v>18</v>
      </c>
      <c r="U33" s="110"/>
      <c r="V33" s="111"/>
      <c r="W33" s="99"/>
      <c r="X33" s="100"/>
      <c r="Y33" s="100"/>
      <c r="Z33" s="100" t="s">
        <v>202</v>
      </c>
      <c r="AA33" s="100" t="s">
        <v>202</v>
      </c>
      <c r="AB33" s="100" t="s">
        <v>202</v>
      </c>
      <c r="AC33" s="101" t="s">
        <v>202</v>
      </c>
      <c r="AD33" s="99"/>
      <c r="AE33" s="100"/>
      <c r="AF33" s="100"/>
      <c r="AG33" s="100" t="s">
        <v>202</v>
      </c>
      <c r="AH33" s="100" t="s">
        <v>202</v>
      </c>
      <c r="AI33" s="100" t="s">
        <v>202</v>
      </c>
      <c r="AJ33" s="101" t="s">
        <v>202</v>
      </c>
      <c r="AK33" s="99"/>
      <c r="AL33" s="100"/>
      <c r="AM33" s="100"/>
      <c r="AN33" s="100" t="s">
        <v>202</v>
      </c>
      <c r="AO33" s="100" t="s">
        <v>202</v>
      </c>
      <c r="AP33" s="100" t="s">
        <v>202</v>
      </c>
      <c r="AQ33" s="101" t="s">
        <v>202</v>
      </c>
      <c r="AR33" s="99"/>
      <c r="AS33" s="100"/>
      <c r="AT33" s="100"/>
      <c r="AU33" s="100" t="s">
        <v>202</v>
      </c>
      <c r="AV33" s="100" t="s">
        <v>202</v>
      </c>
      <c r="AW33" s="100" t="s">
        <v>202</v>
      </c>
      <c r="AX33" s="101" t="s">
        <v>202</v>
      </c>
      <c r="AY33" s="99"/>
      <c r="AZ33" s="100"/>
      <c r="BA33" s="102"/>
      <c r="BB33" s="247"/>
      <c r="BC33" s="248"/>
      <c r="BD33" s="249"/>
      <c r="BE33" s="250"/>
      <c r="BF33" s="259"/>
      <c r="BG33" s="260"/>
      <c r="BH33" s="260"/>
      <c r="BI33" s="260"/>
      <c r="BJ33" s="261"/>
    </row>
    <row r="34" spans="2:62" ht="20.25" customHeight="1" x14ac:dyDescent="0.4">
      <c r="B34" s="310"/>
      <c r="C34" s="191"/>
      <c r="D34" s="192"/>
      <c r="E34" s="139"/>
      <c r="F34" s="140" t="str">
        <f>C33</f>
        <v>面接相談員</v>
      </c>
      <c r="G34" s="139"/>
      <c r="H34" s="140" t="str">
        <f>I33</f>
        <v>C</v>
      </c>
      <c r="I34" s="253"/>
      <c r="J34" s="254"/>
      <c r="K34" s="257"/>
      <c r="L34" s="258"/>
      <c r="M34" s="258"/>
      <c r="N34" s="192"/>
      <c r="O34" s="285"/>
      <c r="P34" s="286"/>
      <c r="Q34" s="286"/>
      <c r="R34" s="286"/>
      <c r="S34" s="287"/>
      <c r="T34" s="106" t="s">
        <v>134</v>
      </c>
      <c r="U34" s="107"/>
      <c r="V34" s="108"/>
      <c r="W34" s="149" t="str">
        <f>IF(W33="","",VLOOKUP(W33,'【記載例】シフト記号表（勤務時間帯）'!$C$6:$L$47,10,FALSE))</f>
        <v/>
      </c>
      <c r="X34" s="150" t="str">
        <f>IF(X33="","",VLOOKUP(X33,'【記載例】シフト記号表（勤務時間帯）'!$C$6:$L$47,10,FALSE))</f>
        <v/>
      </c>
      <c r="Y34" s="150" t="str">
        <f>IF(Y33="","",VLOOKUP(Y33,'【記載例】シフト記号表（勤務時間帯）'!$C$6:$L$47,10,FALSE))</f>
        <v/>
      </c>
      <c r="Z34" s="150">
        <f>IF(Z33="","",VLOOKUP(Z33,'【記載例】シフト記号表（勤務時間帯）'!$C$6:$L$47,10,FALSE))</f>
        <v>8</v>
      </c>
      <c r="AA34" s="150">
        <f>IF(AA33="","",VLOOKUP(AA33,'【記載例】シフト記号表（勤務時間帯）'!$C$6:$L$47,10,FALSE))</f>
        <v>8</v>
      </c>
      <c r="AB34" s="150">
        <f>IF(AB33="","",VLOOKUP(AB33,'【記載例】シフト記号表（勤務時間帯）'!$C$6:$L$47,10,FALSE))</f>
        <v>8</v>
      </c>
      <c r="AC34" s="151">
        <f>IF(AC33="","",VLOOKUP(AC33,'【記載例】シフト記号表（勤務時間帯）'!$C$6:$L$47,10,FALSE))</f>
        <v>8</v>
      </c>
      <c r="AD34" s="149" t="str">
        <f>IF(AD33="","",VLOOKUP(AD33,'【記載例】シフト記号表（勤務時間帯）'!$C$6:$L$47,10,FALSE))</f>
        <v/>
      </c>
      <c r="AE34" s="150" t="str">
        <f>IF(AE33="","",VLOOKUP(AE33,'【記載例】シフト記号表（勤務時間帯）'!$C$6:$L$47,10,FALSE))</f>
        <v/>
      </c>
      <c r="AF34" s="150" t="str">
        <f>IF(AF33="","",VLOOKUP(AF33,'【記載例】シフト記号表（勤務時間帯）'!$C$6:$L$47,10,FALSE))</f>
        <v/>
      </c>
      <c r="AG34" s="150">
        <f>IF(AG33="","",VLOOKUP(AG33,'【記載例】シフト記号表（勤務時間帯）'!$C$6:$L$47,10,FALSE))</f>
        <v>8</v>
      </c>
      <c r="AH34" s="150">
        <f>IF(AH33="","",VLOOKUP(AH33,'【記載例】シフト記号表（勤務時間帯）'!$C$6:$L$47,10,FALSE))</f>
        <v>8</v>
      </c>
      <c r="AI34" s="150">
        <f>IF(AI33="","",VLOOKUP(AI33,'【記載例】シフト記号表（勤務時間帯）'!$C$6:$L$47,10,FALSE))</f>
        <v>8</v>
      </c>
      <c r="AJ34" s="151">
        <f>IF(AJ33="","",VLOOKUP(AJ33,'【記載例】シフト記号表（勤務時間帯）'!$C$6:$L$47,10,FALSE))</f>
        <v>8</v>
      </c>
      <c r="AK34" s="149" t="str">
        <f>IF(AK33="","",VLOOKUP(AK33,'【記載例】シフト記号表（勤務時間帯）'!$C$6:$L$47,10,FALSE))</f>
        <v/>
      </c>
      <c r="AL34" s="150" t="str">
        <f>IF(AL33="","",VLOOKUP(AL33,'【記載例】シフト記号表（勤務時間帯）'!$C$6:$L$47,10,FALSE))</f>
        <v/>
      </c>
      <c r="AM34" s="150" t="str">
        <f>IF(AM33="","",VLOOKUP(AM33,'【記載例】シフト記号表（勤務時間帯）'!$C$6:$L$47,10,FALSE))</f>
        <v/>
      </c>
      <c r="AN34" s="150">
        <f>IF(AN33="","",VLOOKUP(AN33,'【記載例】シフト記号表（勤務時間帯）'!$C$6:$L$47,10,FALSE))</f>
        <v>8</v>
      </c>
      <c r="AO34" s="150">
        <f>IF(AO33="","",VLOOKUP(AO33,'【記載例】シフト記号表（勤務時間帯）'!$C$6:$L$47,10,FALSE))</f>
        <v>8</v>
      </c>
      <c r="AP34" s="150">
        <f>IF(AP33="","",VLOOKUP(AP33,'【記載例】シフト記号表（勤務時間帯）'!$C$6:$L$47,10,FALSE))</f>
        <v>8</v>
      </c>
      <c r="AQ34" s="151">
        <f>IF(AQ33="","",VLOOKUP(AQ33,'【記載例】シフト記号表（勤務時間帯）'!$C$6:$L$47,10,FALSE))</f>
        <v>8</v>
      </c>
      <c r="AR34" s="149" t="str">
        <f>IF(AR33="","",VLOOKUP(AR33,'【記載例】シフト記号表（勤務時間帯）'!$C$6:$L$47,10,FALSE))</f>
        <v/>
      </c>
      <c r="AS34" s="150" t="str">
        <f>IF(AS33="","",VLOOKUP(AS33,'【記載例】シフト記号表（勤務時間帯）'!$C$6:$L$47,10,FALSE))</f>
        <v/>
      </c>
      <c r="AT34" s="150" t="str">
        <f>IF(AT33="","",VLOOKUP(AT33,'【記載例】シフト記号表（勤務時間帯）'!$C$6:$L$47,10,FALSE))</f>
        <v/>
      </c>
      <c r="AU34" s="150">
        <f>IF(AU33="","",VLOOKUP(AU33,'【記載例】シフト記号表（勤務時間帯）'!$C$6:$L$47,10,FALSE))</f>
        <v>8</v>
      </c>
      <c r="AV34" s="150">
        <f>IF(AV33="","",VLOOKUP(AV33,'【記載例】シフト記号表（勤務時間帯）'!$C$6:$L$47,10,FALSE))</f>
        <v>8</v>
      </c>
      <c r="AW34" s="150">
        <f>IF(AW33="","",VLOOKUP(AW33,'【記載例】シフト記号表（勤務時間帯）'!$C$6:$L$47,10,FALSE))</f>
        <v>8</v>
      </c>
      <c r="AX34" s="151">
        <f>IF(AX33="","",VLOOKUP(AX33,'【記載例】シフト記号表（勤務時間帯）'!$C$6:$L$47,10,FALSE))</f>
        <v>8</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65">
        <f>IF($BE$3="４週",SUM(W34:AX34),IF($BE$3="暦月",SUM(W34:BA34),""))</f>
        <v>128</v>
      </c>
      <c r="BC34" s="266"/>
      <c r="BD34" s="267">
        <f>IF($BE$3="４週",BB34/4,IF($BE$3="暦月",(BB34/($BE$12/7)),""))</f>
        <v>32</v>
      </c>
      <c r="BE34" s="266"/>
      <c r="BF34" s="262"/>
      <c r="BG34" s="263"/>
      <c r="BH34" s="263"/>
      <c r="BI34" s="263"/>
      <c r="BJ34" s="264"/>
    </row>
    <row r="35" spans="2:62" ht="20.25" customHeight="1" x14ac:dyDescent="0.4">
      <c r="B35" s="309">
        <f>B33+1</f>
        <v>9</v>
      </c>
      <c r="C35" s="189" t="s">
        <v>156</v>
      </c>
      <c r="D35" s="190"/>
      <c r="E35" s="139"/>
      <c r="F35" s="140"/>
      <c r="G35" s="139"/>
      <c r="H35" s="140"/>
      <c r="I35" s="251" t="s">
        <v>88</v>
      </c>
      <c r="J35" s="252"/>
      <c r="K35" s="255" t="s">
        <v>145</v>
      </c>
      <c r="L35" s="256"/>
      <c r="M35" s="256"/>
      <c r="N35" s="190"/>
      <c r="O35" s="285" t="s">
        <v>196</v>
      </c>
      <c r="P35" s="286"/>
      <c r="Q35" s="286"/>
      <c r="R35" s="286"/>
      <c r="S35" s="287"/>
      <c r="T35" s="109" t="s">
        <v>18</v>
      </c>
      <c r="U35" s="110"/>
      <c r="V35" s="111"/>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247"/>
      <c r="BC35" s="248"/>
      <c r="BD35" s="249"/>
      <c r="BE35" s="250"/>
      <c r="BF35" s="259"/>
      <c r="BG35" s="260"/>
      <c r="BH35" s="260"/>
      <c r="BI35" s="260"/>
      <c r="BJ35" s="261"/>
    </row>
    <row r="36" spans="2:62" ht="20.25" customHeight="1" x14ac:dyDescent="0.4">
      <c r="B36" s="310"/>
      <c r="C36" s="191"/>
      <c r="D36" s="192"/>
      <c r="E36" s="139"/>
      <c r="F36" s="140" t="str">
        <f>C35</f>
        <v>訪問介護員</v>
      </c>
      <c r="G36" s="139"/>
      <c r="H36" s="140" t="str">
        <f>I35</f>
        <v>A</v>
      </c>
      <c r="I36" s="253"/>
      <c r="J36" s="254"/>
      <c r="K36" s="257"/>
      <c r="L36" s="258"/>
      <c r="M36" s="258"/>
      <c r="N36" s="192"/>
      <c r="O36" s="285"/>
      <c r="P36" s="286"/>
      <c r="Q36" s="286"/>
      <c r="R36" s="286"/>
      <c r="S36" s="287"/>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65">
        <f>IF($BE$3="４週",SUM(W36:AX36),IF($BE$3="暦月",SUM(W36:BA36),""))</f>
        <v>159.99999999999997</v>
      </c>
      <c r="BC36" s="266"/>
      <c r="BD36" s="267">
        <f>IF($BE$3="４週",BB36/4,IF($BE$3="暦月",(BB36/($BE$12/7)),""))</f>
        <v>39.999999999999993</v>
      </c>
      <c r="BE36" s="266"/>
      <c r="BF36" s="262"/>
      <c r="BG36" s="263"/>
      <c r="BH36" s="263"/>
      <c r="BI36" s="263"/>
      <c r="BJ36" s="264"/>
    </row>
    <row r="37" spans="2:62" ht="20.25" customHeight="1" x14ac:dyDescent="0.4">
      <c r="B37" s="309">
        <f>B35+1</f>
        <v>10</v>
      </c>
      <c r="C37" s="189" t="s">
        <v>156</v>
      </c>
      <c r="D37" s="190"/>
      <c r="E37" s="139"/>
      <c r="F37" s="140"/>
      <c r="G37" s="139"/>
      <c r="H37" s="140"/>
      <c r="I37" s="251" t="s">
        <v>88</v>
      </c>
      <c r="J37" s="252"/>
      <c r="K37" s="255" t="s">
        <v>19</v>
      </c>
      <c r="L37" s="256"/>
      <c r="M37" s="256"/>
      <c r="N37" s="190"/>
      <c r="O37" s="285" t="s">
        <v>195</v>
      </c>
      <c r="P37" s="286"/>
      <c r="Q37" s="286"/>
      <c r="R37" s="286"/>
      <c r="S37" s="287"/>
      <c r="T37" s="170" t="s">
        <v>18</v>
      </c>
      <c r="U37" s="112"/>
      <c r="V37" s="113"/>
      <c r="W37" s="99" t="s">
        <v>39</v>
      </c>
      <c r="X37" s="100" t="s">
        <v>39</v>
      </c>
      <c r="Y37" s="100" t="s">
        <v>174</v>
      </c>
      <c r="Z37" s="100"/>
      <c r="AA37" s="100"/>
      <c r="AB37" s="100" t="s">
        <v>39</v>
      </c>
      <c r="AC37" s="101" t="s">
        <v>39</v>
      </c>
      <c r="AD37" s="99" t="s">
        <v>39</v>
      </c>
      <c r="AE37" s="100" t="s">
        <v>39</v>
      </c>
      <c r="AF37" s="100" t="s">
        <v>174</v>
      </c>
      <c r="AG37" s="100"/>
      <c r="AH37" s="100"/>
      <c r="AI37" s="100" t="s">
        <v>39</v>
      </c>
      <c r="AJ37" s="101" t="s">
        <v>39</v>
      </c>
      <c r="AK37" s="99" t="s">
        <v>39</v>
      </c>
      <c r="AL37" s="100" t="s">
        <v>39</v>
      </c>
      <c r="AM37" s="100" t="s">
        <v>174</v>
      </c>
      <c r="AN37" s="100"/>
      <c r="AO37" s="100"/>
      <c r="AP37" s="100" t="s">
        <v>39</v>
      </c>
      <c r="AQ37" s="101" t="s">
        <v>39</v>
      </c>
      <c r="AR37" s="99" t="s">
        <v>39</v>
      </c>
      <c r="AS37" s="100" t="s">
        <v>39</v>
      </c>
      <c r="AT37" s="100" t="s">
        <v>174</v>
      </c>
      <c r="AU37" s="100"/>
      <c r="AV37" s="100"/>
      <c r="AW37" s="100" t="s">
        <v>39</v>
      </c>
      <c r="AX37" s="101" t="s">
        <v>39</v>
      </c>
      <c r="AY37" s="99"/>
      <c r="AZ37" s="100"/>
      <c r="BA37" s="102"/>
      <c r="BB37" s="247"/>
      <c r="BC37" s="248"/>
      <c r="BD37" s="249"/>
      <c r="BE37" s="250"/>
      <c r="BF37" s="259"/>
      <c r="BG37" s="260"/>
      <c r="BH37" s="260"/>
      <c r="BI37" s="260"/>
      <c r="BJ37" s="261"/>
    </row>
    <row r="38" spans="2:62" ht="20.25" customHeight="1" x14ac:dyDescent="0.4">
      <c r="B38" s="310"/>
      <c r="C38" s="191"/>
      <c r="D38" s="192"/>
      <c r="E38" s="139"/>
      <c r="F38" s="140" t="str">
        <f>C37</f>
        <v>訪問介護員</v>
      </c>
      <c r="G38" s="139"/>
      <c r="H38" s="140" t="str">
        <f>I37</f>
        <v>A</v>
      </c>
      <c r="I38" s="253"/>
      <c r="J38" s="254"/>
      <c r="K38" s="257"/>
      <c r="L38" s="258"/>
      <c r="M38" s="258"/>
      <c r="N38" s="192"/>
      <c r="O38" s="285"/>
      <c r="P38" s="286"/>
      <c r="Q38" s="286"/>
      <c r="R38" s="286"/>
      <c r="S38" s="287"/>
      <c r="T38" s="171" t="s">
        <v>134</v>
      </c>
      <c r="U38" s="114"/>
      <c r="V38" s="172"/>
      <c r="W38" s="149">
        <f>IF(W37="","",VLOOKUP(W37,'【記載例】シフト記号表（勤務時間帯）'!$C$6:$L$47,10,FALSE))</f>
        <v>7.9999999999999964</v>
      </c>
      <c r="X38" s="150">
        <f>IF(X37="","",VLOOKUP(X37,'【記載例】シフト記号表（勤務時間帯）'!$C$6:$L$47,10,FALSE))</f>
        <v>7.9999999999999964</v>
      </c>
      <c r="Y38" s="150">
        <f>IF(Y37="","",VLOOKUP(Y37,'【記載例】シフト記号表（勤務時間帯）'!$C$6:$L$47,10,FALSE))</f>
        <v>7.9999999999999964</v>
      </c>
      <c r="Z38" s="150" t="str">
        <f>IF(Z37="","",VLOOKUP(Z37,'【記載例】シフト記号表（勤務時間帯）'!$C$6:$L$47,10,FALSE))</f>
        <v/>
      </c>
      <c r="AA38" s="150" t="str">
        <f>IF(AA37="","",VLOOKUP(AA37,'【記載例】シフト記号表（勤務時間帯）'!$C$6:$L$47,10,FALSE))</f>
        <v/>
      </c>
      <c r="AB38" s="150">
        <f>IF(AB37="","",VLOOKUP(AB37,'【記載例】シフト記号表（勤務時間帯）'!$C$6:$L$47,10,FALSE))</f>
        <v>7.9999999999999964</v>
      </c>
      <c r="AC38" s="151">
        <f>IF(AC37="","",VLOOKUP(AC37,'【記載例】シフト記号表（勤務時間帯）'!$C$6:$L$47,10,FALSE))</f>
        <v>7.9999999999999964</v>
      </c>
      <c r="AD38" s="149">
        <f>IF(AD37="","",VLOOKUP(AD37,'【記載例】シフト記号表（勤務時間帯）'!$C$6:$L$47,10,FALSE))</f>
        <v>7.9999999999999964</v>
      </c>
      <c r="AE38" s="150">
        <f>IF(AE37="","",VLOOKUP(AE37,'【記載例】シフト記号表（勤務時間帯）'!$C$6:$L$47,10,FALSE))</f>
        <v>7.9999999999999964</v>
      </c>
      <c r="AF38" s="150">
        <f>IF(AF37="","",VLOOKUP(AF37,'【記載例】シフト記号表（勤務時間帯）'!$C$6:$L$47,10,FALSE))</f>
        <v>7.9999999999999964</v>
      </c>
      <c r="AG38" s="150" t="str">
        <f>IF(AG37="","",VLOOKUP(AG37,'【記載例】シフト記号表（勤務時間帯）'!$C$6:$L$47,10,FALSE))</f>
        <v/>
      </c>
      <c r="AH38" s="150" t="str">
        <f>IF(AH37="","",VLOOKUP(AH37,'【記載例】シフト記号表（勤務時間帯）'!$C$6:$L$47,10,FALSE))</f>
        <v/>
      </c>
      <c r="AI38" s="150">
        <f>IF(AI37="","",VLOOKUP(AI37,'【記載例】シフト記号表（勤務時間帯）'!$C$6:$L$47,10,FALSE))</f>
        <v>7.9999999999999964</v>
      </c>
      <c r="AJ38" s="151">
        <f>IF(AJ37="","",VLOOKUP(AJ37,'【記載例】シフト記号表（勤務時間帯）'!$C$6:$L$47,10,FALSE))</f>
        <v>7.9999999999999964</v>
      </c>
      <c r="AK38" s="149">
        <f>IF(AK37="","",VLOOKUP(AK37,'【記載例】シフト記号表（勤務時間帯）'!$C$6:$L$47,10,FALSE))</f>
        <v>7.9999999999999964</v>
      </c>
      <c r="AL38" s="150">
        <f>IF(AL37="","",VLOOKUP(AL37,'【記載例】シフト記号表（勤務時間帯）'!$C$6:$L$47,10,FALSE))</f>
        <v>7.9999999999999964</v>
      </c>
      <c r="AM38" s="150">
        <f>IF(AM37="","",VLOOKUP(AM37,'【記載例】シフト記号表（勤務時間帯）'!$C$6:$L$47,10,FALSE))</f>
        <v>7.9999999999999964</v>
      </c>
      <c r="AN38" s="150" t="str">
        <f>IF(AN37="","",VLOOKUP(AN37,'【記載例】シフト記号表（勤務時間帯）'!$C$6:$L$47,10,FALSE))</f>
        <v/>
      </c>
      <c r="AO38" s="150" t="str">
        <f>IF(AO37="","",VLOOKUP(AO37,'【記載例】シフト記号表（勤務時間帯）'!$C$6:$L$47,10,FALSE))</f>
        <v/>
      </c>
      <c r="AP38" s="150">
        <f>IF(AP37="","",VLOOKUP(AP37,'【記載例】シフト記号表（勤務時間帯）'!$C$6:$L$47,10,FALSE))</f>
        <v>7.9999999999999964</v>
      </c>
      <c r="AQ38" s="151">
        <f>IF(AQ37="","",VLOOKUP(AQ37,'【記載例】シフト記号表（勤務時間帯）'!$C$6:$L$47,10,FALSE))</f>
        <v>7.9999999999999964</v>
      </c>
      <c r="AR38" s="149">
        <f>IF(AR37="","",VLOOKUP(AR37,'【記載例】シフト記号表（勤務時間帯）'!$C$6:$L$47,10,FALSE))</f>
        <v>7.9999999999999964</v>
      </c>
      <c r="AS38" s="150">
        <f>IF(AS37="","",VLOOKUP(AS37,'【記載例】シフト記号表（勤務時間帯）'!$C$6:$L$47,10,FALSE))</f>
        <v>7.9999999999999964</v>
      </c>
      <c r="AT38" s="150">
        <f>IF(AT37="","",VLOOKUP(AT37,'【記載例】シフト記号表（勤務時間帯）'!$C$6:$L$47,10,FALSE))</f>
        <v>7.9999999999999964</v>
      </c>
      <c r="AU38" s="150" t="str">
        <f>IF(AU37="","",VLOOKUP(AU37,'【記載例】シフト記号表（勤務時間帯）'!$C$6:$L$47,10,FALSE))</f>
        <v/>
      </c>
      <c r="AV38" s="150" t="str">
        <f>IF(AV37="","",VLOOKUP(AV37,'【記載例】シフト記号表（勤務時間帯）'!$C$6:$L$47,10,FALSE))</f>
        <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65">
        <f>IF($BE$3="４週",SUM(W38:AX38),IF($BE$3="暦月",SUM(W38:BA38),""))</f>
        <v>159.99999999999997</v>
      </c>
      <c r="BC38" s="266"/>
      <c r="BD38" s="267">
        <f>IF($BE$3="４週",BB38/4,IF($BE$3="暦月",(BB38/($BE$12/7)),""))</f>
        <v>39.999999999999993</v>
      </c>
      <c r="BE38" s="266"/>
      <c r="BF38" s="262"/>
      <c r="BG38" s="263"/>
      <c r="BH38" s="263"/>
      <c r="BI38" s="263"/>
      <c r="BJ38" s="264"/>
    </row>
    <row r="39" spans="2:62" ht="20.25" customHeight="1" x14ac:dyDescent="0.4">
      <c r="B39" s="309">
        <f>B37+1</f>
        <v>11</v>
      </c>
      <c r="C39" s="189" t="s">
        <v>156</v>
      </c>
      <c r="D39" s="190"/>
      <c r="E39" s="139"/>
      <c r="F39" s="140"/>
      <c r="G39" s="139"/>
      <c r="H39" s="140"/>
      <c r="I39" s="251" t="s">
        <v>88</v>
      </c>
      <c r="J39" s="252"/>
      <c r="K39" s="255" t="s">
        <v>89</v>
      </c>
      <c r="L39" s="256"/>
      <c r="M39" s="256"/>
      <c r="N39" s="190"/>
      <c r="O39" s="285" t="s">
        <v>194</v>
      </c>
      <c r="P39" s="286"/>
      <c r="Q39" s="286"/>
      <c r="R39" s="286"/>
      <c r="S39" s="287"/>
      <c r="T39" s="170" t="s">
        <v>18</v>
      </c>
      <c r="U39" s="112"/>
      <c r="V39" s="113"/>
      <c r="W39" s="99" t="s">
        <v>39</v>
      </c>
      <c r="X39" s="100" t="s">
        <v>39</v>
      </c>
      <c r="Y39" s="100" t="s">
        <v>174</v>
      </c>
      <c r="Z39" s="100"/>
      <c r="AA39" s="100"/>
      <c r="AB39" s="100" t="s">
        <v>39</v>
      </c>
      <c r="AC39" s="101" t="s">
        <v>39</v>
      </c>
      <c r="AD39" s="99" t="s">
        <v>39</v>
      </c>
      <c r="AE39" s="100" t="s">
        <v>39</v>
      </c>
      <c r="AF39" s="100" t="s">
        <v>174</v>
      </c>
      <c r="AG39" s="100"/>
      <c r="AH39" s="100"/>
      <c r="AI39" s="100" t="s">
        <v>39</v>
      </c>
      <c r="AJ39" s="101" t="s">
        <v>39</v>
      </c>
      <c r="AK39" s="99" t="s">
        <v>39</v>
      </c>
      <c r="AL39" s="100" t="s">
        <v>39</v>
      </c>
      <c r="AM39" s="100" t="s">
        <v>174</v>
      </c>
      <c r="AN39" s="100"/>
      <c r="AO39" s="100"/>
      <c r="AP39" s="100" t="s">
        <v>39</v>
      </c>
      <c r="AQ39" s="101" t="s">
        <v>39</v>
      </c>
      <c r="AR39" s="99" t="s">
        <v>39</v>
      </c>
      <c r="AS39" s="100" t="s">
        <v>39</v>
      </c>
      <c r="AT39" s="100" t="s">
        <v>174</v>
      </c>
      <c r="AU39" s="100"/>
      <c r="AV39" s="100"/>
      <c r="AW39" s="100" t="s">
        <v>39</v>
      </c>
      <c r="AX39" s="101" t="s">
        <v>39</v>
      </c>
      <c r="AY39" s="99"/>
      <c r="AZ39" s="100"/>
      <c r="BA39" s="102"/>
      <c r="BB39" s="247"/>
      <c r="BC39" s="248"/>
      <c r="BD39" s="249"/>
      <c r="BE39" s="250"/>
      <c r="BF39" s="259"/>
      <c r="BG39" s="260"/>
      <c r="BH39" s="260"/>
      <c r="BI39" s="260"/>
      <c r="BJ39" s="261"/>
    </row>
    <row r="40" spans="2:62" ht="20.25" customHeight="1" x14ac:dyDescent="0.4">
      <c r="B40" s="310"/>
      <c r="C40" s="191"/>
      <c r="D40" s="192"/>
      <c r="E40" s="139"/>
      <c r="F40" s="140" t="str">
        <f>C39</f>
        <v>訪問介護員</v>
      </c>
      <c r="G40" s="139"/>
      <c r="H40" s="140" t="str">
        <f>I39</f>
        <v>A</v>
      </c>
      <c r="I40" s="253"/>
      <c r="J40" s="254"/>
      <c r="K40" s="257"/>
      <c r="L40" s="258"/>
      <c r="M40" s="258"/>
      <c r="N40" s="192"/>
      <c r="O40" s="285"/>
      <c r="P40" s="286"/>
      <c r="Q40" s="286"/>
      <c r="R40" s="286"/>
      <c r="S40" s="287"/>
      <c r="T40" s="171" t="s">
        <v>134</v>
      </c>
      <c r="U40" s="114"/>
      <c r="V40" s="172"/>
      <c r="W40" s="149">
        <f>IF(W39="","",VLOOKUP(W39,'【記載例】シフト記号表（勤務時間帯）'!$C$6:$L$47,10,FALSE))</f>
        <v>7.9999999999999964</v>
      </c>
      <c r="X40" s="150">
        <f>IF(X39="","",VLOOKUP(X39,'【記載例】シフト記号表（勤務時間帯）'!$C$6:$L$47,10,FALSE))</f>
        <v>7.9999999999999964</v>
      </c>
      <c r="Y40" s="150">
        <f>IF(Y39="","",VLOOKUP(Y39,'【記載例】シフト記号表（勤務時間帯）'!$C$6:$L$47,10,FALSE))</f>
        <v>7.9999999999999964</v>
      </c>
      <c r="Z40" s="150" t="str">
        <f>IF(Z39="","",VLOOKUP(Z39,'【記載例】シフト記号表（勤務時間帯）'!$C$6:$L$47,10,FALSE))</f>
        <v/>
      </c>
      <c r="AA40" s="150" t="str">
        <f>IF(AA39="","",VLOOKUP(AA39,'【記載例】シフト記号表（勤務時間帯）'!$C$6:$L$47,10,FALSE))</f>
        <v/>
      </c>
      <c r="AB40" s="150">
        <f>IF(AB39="","",VLOOKUP(AB39,'【記載例】シフト記号表（勤務時間帯）'!$C$6:$L$47,10,FALSE))</f>
        <v>7.9999999999999964</v>
      </c>
      <c r="AC40" s="151">
        <f>IF(AC39="","",VLOOKUP(AC39,'【記載例】シフト記号表（勤務時間帯）'!$C$6:$L$47,10,FALSE))</f>
        <v>7.9999999999999964</v>
      </c>
      <c r="AD40" s="149">
        <f>IF(AD39="","",VLOOKUP(AD39,'【記載例】シフト記号表（勤務時間帯）'!$C$6:$L$47,10,FALSE))</f>
        <v>7.9999999999999964</v>
      </c>
      <c r="AE40" s="150">
        <f>IF(AE39="","",VLOOKUP(AE39,'【記載例】シフト記号表（勤務時間帯）'!$C$6:$L$47,10,FALSE))</f>
        <v>7.9999999999999964</v>
      </c>
      <c r="AF40" s="150">
        <f>IF(AF39="","",VLOOKUP(AF39,'【記載例】シフト記号表（勤務時間帯）'!$C$6:$L$47,10,FALSE))</f>
        <v>7.9999999999999964</v>
      </c>
      <c r="AG40" s="150" t="str">
        <f>IF(AG39="","",VLOOKUP(AG39,'【記載例】シフト記号表（勤務時間帯）'!$C$6:$L$47,10,FALSE))</f>
        <v/>
      </c>
      <c r="AH40" s="150" t="str">
        <f>IF(AH39="","",VLOOKUP(AH39,'【記載例】シフト記号表（勤務時間帯）'!$C$6:$L$47,10,FALSE))</f>
        <v/>
      </c>
      <c r="AI40" s="150">
        <f>IF(AI39="","",VLOOKUP(AI39,'【記載例】シフト記号表（勤務時間帯）'!$C$6:$L$47,10,FALSE))</f>
        <v>7.9999999999999964</v>
      </c>
      <c r="AJ40" s="151">
        <f>IF(AJ39="","",VLOOKUP(AJ39,'【記載例】シフト記号表（勤務時間帯）'!$C$6:$L$47,10,FALSE))</f>
        <v>7.9999999999999964</v>
      </c>
      <c r="AK40" s="149">
        <f>IF(AK39="","",VLOOKUP(AK39,'【記載例】シフト記号表（勤務時間帯）'!$C$6:$L$47,10,FALSE))</f>
        <v>7.9999999999999964</v>
      </c>
      <c r="AL40" s="150">
        <f>IF(AL39="","",VLOOKUP(AL39,'【記載例】シフト記号表（勤務時間帯）'!$C$6:$L$47,10,FALSE))</f>
        <v>7.9999999999999964</v>
      </c>
      <c r="AM40" s="150">
        <f>IF(AM39="","",VLOOKUP(AM39,'【記載例】シフト記号表（勤務時間帯）'!$C$6:$L$47,10,FALSE))</f>
        <v>7.9999999999999964</v>
      </c>
      <c r="AN40" s="150" t="str">
        <f>IF(AN39="","",VLOOKUP(AN39,'【記載例】シフト記号表（勤務時間帯）'!$C$6:$L$47,10,FALSE))</f>
        <v/>
      </c>
      <c r="AO40" s="150" t="str">
        <f>IF(AO39="","",VLOOKUP(AO39,'【記載例】シフト記号表（勤務時間帯）'!$C$6:$L$47,10,FALSE))</f>
        <v/>
      </c>
      <c r="AP40" s="150">
        <f>IF(AP39="","",VLOOKUP(AP39,'【記載例】シフト記号表（勤務時間帯）'!$C$6:$L$47,10,FALSE))</f>
        <v>7.9999999999999964</v>
      </c>
      <c r="AQ40" s="151">
        <f>IF(AQ39="","",VLOOKUP(AQ39,'【記載例】シフト記号表（勤務時間帯）'!$C$6:$L$47,10,FALSE))</f>
        <v>7.9999999999999964</v>
      </c>
      <c r="AR40" s="149">
        <f>IF(AR39="","",VLOOKUP(AR39,'【記載例】シフト記号表（勤務時間帯）'!$C$6:$L$47,10,FALSE))</f>
        <v>7.9999999999999964</v>
      </c>
      <c r="AS40" s="150">
        <f>IF(AS39="","",VLOOKUP(AS39,'【記載例】シフト記号表（勤務時間帯）'!$C$6:$L$47,10,FALSE))</f>
        <v>7.9999999999999964</v>
      </c>
      <c r="AT40" s="150">
        <f>IF(AT39="","",VLOOKUP(AT39,'【記載例】シフト記号表（勤務時間帯）'!$C$6:$L$47,10,FALSE))</f>
        <v>7.9999999999999964</v>
      </c>
      <c r="AU40" s="150" t="str">
        <f>IF(AU39="","",VLOOKUP(AU39,'【記載例】シフト記号表（勤務時間帯）'!$C$6:$L$47,10,FALSE))</f>
        <v/>
      </c>
      <c r="AV40" s="150" t="str">
        <f>IF(AV39="","",VLOOKUP(AV39,'【記載例】シフト記号表（勤務時間帯）'!$C$6:$L$47,10,FALSE))</f>
        <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65">
        <f>IF($BE$3="４週",SUM(W40:AX40),IF($BE$3="暦月",SUM(W40:BA40),""))</f>
        <v>159.99999999999997</v>
      </c>
      <c r="BC40" s="266"/>
      <c r="BD40" s="267">
        <f>IF($BE$3="４週",BB40/4,IF($BE$3="暦月",(BB40/($BE$12/7)),""))</f>
        <v>39.999999999999993</v>
      </c>
      <c r="BE40" s="266"/>
      <c r="BF40" s="262"/>
      <c r="BG40" s="263"/>
      <c r="BH40" s="263"/>
      <c r="BI40" s="263"/>
      <c r="BJ40" s="264"/>
    </row>
    <row r="41" spans="2:62" ht="20.25" customHeight="1" x14ac:dyDescent="0.4">
      <c r="B41" s="309">
        <f>B39+1</f>
        <v>12</v>
      </c>
      <c r="C41" s="189" t="s">
        <v>156</v>
      </c>
      <c r="D41" s="190"/>
      <c r="E41" s="139"/>
      <c r="F41" s="140"/>
      <c r="G41" s="139"/>
      <c r="H41" s="140"/>
      <c r="I41" s="251" t="s">
        <v>88</v>
      </c>
      <c r="J41" s="252"/>
      <c r="K41" s="255" t="s">
        <v>101</v>
      </c>
      <c r="L41" s="256"/>
      <c r="M41" s="256"/>
      <c r="N41" s="190"/>
      <c r="O41" s="285" t="s">
        <v>193</v>
      </c>
      <c r="P41" s="286"/>
      <c r="Q41" s="286"/>
      <c r="R41" s="286"/>
      <c r="S41" s="287"/>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247"/>
      <c r="BC41" s="248"/>
      <c r="BD41" s="249"/>
      <c r="BE41" s="250"/>
      <c r="BF41" s="259"/>
      <c r="BG41" s="260"/>
      <c r="BH41" s="260"/>
      <c r="BI41" s="260"/>
      <c r="BJ41" s="261"/>
    </row>
    <row r="42" spans="2:62" ht="20.25" customHeight="1" x14ac:dyDescent="0.4">
      <c r="B42" s="310"/>
      <c r="C42" s="191"/>
      <c r="D42" s="192"/>
      <c r="E42" s="139"/>
      <c r="F42" s="140" t="str">
        <f>C41</f>
        <v>訪問介護員</v>
      </c>
      <c r="G42" s="139"/>
      <c r="H42" s="140" t="str">
        <f>I41</f>
        <v>A</v>
      </c>
      <c r="I42" s="253"/>
      <c r="J42" s="254"/>
      <c r="K42" s="257"/>
      <c r="L42" s="258"/>
      <c r="M42" s="258"/>
      <c r="N42" s="192"/>
      <c r="O42" s="285"/>
      <c r="P42" s="286"/>
      <c r="Q42" s="286"/>
      <c r="R42" s="286"/>
      <c r="S42" s="287"/>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65">
        <f>IF($BE$3="４週",SUM(W42:AX42),IF($BE$3="暦月",SUM(W42:BA42),""))</f>
        <v>159.99999999999997</v>
      </c>
      <c r="BC42" s="266"/>
      <c r="BD42" s="267">
        <f>IF($BE$3="４週",BB42/4,IF($BE$3="暦月",(BB42/($BE$12/7)),""))</f>
        <v>39.999999999999993</v>
      </c>
      <c r="BE42" s="266"/>
      <c r="BF42" s="262"/>
      <c r="BG42" s="263"/>
      <c r="BH42" s="263"/>
      <c r="BI42" s="263"/>
      <c r="BJ42" s="264"/>
    </row>
    <row r="43" spans="2:62" ht="20.25" customHeight="1" x14ac:dyDescent="0.4">
      <c r="B43" s="309">
        <f>B41+1</f>
        <v>13</v>
      </c>
      <c r="C43" s="189" t="s">
        <v>156</v>
      </c>
      <c r="D43" s="190"/>
      <c r="E43" s="139"/>
      <c r="F43" s="140"/>
      <c r="G43" s="139"/>
      <c r="H43" s="140"/>
      <c r="I43" s="251" t="s">
        <v>88</v>
      </c>
      <c r="J43" s="252"/>
      <c r="K43" s="255" t="s">
        <v>89</v>
      </c>
      <c r="L43" s="256"/>
      <c r="M43" s="256"/>
      <c r="N43" s="190"/>
      <c r="O43" s="285" t="s">
        <v>106</v>
      </c>
      <c r="P43" s="286"/>
      <c r="Q43" s="286"/>
      <c r="R43" s="286"/>
      <c r="S43" s="287"/>
      <c r="T43" s="170" t="s">
        <v>18</v>
      </c>
      <c r="U43" s="112"/>
      <c r="V43" s="113"/>
      <c r="W43" s="99"/>
      <c r="X43" s="100"/>
      <c r="Y43" s="100" t="s">
        <v>39</v>
      </c>
      <c r="Z43" s="100" t="s">
        <v>39</v>
      </c>
      <c r="AA43" s="100" t="s">
        <v>174</v>
      </c>
      <c r="AB43" s="100" t="s">
        <v>174</v>
      </c>
      <c r="AC43" s="101" t="s">
        <v>39</v>
      </c>
      <c r="AD43" s="99"/>
      <c r="AE43" s="100"/>
      <c r="AF43" s="100" t="s">
        <v>39</v>
      </c>
      <c r="AG43" s="100" t="s">
        <v>39</v>
      </c>
      <c r="AH43" s="100" t="s">
        <v>174</v>
      </c>
      <c r="AI43" s="100" t="s">
        <v>174</v>
      </c>
      <c r="AJ43" s="101" t="s">
        <v>39</v>
      </c>
      <c r="AK43" s="99"/>
      <c r="AL43" s="100"/>
      <c r="AM43" s="100" t="s">
        <v>39</v>
      </c>
      <c r="AN43" s="100" t="s">
        <v>39</v>
      </c>
      <c r="AO43" s="100" t="s">
        <v>174</v>
      </c>
      <c r="AP43" s="100" t="s">
        <v>174</v>
      </c>
      <c r="AQ43" s="101" t="s">
        <v>39</v>
      </c>
      <c r="AR43" s="99"/>
      <c r="AS43" s="100"/>
      <c r="AT43" s="100" t="s">
        <v>39</v>
      </c>
      <c r="AU43" s="100" t="s">
        <v>39</v>
      </c>
      <c r="AV43" s="100" t="s">
        <v>174</v>
      </c>
      <c r="AW43" s="100" t="s">
        <v>174</v>
      </c>
      <c r="AX43" s="101" t="s">
        <v>39</v>
      </c>
      <c r="AY43" s="99"/>
      <c r="AZ43" s="100"/>
      <c r="BA43" s="102"/>
      <c r="BB43" s="247"/>
      <c r="BC43" s="248"/>
      <c r="BD43" s="249"/>
      <c r="BE43" s="250"/>
      <c r="BF43" s="259"/>
      <c r="BG43" s="260"/>
      <c r="BH43" s="260"/>
      <c r="BI43" s="260"/>
      <c r="BJ43" s="261"/>
    </row>
    <row r="44" spans="2:62" ht="20.25" customHeight="1" x14ac:dyDescent="0.4">
      <c r="B44" s="310"/>
      <c r="C44" s="191"/>
      <c r="D44" s="192"/>
      <c r="E44" s="139"/>
      <c r="F44" s="140" t="str">
        <f>C43</f>
        <v>訪問介護員</v>
      </c>
      <c r="G44" s="139"/>
      <c r="H44" s="140" t="str">
        <f>I43</f>
        <v>A</v>
      </c>
      <c r="I44" s="253"/>
      <c r="J44" s="254"/>
      <c r="K44" s="257"/>
      <c r="L44" s="258"/>
      <c r="M44" s="258"/>
      <c r="N44" s="192"/>
      <c r="O44" s="285"/>
      <c r="P44" s="286"/>
      <c r="Q44" s="286"/>
      <c r="R44" s="286"/>
      <c r="S44" s="287"/>
      <c r="T44" s="171" t="s">
        <v>134</v>
      </c>
      <c r="U44" s="114"/>
      <c r="V44" s="172"/>
      <c r="W44" s="149" t="str">
        <f>IF(W43="","",VLOOKUP(W43,'【記載例】シフト記号表（勤務時間帯）'!$C$6:$L$47,10,FALSE))</f>
        <v/>
      </c>
      <c r="X44" s="150" t="str">
        <f>IF(X43="","",VLOOKUP(X43,'【記載例】シフト記号表（勤務時間帯）'!$C$6:$L$47,10,FALSE))</f>
        <v/>
      </c>
      <c r="Y44" s="150">
        <f>IF(Y43="","",VLOOKUP(Y43,'【記載例】シフト記号表（勤務時間帯）'!$C$6:$L$47,10,FALSE))</f>
        <v>7.9999999999999964</v>
      </c>
      <c r="Z44" s="150">
        <f>IF(Z43="","",VLOOKUP(Z43,'【記載例】シフト記号表（勤務時間帯）'!$C$6:$L$47,10,FALSE))</f>
        <v>7.9999999999999964</v>
      </c>
      <c r="AA44" s="150">
        <f>IF(AA43="","",VLOOKUP(AA43,'【記載例】シフト記号表（勤務時間帯）'!$C$6:$L$47,10,FALSE))</f>
        <v>7.9999999999999964</v>
      </c>
      <c r="AB44" s="150">
        <f>IF(AB43="","",VLOOKUP(AB43,'【記載例】シフト記号表（勤務時間帯）'!$C$6:$L$47,10,FALSE))</f>
        <v>7.9999999999999964</v>
      </c>
      <c r="AC44" s="151">
        <f>IF(AC43="","",VLOOKUP(AC43,'【記載例】シフト記号表（勤務時間帯）'!$C$6:$L$47,10,FALSE))</f>
        <v>7.9999999999999964</v>
      </c>
      <c r="AD44" s="149" t="str">
        <f>IF(AD43="","",VLOOKUP(AD43,'【記載例】シフト記号表（勤務時間帯）'!$C$6:$L$47,10,FALSE))</f>
        <v/>
      </c>
      <c r="AE44" s="150" t="str">
        <f>IF(AE43="","",VLOOKUP(AE43,'【記載例】シフト記号表（勤務時間帯）'!$C$6:$L$47,10,FALSE))</f>
        <v/>
      </c>
      <c r="AF44" s="150">
        <f>IF(AF43="","",VLOOKUP(AF43,'【記載例】シフト記号表（勤務時間帯）'!$C$6:$L$47,10,FALSE))</f>
        <v>7.9999999999999964</v>
      </c>
      <c r="AG44" s="150">
        <f>IF(AG43="","",VLOOKUP(AG43,'【記載例】シフト記号表（勤務時間帯）'!$C$6:$L$47,10,FALSE))</f>
        <v>7.9999999999999964</v>
      </c>
      <c r="AH44" s="150">
        <f>IF(AH43="","",VLOOKUP(AH43,'【記載例】シフト記号表（勤務時間帯）'!$C$6:$L$47,10,FALSE))</f>
        <v>7.9999999999999964</v>
      </c>
      <c r="AI44" s="150">
        <f>IF(AI43="","",VLOOKUP(AI43,'【記載例】シフト記号表（勤務時間帯）'!$C$6:$L$47,10,FALSE))</f>
        <v>7.9999999999999964</v>
      </c>
      <c r="AJ44" s="151">
        <f>IF(AJ43="","",VLOOKUP(AJ43,'【記載例】シフト記号表（勤務時間帯）'!$C$6:$L$47,10,FALSE))</f>
        <v>7.9999999999999964</v>
      </c>
      <c r="AK44" s="149" t="str">
        <f>IF(AK43="","",VLOOKUP(AK43,'【記載例】シフト記号表（勤務時間帯）'!$C$6:$L$47,10,FALSE))</f>
        <v/>
      </c>
      <c r="AL44" s="150" t="str">
        <f>IF(AL43="","",VLOOKUP(AL43,'【記載例】シフト記号表（勤務時間帯）'!$C$6:$L$47,10,FALSE))</f>
        <v/>
      </c>
      <c r="AM44" s="150">
        <f>IF(AM43="","",VLOOKUP(AM43,'【記載例】シフト記号表（勤務時間帯）'!$C$6:$L$47,10,FALSE))</f>
        <v>7.9999999999999964</v>
      </c>
      <c r="AN44" s="150">
        <f>IF(AN43="","",VLOOKUP(AN43,'【記載例】シフト記号表（勤務時間帯）'!$C$6:$L$47,10,FALSE))</f>
        <v>7.9999999999999964</v>
      </c>
      <c r="AO44" s="150">
        <f>IF(AO43="","",VLOOKUP(AO43,'【記載例】シフト記号表（勤務時間帯）'!$C$6:$L$47,10,FALSE))</f>
        <v>7.9999999999999964</v>
      </c>
      <c r="AP44" s="150">
        <f>IF(AP43="","",VLOOKUP(AP43,'【記載例】シフト記号表（勤務時間帯）'!$C$6:$L$47,10,FALSE))</f>
        <v>7.9999999999999964</v>
      </c>
      <c r="AQ44" s="151">
        <f>IF(AQ43="","",VLOOKUP(AQ43,'【記載例】シフト記号表（勤務時間帯）'!$C$6:$L$47,10,FALSE))</f>
        <v>7.9999999999999964</v>
      </c>
      <c r="AR44" s="149" t="str">
        <f>IF(AR43="","",VLOOKUP(AR43,'【記載例】シフト記号表（勤務時間帯）'!$C$6:$L$47,10,FALSE))</f>
        <v/>
      </c>
      <c r="AS44" s="150" t="str">
        <f>IF(AS43="","",VLOOKUP(AS43,'【記載例】シフト記号表（勤務時間帯）'!$C$6:$L$47,10,FALSE))</f>
        <v/>
      </c>
      <c r="AT44" s="150">
        <f>IF(AT43="","",VLOOKUP(AT43,'【記載例】シフト記号表（勤務時間帯）'!$C$6:$L$47,10,FALSE))</f>
        <v>7.9999999999999964</v>
      </c>
      <c r="AU44" s="150">
        <f>IF(AU43="","",VLOOKUP(AU43,'【記載例】シフト記号表（勤務時間帯）'!$C$6:$L$47,10,FALSE))</f>
        <v>7.9999999999999964</v>
      </c>
      <c r="AV44" s="150">
        <f>IF(AV43="","",VLOOKUP(AV43,'【記載例】シフト記号表（勤務時間帯）'!$C$6:$L$47,10,FALSE))</f>
        <v>7.9999999999999964</v>
      </c>
      <c r="AW44" s="150">
        <f>IF(AW43="","",VLOOKUP(AW43,'【記載例】シフト記号表（勤務時間帯）'!$C$6:$L$47,10,FALSE))</f>
        <v>7.9999999999999964</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65">
        <f>IF($BE$3="４週",SUM(W44:AX44),IF($BE$3="暦月",SUM(W44:BA44),""))</f>
        <v>159.99999999999997</v>
      </c>
      <c r="BC44" s="266"/>
      <c r="BD44" s="267">
        <f>IF($BE$3="４週",BB44/4,IF($BE$3="暦月",(BB44/($BE$12/7)),""))</f>
        <v>39.999999999999993</v>
      </c>
      <c r="BE44" s="266"/>
      <c r="BF44" s="262"/>
      <c r="BG44" s="263"/>
      <c r="BH44" s="263"/>
      <c r="BI44" s="263"/>
      <c r="BJ44" s="264"/>
    </row>
    <row r="45" spans="2:62" ht="20.25" customHeight="1" x14ac:dyDescent="0.4">
      <c r="B45" s="309">
        <f>B43+1</f>
        <v>14</v>
      </c>
      <c r="C45" s="189" t="s">
        <v>156</v>
      </c>
      <c r="D45" s="190"/>
      <c r="E45" s="139"/>
      <c r="F45" s="140"/>
      <c r="G45" s="139"/>
      <c r="H45" s="140"/>
      <c r="I45" s="251" t="s">
        <v>88</v>
      </c>
      <c r="J45" s="252"/>
      <c r="K45" s="255" t="s">
        <v>89</v>
      </c>
      <c r="L45" s="256"/>
      <c r="M45" s="256"/>
      <c r="N45" s="190"/>
      <c r="O45" s="285" t="s">
        <v>192</v>
      </c>
      <c r="P45" s="286"/>
      <c r="Q45" s="286"/>
      <c r="R45" s="286"/>
      <c r="S45" s="287"/>
      <c r="T45" s="170" t="s">
        <v>18</v>
      </c>
      <c r="U45" s="112"/>
      <c r="V45" s="113"/>
      <c r="W45" s="99"/>
      <c r="X45" s="100"/>
      <c r="Y45" s="100" t="s">
        <v>39</v>
      </c>
      <c r="Z45" s="100" t="s">
        <v>39</v>
      </c>
      <c r="AA45" s="100" t="s">
        <v>174</v>
      </c>
      <c r="AB45" s="100" t="s">
        <v>174</v>
      </c>
      <c r="AC45" s="101" t="s">
        <v>39</v>
      </c>
      <c r="AD45" s="99"/>
      <c r="AE45" s="100"/>
      <c r="AF45" s="100" t="s">
        <v>39</v>
      </c>
      <c r="AG45" s="100" t="s">
        <v>39</v>
      </c>
      <c r="AH45" s="100" t="s">
        <v>174</v>
      </c>
      <c r="AI45" s="100" t="s">
        <v>174</v>
      </c>
      <c r="AJ45" s="101" t="s">
        <v>39</v>
      </c>
      <c r="AK45" s="99"/>
      <c r="AL45" s="100"/>
      <c r="AM45" s="100" t="s">
        <v>39</v>
      </c>
      <c r="AN45" s="100" t="s">
        <v>39</v>
      </c>
      <c r="AO45" s="100" t="s">
        <v>174</v>
      </c>
      <c r="AP45" s="100" t="s">
        <v>174</v>
      </c>
      <c r="AQ45" s="101" t="s">
        <v>39</v>
      </c>
      <c r="AR45" s="99"/>
      <c r="AS45" s="100"/>
      <c r="AT45" s="100" t="s">
        <v>39</v>
      </c>
      <c r="AU45" s="100" t="s">
        <v>39</v>
      </c>
      <c r="AV45" s="100" t="s">
        <v>174</v>
      </c>
      <c r="AW45" s="100" t="s">
        <v>174</v>
      </c>
      <c r="AX45" s="101" t="s">
        <v>39</v>
      </c>
      <c r="AY45" s="99"/>
      <c r="AZ45" s="100"/>
      <c r="BA45" s="102"/>
      <c r="BB45" s="247"/>
      <c r="BC45" s="248"/>
      <c r="BD45" s="249"/>
      <c r="BE45" s="250"/>
      <c r="BF45" s="259"/>
      <c r="BG45" s="260"/>
      <c r="BH45" s="260"/>
      <c r="BI45" s="260"/>
      <c r="BJ45" s="261"/>
    </row>
    <row r="46" spans="2:62" ht="20.25" customHeight="1" x14ac:dyDescent="0.4">
      <c r="B46" s="310"/>
      <c r="C46" s="191"/>
      <c r="D46" s="192"/>
      <c r="E46" s="139"/>
      <c r="F46" s="140" t="str">
        <f>C45</f>
        <v>訪問介護員</v>
      </c>
      <c r="G46" s="139"/>
      <c r="H46" s="140" t="str">
        <f>I45</f>
        <v>A</v>
      </c>
      <c r="I46" s="253"/>
      <c r="J46" s="254"/>
      <c r="K46" s="257"/>
      <c r="L46" s="258"/>
      <c r="M46" s="258"/>
      <c r="N46" s="192"/>
      <c r="O46" s="285"/>
      <c r="P46" s="286"/>
      <c r="Q46" s="286"/>
      <c r="R46" s="286"/>
      <c r="S46" s="287"/>
      <c r="T46" s="171" t="s">
        <v>134</v>
      </c>
      <c r="U46" s="114"/>
      <c r="V46" s="172"/>
      <c r="W46" s="149" t="str">
        <f>IF(W45="","",VLOOKUP(W45,'【記載例】シフト記号表（勤務時間帯）'!$C$6:$L$47,10,FALSE))</f>
        <v/>
      </c>
      <c r="X46" s="150" t="str">
        <f>IF(X45="","",VLOOKUP(X45,'【記載例】シフト記号表（勤務時間帯）'!$C$6:$L$47,10,FALSE))</f>
        <v/>
      </c>
      <c r="Y46" s="150">
        <f>IF(Y45="","",VLOOKUP(Y45,'【記載例】シフト記号表（勤務時間帯）'!$C$6:$L$47,10,FALSE))</f>
        <v>7.9999999999999964</v>
      </c>
      <c r="Z46" s="150">
        <f>IF(Z45="","",VLOOKUP(Z45,'【記載例】シフト記号表（勤務時間帯）'!$C$6:$L$47,10,FALSE))</f>
        <v>7.9999999999999964</v>
      </c>
      <c r="AA46" s="150">
        <f>IF(AA45="","",VLOOKUP(AA45,'【記載例】シフト記号表（勤務時間帯）'!$C$6:$L$47,10,FALSE))</f>
        <v>7.9999999999999964</v>
      </c>
      <c r="AB46" s="150">
        <f>IF(AB45="","",VLOOKUP(AB45,'【記載例】シフト記号表（勤務時間帯）'!$C$6:$L$47,10,FALSE))</f>
        <v>7.9999999999999964</v>
      </c>
      <c r="AC46" s="151">
        <f>IF(AC45="","",VLOOKUP(AC45,'【記載例】シフト記号表（勤務時間帯）'!$C$6:$L$47,10,FALSE))</f>
        <v>7.9999999999999964</v>
      </c>
      <c r="AD46" s="149" t="str">
        <f>IF(AD45="","",VLOOKUP(AD45,'【記載例】シフト記号表（勤務時間帯）'!$C$6:$L$47,10,FALSE))</f>
        <v/>
      </c>
      <c r="AE46" s="150" t="str">
        <f>IF(AE45="","",VLOOKUP(AE45,'【記載例】シフト記号表（勤務時間帯）'!$C$6:$L$47,10,FALSE))</f>
        <v/>
      </c>
      <c r="AF46" s="150">
        <f>IF(AF45="","",VLOOKUP(AF45,'【記載例】シフト記号表（勤務時間帯）'!$C$6:$L$47,10,FALSE))</f>
        <v>7.9999999999999964</v>
      </c>
      <c r="AG46" s="150">
        <f>IF(AG45="","",VLOOKUP(AG45,'【記載例】シフト記号表（勤務時間帯）'!$C$6:$L$47,10,FALSE))</f>
        <v>7.9999999999999964</v>
      </c>
      <c r="AH46" s="150">
        <f>IF(AH45="","",VLOOKUP(AH45,'【記載例】シフト記号表（勤務時間帯）'!$C$6:$L$47,10,FALSE))</f>
        <v>7.9999999999999964</v>
      </c>
      <c r="AI46" s="150">
        <f>IF(AI45="","",VLOOKUP(AI45,'【記載例】シフト記号表（勤務時間帯）'!$C$6:$L$47,10,FALSE))</f>
        <v>7.9999999999999964</v>
      </c>
      <c r="AJ46" s="151">
        <f>IF(AJ45="","",VLOOKUP(AJ45,'【記載例】シフト記号表（勤務時間帯）'!$C$6:$L$47,10,FALSE))</f>
        <v>7.9999999999999964</v>
      </c>
      <c r="AK46" s="149" t="str">
        <f>IF(AK45="","",VLOOKUP(AK45,'【記載例】シフト記号表（勤務時間帯）'!$C$6:$L$47,10,FALSE))</f>
        <v/>
      </c>
      <c r="AL46" s="150" t="str">
        <f>IF(AL45="","",VLOOKUP(AL45,'【記載例】シフト記号表（勤務時間帯）'!$C$6:$L$47,10,FALSE))</f>
        <v/>
      </c>
      <c r="AM46" s="150">
        <f>IF(AM45="","",VLOOKUP(AM45,'【記載例】シフト記号表（勤務時間帯）'!$C$6:$L$47,10,FALSE))</f>
        <v>7.9999999999999964</v>
      </c>
      <c r="AN46" s="150">
        <f>IF(AN45="","",VLOOKUP(AN45,'【記載例】シフト記号表（勤務時間帯）'!$C$6:$L$47,10,FALSE))</f>
        <v>7.9999999999999964</v>
      </c>
      <c r="AO46" s="150">
        <f>IF(AO45="","",VLOOKUP(AO45,'【記載例】シフト記号表（勤務時間帯）'!$C$6:$L$47,10,FALSE))</f>
        <v>7.9999999999999964</v>
      </c>
      <c r="AP46" s="150">
        <f>IF(AP45="","",VLOOKUP(AP45,'【記載例】シフト記号表（勤務時間帯）'!$C$6:$L$47,10,FALSE))</f>
        <v>7.9999999999999964</v>
      </c>
      <c r="AQ46" s="151">
        <f>IF(AQ45="","",VLOOKUP(AQ45,'【記載例】シフト記号表（勤務時間帯）'!$C$6:$L$47,10,FALSE))</f>
        <v>7.9999999999999964</v>
      </c>
      <c r="AR46" s="149" t="str">
        <f>IF(AR45="","",VLOOKUP(AR45,'【記載例】シフト記号表（勤務時間帯）'!$C$6:$L$47,10,FALSE))</f>
        <v/>
      </c>
      <c r="AS46" s="150" t="str">
        <f>IF(AS45="","",VLOOKUP(AS45,'【記載例】シフト記号表（勤務時間帯）'!$C$6:$L$47,10,FALSE))</f>
        <v/>
      </c>
      <c r="AT46" s="150">
        <f>IF(AT45="","",VLOOKUP(AT45,'【記載例】シフト記号表（勤務時間帯）'!$C$6:$L$47,10,FALSE))</f>
        <v>7.9999999999999964</v>
      </c>
      <c r="AU46" s="150">
        <f>IF(AU45="","",VLOOKUP(AU45,'【記載例】シフト記号表（勤務時間帯）'!$C$6:$L$47,10,FALSE))</f>
        <v>7.9999999999999964</v>
      </c>
      <c r="AV46" s="150">
        <f>IF(AV45="","",VLOOKUP(AV45,'【記載例】シフト記号表（勤務時間帯）'!$C$6:$L$47,10,FALSE))</f>
        <v>7.9999999999999964</v>
      </c>
      <c r="AW46" s="150">
        <f>IF(AW45="","",VLOOKUP(AW45,'【記載例】シフト記号表（勤務時間帯）'!$C$6:$L$47,10,FALSE))</f>
        <v>7.9999999999999964</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65">
        <f>IF($BE$3="４週",SUM(W46:AX46),IF($BE$3="暦月",SUM(W46:BA46),""))</f>
        <v>159.99999999999997</v>
      </c>
      <c r="BC46" s="266"/>
      <c r="BD46" s="267">
        <f>IF($BE$3="４週",BB46/4,IF($BE$3="暦月",(BB46/($BE$12/7)),""))</f>
        <v>39.999999999999993</v>
      </c>
      <c r="BE46" s="266"/>
      <c r="BF46" s="262"/>
      <c r="BG46" s="263"/>
      <c r="BH46" s="263"/>
      <c r="BI46" s="263"/>
      <c r="BJ46" s="264"/>
    </row>
    <row r="47" spans="2:62" ht="20.25" customHeight="1" x14ac:dyDescent="0.4">
      <c r="B47" s="309">
        <f>B45+1</f>
        <v>15</v>
      </c>
      <c r="C47" s="189" t="s">
        <v>156</v>
      </c>
      <c r="D47" s="190"/>
      <c r="E47" s="139"/>
      <c r="F47" s="140"/>
      <c r="G47" s="139"/>
      <c r="H47" s="140"/>
      <c r="I47" s="251" t="s">
        <v>88</v>
      </c>
      <c r="J47" s="252"/>
      <c r="K47" s="255" t="s">
        <v>145</v>
      </c>
      <c r="L47" s="256"/>
      <c r="M47" s="256"/>
      <c r="N47" s="190"/>
      <c r="O47" s="285" t="s">
        <v>175</v>
      </c>
      <c r="P47" s="286"/>
      <c r="Q47" s="286"/>
      <c r="R47" s="286"/>
      <c r="S47" s="287"/>
      <c r="T47" s="170" t="s">
        <v>18</v>
      </c>
      <c r="U47" s="112"/>
      <c r="V47" s="113"/>
      <c r="W47" s="99" t="s">
        <v>197</v>
      </c>
      <c r="X47" s="100" t="s">
        <v>197</v>
      </c>
      <c r="Y47" s="100"/>
      <c r="Z47" s="100" t="s">
        <v>197</v>
      </c>
      <c r="AA47" s="100" t="s">
        <v>203</v>
      </c>
      <c r="AB47" s="100"/>
      <c r="AC47" s="101" t="s">
        <v>197</v>
      </c>
      <c r="AD47" s="99" t="s">
        <v>197</v>
      </c>
      <c r="AE47" s="100" t="s">
        <v>197</v>
      </c>
      <c r="AF47" s="100"/>
      <c r="AG47" s="100" t="s">
        <v>203</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247"/>
      <c r="BC47" s="248"/>
      <c r="BD47" s="249"/>
      <c r="BE47" s="250"/>
      <c r="BF47" s="259"/>
      <c r="BG47" s="260"/>
      <c r="BH47" s="260"/>
      <c r="BI47" s="260"/>
      <c r="BJ47" s="261"/>
    </row>
    <row r="48" spans="2:62" ht="20.25" customHeight="1" x14ac:dyDescent="0.4">
      <c r="B48" s="310"/>
      <c r="C48" s="191"/>
      <c r="D48" s="192"/>
      <c r="E48" s="139"/>
      <c r="F48" s="140" t="str">
        <f>C47</f>
        <v>訪問介護員</v>
      </c>
      <c r="G48" s="139"/>
      <c r="H48" s="140" t="str">
        <f>I47</f>
        <v>A</v>
      </c>
      <c r="I48" s="253"/>
      <c r="J48" s="254"/>
      <c r="K48" s="257"/>
      <c r="L48" s="258"/>
      <c r="M48" s="258"/>
      <c r="N48" s="192"/>
      <c r="O48" s="285"/>
      <c r="P48" s="286"/>
      <c r="Q48" s="286"/>
      <c r="R48" s="286"/>
      <c r="S48" s="287"/>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65">
        <f>IF($BE$3="４週",SUM(W48:AX48),IF($BE$3="暦月",SUM(W48:BA48),""))</f>
        <v>159.99999999999997</v>
      </c>
      <c r="BC48" s="266"/>
      <c r="BD48" s="267">
        <f>IF($BE$3="４週",BB48/4,IF($BE$3="暦月",(BB48/($BE$12/7)),""))</f>
        <v>39.999999999999993</v>
      </c>
      <c r="BE48" s="266"/>
      <c r="BF48" s="262"/>
      <c r="BG48" s="263"/>
      <c r="BH48" s="263"/>
      <c r="BI48" s="263"/>
      <c r="BJ48" s="264"/>
    </row>
    <row r="49" spans="2:62" ht="20.25" customHeight="1" x14ac:dyDescent="0.4">
      <c r="B49" s="309">
        <f>B47+1</f>
        <v>16</v>
      </c>
      <c r="C49" s="189" t="s">
        <v>156</v>
      </c>
      <c r="D49" s="190"/>
      <c r="E49" s="139"/>
      <c r="F49" s="140"/>
      <c r="G49" s="139"/>
      <c r="H49" s="140"/>
      <c r="I49" s="251" t="s">
        <v>88</v>
      </c>
      <c r="J49" s="252"/>
      <c r="K49" s="255" t="s">
        <v>89</v>
      </c>
      <c r="L49" s="256"/>
      <c r="M49" s="256"/>
      <c r="N49" s="190"/>
      <c r="O49" s="285" t="s">
        <v>191</v>
      </c>
      <c r="P49" s="286"/>
      <c r="Q49" s="286"/>
      <c r="R49" s="286"/>
      <c r="S49" s="287"/>
      <c r="T49" s="170" t="s">
        <v>18</v>
      </c>
      <c r="U49" s="112"/>
      <c r="V49" s="113"/>
      <c r="W49" s="99" t="s">
        <v>197</v>
      </c>
      <c r="X49" s="100" t="s">
        <v>197</v>
      </c>
      <c r="Y49" s="100"/>
      <c r="Z49" s="100" t="s">
        <v>197</v>
      </c>
      <c r="AA49" s="100" t="s">
        <v>203</v>
      </c>
      <c r="AB49" s="100"/>
      <c r="AC49" s="101" t="s">
        <v>197</v>
      </c>
      <c r="AD49" s="99" t="s">
        <v>197</v>
      </c>
      <c r="AE49" s="100" t="s">
        <v>197</v>
      </c>
      <c r="AF49" s="100"/>
      <c r="AG49" s="100" t="s">
        <v>197</v>
      </c>
      <c r="AH49" s="100" t="s">
        <v>203</v>
      </c>
      <c r="AI49" s="100"/>
      <c r="AJ49" s="101" t="s">
        <v>197</v>
      </c>
      <c r="AK49" s="99" t="s">
        <v>197</v>
      </c>
      <c r="AL49" s="100" t="s">
        <v>197</v>
      </c>
      <c r="AM49" s="100"/>
      <c r="AN49" s="100" t="s">
        <v>197</v>
      </c>
      <c r="AO49" s="100" t="s">
        <v>203</v>
      </c>
      <c r="AP49" s="100"/>
      <c r="AQ49" s="101" t="s">
        <v>197</v>
      </c>
      <c r="AR49" s="99" t="s">
        <v>197</v>
      </c>
      <c r="AS49" s="100" t="s">
        <v>197</v>
      </c>
      <c r="AT49" s="100"/>
      <c r="AU49" s="100" t="s">
        <v>197</v>
      </c>
      <c r="AV49" s="100" t="s">
        <v>203</v>
      </c>
      <c r="AW49" s="100"/>
      <c r="AX49" s="101" t="s">
        <v>197</v>
      </c>
      <c r="AY49" s="99"/>
      <c r="AZ49" s="100"/>
      <c r="BA49" s="102"/>
      <c r="BB49" s="247"/>
      <c r="BC49" s="248"/>
      <c r="BD49" s="249"/>
      <c r="BE49" s="250"/>
      <c r="BF49" s="259"/>
      <c r="BG49" s="260"/>
      <c r="BH49" s="260"/>
      <c r="BI49" s="260"/>
      <c r="BJ49" s="261"/>
    </row>
    <row r="50" spans="2:62" ht="20.25" customHeight="1" x14ac:dyDescent="0.4">
      <c r="B50" s="310"/>
      <c r="C50" s="191"/>
      <c r="D50" s="192"/>
      <c r="E50" s="139"/>
      <c r="F50" s="140" t="str">
        <f>C49</f>
        <v>訪問介護員</v>
      </c>
      <c r="G50" s="139"/>
      <c r="H50" s="140" t="str">
        <f>I49</f>
        <v>A</v>
      </c>
      <c r="I50" s="253"/>
      <c r="J50" s="254"/>
      <c r="K50" s="257"/>
      <c r="L50" s="258"/>
      <c r="M50" s="258"/>
      <c r="N50" s="192"/>
      <c r="O50" s="285"/>
      <c r="P50" s="286"/>
      <c r="Q50" s="286"/>
      <c r="R50" s="286"/>
      <c r="S50" s="287"/>
      <c r="T50" s="171" t="s">
        <v>134</v>
      </c>
      <c r="U50" s="114"/>
      <c r="V50" s="172"/>
      <c r="W50" s="149">
        <f>IF(W49="","",VLOOKUP(W49,'【記載例】シフト記号表（勤務時間帯）'!$C$6:$L$47,10,FALSE))</f>
        <v>7.9999999999999964</v>
      </c>
      <c r="X50" s="150">
        <f>IF(X49="","",VLOOKUP(X49,'【記載例】シフト記号表（勤務時間帯）'!$C$6:$L$47,10,FALSE))</f>
        <v>7.9999999999999964</v>
      </c>
      <c r="Y50" s="150" t="str">
        <f>IF(Y49="","",VLOOKUP(Y49,'【記載例】シフト記号表（勤務時間帯）'!$C$6:$L$47,10,FALSE))</f>
        <v/>
      </c>
      <c r="Z50" s="150">
        <f>IF(Z49="","",VLOOKUP(Z49,'【記載例】シフト記号表（勤務時間帯）'!$C$6:$L$47,10,FALSE))</f>
        <v>7.9999999999999964</v>
      </c>
      <c r="AA50" s="150">
        <f>IF(AA49="","",VLOOKUP(AA49,'【記載例】シフト記号表（勤務時間帯）'!$C$6:$L$47,10,FALSE))</f>
        <v>7.9999999999999964</v>
      </c>
      <c r="AB50" s="150" t="str">
        <f>IF(AB49="","",VLOOKUP(AB49,'【記載例】シフト記号表（勤務時間帯）'!$C$6:$L$47,10,FALSE))</f>
        <v/>
      </c>
      <c r="AC50" s="151">
        <f>IF(AC49="","",VLOOKUP(AC49,'【記載例】シフト記号表（勤務時間帯）'!$C$6:$L$47,10,FALSE))</f>
        <v>7.9999999999999964</v>
      </c>
      <c r="AD50" s="149">
        <f>IF(AD49="","",VLOOKUP(AD49,'【記載例】シフト記号表（勤務時間帯）'!$C$6:$L$47,10,FALSE))</f>
        <v>7.9999999999999964</v>
      </c>
      <c r="AE50" s="150">
        <f>IF(AE49="","",VLOOKUP(AE49,'【記載例】シフト記号表（勤務時間帯）'!$C$6:$L$47,10,FALSE))</f>
        <v>7.9999999999999964</v>
      </c>
      <c r="AF50" s="150" t="str">
        <f>IF(AF49="","",VLOOKUP(AF49,'【記載例】シフト記号表（勤務時間帯）'!$C$6:$L$47,10,FALSE))</f>
        <v/>
      </c>
      <c r="AG50" s="150">
        <f>IF(AG49="","",VLOOKUP(AG49,'【記載例】シフト記号表（勤務時間帯）'!$C$6:$L$47,10,FALSE))</f>
        <v>7.9999999999999964</v>
      </c>
      <c r="AH50" s="150">
        <f>IF(AH49="","",VLOOKUP(AH49,'【記載例】シフト記号表（勤務時間帯）'!$C$6:$L$47,10,FALSE))</f>
        <v>7.9999999999999964</v>
      </c>
      <c r="AI50" s="150" t="str">
        <f>IF(AI49="","",VLOOKUP(AI49,'【記載例】シフト記号表（勤務時間帯）'!$C$6:$L$47,10,FALSE))</f>
        <v/>
      </c>
      <c r="AJ50" s="151">
        <f>IF(AJ49="","",VLOOKUP(AJ49,'【記載例】シフト記号表（勤務時間帯）'!$C$6:$L$47,10,FALSE))</f>
        <v>7.9999999999999964</v>
      </c>
      <c r="AK50" s="149">
        <f>IF(AK49="","",VLOOKUP(AK49,'【記載例】シフト記号表（勤務時間帯）'!$C$6:$L$47,10,FALSE))</f>
        <v>7.9999999999999964</v>
      </c>
      <c r="AL50" s="150">
        <f>IF(AL49="","",VLOOKUP(AL49,'【記載例】シフト記号表（勤務時間帯）'!$C$6:$L$47,10,FALSE))</f>
        <v>7.9999999999999964</v>
      </c>
      <c r="AM50" s="150" t="str">
        <f>IF(AM49="","",VLOOKUP(AM49,'【記載例】シフト記号表（勤務時間帯）'!$C$6:$L$47,10,FALSE))</f>
        <v/>
      </c>
      <c r="AN50" s="150">
        <f>IF(AN49="","",VLOOKUP(AN49,'【記載例】シフト記号表（勤務時間帯）'!$C$6:$L$47,10,FALSE))</f>
        <v>7.9999999999999964</v>
      </c>
      <c r="AO50" s="150">
        <f>IF(AO49="","",VLOOKUP(AO49,'【記載例】シフト記号表（勤務時間帯）'!$C$6:$L$47,10,FALSE))</f>
        <v>7.9999999999999964</v>
      </c>
      <c r="AP50" s="150" t="str">
        <f>IF(AP49="","",VLOOKUP(AP49,'【記載例】シフト記号表（勤務時間帯）'!$C$6:$L$47,10,FALSE))</f>
        <v/>
      </c>
      <c r="AQ50" s="151">
        <f>IF(AQ49="","",VLOOKUP(AQ49,'【記載例】シフト記号表（勤務時間帯）'!$C$6:$L$47,10,FALSE))</f>
        <v>7.9999999999999964</v>
      </c>
      <c r="AR50" s="149">
        <f>IF(AR49="","",VLOOKUP(AR49,'【記載例】シフト記号表（勤務時間帯）'!$C$6:$L$47,10,FALSE))</f>
        <v>7.9999999999999964</v>
      </c>
      <c r="AS50" s="150">
        <f>IF(AS49="","",VLOOKUP(AS49,'【記載例】シフト記号表（勤務時間帯）'!$C$6:$L$47,10,FALSE))</f>
        <v>7.9999999999999964</v>
      </c>
      <c r="AT50" s="150" t="str">
        <f>IF(AT49="","",VLOOKUP(AT49,'【記載例】シフト記号表（勤務時間帯）'!$C$6:$L$47,10,FALSE))</f>
        <v/>
      </c>
      <c r="AU50" s="150">
        <f>IF(AU49="","",VLOOKUP(AU49,'【記載例】シフト記号表（勤務時間帯）'!$C$6:$L$47,10,FALSE))</f>
        <v>7.9999999999999964</v>
      </c>
      <c r="AV50" s="150">
        <f>IF(AV49="","",VLOOKUP(AV49,'【記載例】シフト記号表（勤務時間帯）'!$C$6:$L$47,10,FALSE))</f>
        <v>7.9999999999999964</v>
      </c>
      <c r="AW50" s="150" t="str">
        <f>IF(AW49="","",VLOOKUP(AW49,'【記載例】シフト記号表（勤務時間帯）'!$C$6:$L$47,10,FALSE))</f>
        <v/>
      </c>
      <c r="AX50" s="151">
        <f>IF(AX49="","",VLOOKUP(AX49,'【記載例】シフト記号表（勤務時間帯）'!$C$6:$L$47,10,FALSE))</f>
        <v>7.9999999999999964</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65">
        <f>IF($BE$3="４週",SUM(W50:AX50),IF($BE$3="暦月",SUM(W50:BA50),""))</f>
        <v>159.99999999999997</v>
      </c>
      <c r="BC50" s="266"/>
      <c r="BD50" s="267">
        <f>IF($BE$3="４週",BB50/4,IF($BE$3="暦月",(BB50/($BE$12/7)),""))</f>
        <v>39.999999999999993</v>
      </c>
      <c r="BE50" s="266"/>
      <c r="BF50" s="262"/>
      <c r="BG50" s="263"/>
      <c r="BH50" s="263"/>
      <c r="BI50" s="263"/>
      <c r="BJ50" s="264"/>
    </row>
    <row r="51" spans="2:62" ht="20.25" customHeight="1" x14ac:dyDescent="0.4">
      <c r="B51" s="309">
        <f>B49+1</f>
        <v>17</v>
      </c>
      <c r="C51" s="189" t="s">
        <v>156</v>
      </c>
      <c r="D51" s="190"/>
      <c r="E51" s="139"/>
      <c r="F51" s="140"/>
      <c r="G51" s="139"/>
      <c r="H51" s="140"/>
      <c r="I51" s="251" t="s">
        <v>88</v>
      </c>
      <c r="J51" s="252"/>
      <c r="K51" s="255" t="s">
        <v>89</v>
      </c>
      <c r="L51" s="256"/>
      <c r="M51" s="256"/>
      <c r="N51" s="190"/>
      <c r="O51" s="285" t="s">
        <v>190</v>
      </c>
      <c r="P51" s="286"/>
      <c r="Q51" s="286"/>
      <c r="R51" s="286"/>
      <c r="S51" s="287"/>
      <c r="T51" s="170" t="s">
        <v>18</v>
      </c>
      <c r="U51" s="112"/>
      <c r="V51" s="113"/>
      <c r="W51" s="99" t="s">
        <v>197</v>
      </c>
      <c r="X51" s="100" t="s">
        <v>197</v>
      </c>
      <c r="Y51" s="100"/>
      <c r="Z51" s="100" t="s">
        <v>197</v>
      </c>
      <c r="AA51" s="100" t="s">
        <v>203</v>
      </c>
      <c r="AB51" s="100"/>
      <c r="AC51" s="101" t="s">
        <v>197</v>
      </c>
      <c r="AD51" s="99" t="s">
        <v>197</v>
      </c>
      <c r="AE51" s="100" t="s">
        <v>197</v>
      </c>
      <c r="AF51" s="100"/>
      <c r="AG51" s="100" t="s">
        <v>197</v>
      </c>
      <c r="AH51" s="100" t="s">
        <v>203</v>
      </c>
      <c r="AI51" s="100"/>
      <c r="AJ51" s="101" t="s">
        <v>197</v>
      </c>
      <c r="AK51" s="99" t="s">
        <v>197</v>
      </c>
      <c r="AL51" s="100" t="s">
        <v>197</v>
      </c>
      <c r="AM51" s="100"/>
      <c r="AN51" s="100" t="s">
        <v>197</v>
      </c>
      <c r="AO51" s="100" t="s">
        <v>203</v>
      </c>
      <c r="AP51" s="100"/>
      <c r="AQ51" s="101" t="s">
        <v>197</v>
      </c>
      <c r="AR51" s="99" t="s">
        <v>197</v>
      </c>
      <c r="AS51" s="100" t="s">
        <v>197</v>
      </c>
      <c r="AT51" s="100"/>
      <c r="AU51" s="100" t="s">
        <v>197</v>
      </c>
      <c r="AV51" s="100" t="s">
        <v>203</v>
      </c>
      <c r="AW51" s="100"/>
      <c r="AX51" s="101" t="s">
        <v>197</v>
      </c>
      <c r="AY51" s="99"/>
      <c r="AZ51" s="100"/>
      <c r="BA51" s="102"/>
      <c r="BB51" s="247"/>
      <c r="BC51" s="248"/>
      <c r="BD51" s="249"/>
      <c r="BE51" s="250"/>
      <c r="BF51" s="259"/>
      <c r="BG51" s="260"/>
      <c r="BH51" s="260"/>
      <c r="BI51" s="260"/>
      <c r="BJ51" s="261"/>
    </row>
    <row r="52" spans="2:62" ht="20.25" customHeight="1" x14ac:dyDescent="0.4">
      <c r="B52" s="310"/>
      <c r="C52" s="191"/>
      <c r="D52" s="192"/>
      <c r="E52" s="139"/>
      <c r="F52" s="140" t="str">
        <f>C51</f>
        <v>訪問介護員</v>
      </c>
      <c r="G52" s="139"/>
      <c r="H52" s="140" t="str">
        <f>I51</f>
        <v>A</v>
      </c>
      <c r="I52" s="253"/>
      <c r="J52" s="254"/>
      <c r="K52" s="257"/>
      <c r="L52" s="258"/>
      <c r="M52" s="258"/>
      <c r="N52" s="192"/>
      <c r="O52" s="285"/>
      <c r="P52" s="286"/>
      <c r="Q52" s="286"/>
      <c r="R52" s="286"/>
      <c r="S52" s="287"/>
      <c r="T52" s="171" t="s">
        <v>134</v>
      </c>
      <c r="U52" s="114"/>
      <c r="V52" s="172"/>
      <c r="W52" s="149">
        <f>IF(W51="","",VLOOKUP(W51,'【記載例】シフト記号表（勤務時間帯）'!$C$6:$L$47,10,FALSE))</f>
        <v>7.9999999999999964</v>
      </c>
      <c r="X52" s="150">
        <f>IF(X51="","",VLOOKUP(X51,'【記載例】シフト記号表（勤務時間帯）'!$C$6:$L$47,10,FALSE))</f>
        <v>7.9999999999999964</v>
      </c>
      <c r="Y52" s="150" t="str">
        <f>IF(Y51="","",VLOOKUP(Y51,'【記載例】シフト記号表（勤務時間帯）'!$C$6:$L$47,10,FALSE))</f>
        <v/>
      </c>
      <c r="Z52" s="150">
        <f>IF(Z51="","",VLOOKUP(Z51,'【記載例】シフト記号表（勤務時間帯）'!$C$6:$L$47,10,FALSE))</f>
        <v>7.9999999999999964</v>
      </c>
      <c r="AA52" s="150">
        <f>IF(AA51="","",VLOOKUP(AA51,'【記載例】シフト記号表（勤務時間帯）'!$C$6:$L$47,10,FALSE))</f>
        <v>7.9999999999999964</v>
      </c>
      <c r="AB52" s="150" t="str">
        <f>IF(AB51="","",VLOOKUP(AB51,'【記載例】シフト記号表（勤務時間帯）'!$C$6:$L$47,10,FALSE))</f>
        <v/>
      </c>
      <c r="AC52" s="151">
        <f>IF(AC51="","",VLOOKUP(AC51,'【記載例】シフト記号表（勤務時間帯）'!$C$6:$L$47,10,FALSE))</f>
        <v>7.9999999999999964</v>
      </c>
      <c r="AD52" s="149">
        <f>IF(AD51="","",VLOOKUP(AD51,'【記載例】シフト記号表（勤務時間帯）'!$C$6:$L$47,10,FALSE))</f>
        <v>7.9999999999999964</v>
      </c>
      <c r="AE52" s="150">
        <f>IF(AE51="","",VLOOKUP(AE51,'【記載例】シフト記号表（勤務時間帯）'!$C$6:$L$47,10,FALSE))</f>
        <v>7.9999999999999964</v>
      </c>
      <c r="AF52" s="150" t="str">
        <f>IF(AF51="","",VLOOKUP(AF51,'【記載例】シフト記号表（勤務時間帯）'!$C$6:$L$47,10,FALSE))</f>
        <v/>
      </c>
      <c r="AG52" s="150">
        <f>IF(AG51="","",VLOOKUP(AG51,'【記載例】シフト記号表（勤務時間帯）'!$C$6:$L$47,10,FALSE))</f>
        <v>7.9999999999999964</v>
      </c>
      <c r="AH52" s="150">
        <f>IF(AH51="","",VLOOKUP(AH51,'【記載例】シフト記号表（勤務時間帯）'!$C$6:$L$47,10,FALSE))</f>
        <v>7.9999999999999964</v>
      </c>
      <c r="AI52" s="150" t="str">
        <f>IF(AI51="","",VLOOKUP(AI51,'【記載例】シフト記号表（勤務時間帯）'!$C$6:$L$47,10,FALSE))</f>
        <v/>
      </c>
      <c r="AJ52" s="151">
        <f>IF(AJ51="","",VLOOKUP(AJ51,'【記載例】シフト記号表（勤務時間帯）'!$C$6:$L$47,10,FALSE))</f>
        <v>7.9999999999999964</v>
      </c>
      <c r="AK52" s="149">
        <f>IF(AK51="","",VLOOKUP(AK51,'【記載例】シフト記号表（勤務時間帯）'!$C$6:$L$47,10,FALSE))</f>
        <v>7.9999999999999964</v>
      </c>
      <c r="AL52" s="150">
        <f>IF(AL51="","",VLOOKUP(AL51,'【記載例】シフト記号表（勤務時間帯）'!$C$6:$L$47,10,FALSE))</f>
        <v>7.9999999999999964</v>
      </c>
      <c r="AM52" s="150" t="str">
        <f>IF(AM51="","",VLOOKUP(AM51,'【記載例】シフト記号表（勤務時間帯）'!$C$6:$L$47,10,FALSE))</f>
        <v/>
      </c>
      <c r="AN52" s="150">
        <f>IF(AN51="","",VLOOKUP(AN51,'【記載例】シフト記号表（勤務時間帯）'!$C$6:$L$47,10,FALSE))</f>
        <v>7.9999999999999964</v>
      </c>
      <c r="AO52" s="150">
        <f>IF(AO51="","",VLOOKUP(AO51,'【記載例】シフト記号表（勤務時間帯）'!$C$6:$L$47,10,FALSE))</f>
        <v>7.9999999999999964</v>
      </c>
      <c r="AP52" s="150" t="str">
        <f>IF(AP51="","",VLOOKUP(AP51,'【記載例】シフト記号表（勤務時間帯）'!$C$6:$L$47,10,FALSE))</f>
        <v/>
      </c>
      <c r="AQ52" s="151">
        <f>IF(AQ51="","",VLOOKUP(AQ51,'【記載例】シフト記号表（勤務時間帯）'!$C$6:$L$47,10,FALSE))</f>
        <v>7.9999999999999964</v>
      </c>
      <c r="AR52" s="149">
        <f>IF(AR51="","",VLOOKUP(AR51,'【記載例】シフト記号表（勤務時間帯）'!$C$6:$L$47,10,FALSE))</f>
        <v>7.9999999999999964</v>
      </c>
      <c r="AS52" s="150">
        <f>IF(AS51="","",VLOOKUP(AS51,'【記載例】シフト記号表（勤務時間帯）'!$C$6:$L$47,10,FALSE))</f>
        <v>7.9999999999999964</v>
      </c>
      <c r="AT52" s="150" t="str">
        <f>IF(AT51="","",VLOOKUP(AT51,'【記載例】シフト記号表（勤務時間帯）'!$C$6:$L$47,10,FALSE))</f>
        <v/>
      </c>
      <c r="AU52" s="150">
        <f>IF(AU51="","",VLOOKUP(AU51,'【記載例】シフト記号表（勤務時間帯）'!$C$6:$L$47,10,FALSE))</f>
        <v>7.9999999999999964</v>
      </c>
      <c r="AV52" s="150">
        <f>IF(AV51="","",VLOOKUP(AV51,'【記載例】シフト記号表（勤務時間帯）'!$C$6:$L$47,10,FALSE))</f>
        <v>7.9999999999999964</v>
      </c>
      <c r="AW52" s="150" t="str">
        <f>IF(AW51="","",VLOOKUP(AW51,'【記載例】シフト記号表（勤務時間帯）'!$C$6:$L$47,10,FALSE))</f>
        <v/>
      </c>
      <c r="AX52" s="151">
        <f>IF(AX51="","",VLOOKUP(AX51,'【記載例】シフト記号表（勤務時間帯）'!$C$6:$L$47,10,FALSE))</f>
        <v>7.9999999999999964</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65">
        <f>IF($BE$3="４週",SUM(W52:AX52),IF($BE$3="暦月",SUM(W52:BA52),""))</f>
        <v>159.99999999999997</v>
      </c>
      <c r="BC52" s="266"/>
      <c r="BD52" s="267">
        <f>IF($BE$3="４週",BB52/4,IF($BE$3="暦月",(BB52/($BE$12/7)),""))</f>
        <v>39.999999999999993</v>
      </c>
      <c r="BE52" s="266"/>
      <c r="BF52" s="262"/>
      <c r="BG52" s="263"/>
      <c r="BH52" s="263"/>
      <c r="BI52" s="263"/>
      <c r="BJ52" s="264"/>
    </row>
    <row r="53" spans="2:62" ht="20.25" customHeight="1" x14ac:dyDescent="0.4">
      <c r="B53" s="309">
        <f>B51+1</f>
        <v>18</v>
      </c>
      <c r="C53" s="189"/>
      <c r="D53" s="190"/>
      <c r="E53" s="139"/>
      <c r="F53" s="140"/>
      <c r="G53" s="139"/>
      <c r="H53" s="140"/>
      <c r="I53" s="251"/>
      <c r="J53" s="252"/>
      <c r="K53" s="255"/>
      <c r="L53" s="256"/>
      <c r="M53" s="256"/>
      <c r="N53" s="190"/>
      <c r="O53" s="285"/>
      <c r="P53" s="286"/>
      <c r="Q53" s="286"/>
      <c r="R53" s="286"/>
      <c r="S53" s="287"/>
      <c r="T53" s="170" t="s">
        <v>18</v>
      </c>
      <c r="U53" s="112"/>
      <c r="V53" s="113"/>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47"/>
      <c r="BC53" s="248"/>
      <c r="BD53" s="249"/>
      <c r="BE53" s="250"/>
      <c r="BF53" s="259"/>
      <c r="BG53" s="260"/>
      <c r="BH53" s="260"/>
      <c r="BI53" s="260"/>
      <c r="BJ53" s="261"/>
    </row>
    <row r="54" spans="2:62" ht="20.25" customHeight="1" x14ac:dyDescent="0.4">
      <c r="B54" s="310"/>
      <c r="C54" s="191"/>
      <c r="D54" s="192"/>
      <c r="E54" s="139"/>
      <c r="F54" s="140">
        <f>C53</f>
        <v>0</v>
      </c>
      <c r="G54" s="139"/>
      <c r="H54" s="140">
        <f>I53</f>
        <v>0</v>
      </c>
      <c r="I54" s="253"/>
      <c r="J54" s="254"/>
      <c r="K54" s="257"/>
      <c r="L54" s="258"/>
      <c r="M54" s="258"/>
      <c r="N54" s="192"/>
      <c r="O54" s="285"/>
      <c r="P54" s="286"/>
      <c r="Q54" s="286"/>
      <c r="R54" s="286"/>
      <c r="S54" s="287"/>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65">
        <f>IF($BE$3="４週",SUM(W54:AX54),IF($BE$3="暦月",SUM(W54:BA54),""))</f>
        <v>0</v>
      </c>
      <c r="BC54" s="266"/>
      <c r="BD54" s="267">
        <f>IF($BE$3="４週",BB54/4,IF($BE$3="暦月",(BB54/($BE$12/7)),""))</f>
        <v>0</v>
      </c>
      <c r="BE54" s="266"/>
      <c r="BF54" s="262"/>
      <c r="BG54" s="263"/>
      <c r="BH54" s="263"/>
      <c r="BI54" s="263"/>
      <c r="BJ54" s="264"/>
    </row>
    <row r="55" spans="2:62" ht="20.25" customHeight="1" x14ac:dyDescent="0.4">
      <c r="B55" s="309">
        <f>B53+1</f>
        <v>19</v>
      </c>
      <c r="C55" s="189"/>
      <c r="D55" s="190"/>
      <c r="E55" s="141"/>
      <c r="F55" s="142"/>
      <c r="G55" s="141"/>
      <c r="H55" s="142"/>
      <c r="I55" s="251"/>
      <c r="J55" s="252"/>
      <c r="K55" s="255"/>
      <c r="L55" s="256"/>
      <c r="M55" s="256"/>
      <c r="N55" s="190"/>
      <c r="O55" s="285"/>
      <c r="P55" s="286"/>
      <c r="Q55" s="286"/>
      <c r="R55" s="286"/>
      <c r="S55" s="287"/>
      <c r="T55" s="109" t="s">
        <v>18</v>
      </c>
      <c r="U55" s="110"/>
      <c r="V55" s="111"/>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47"/>
      <c r="BC55" s="248"/>
      <c r="BD55" s="249"/>
      <c r="BE55" s="250"/>
      <c r="BF55" s="259"/>
      <c r="BG55" s="260"/>
      <c r="BH55" s="260"/>
      <c r="BI55" s="260"/>
      <c r="BJ55" s="261"/>
    </row>
    <row r="56" spans="2:62" ht="20.25" customHeight="1" x14ac:dyDescent="0.4">
      <c r="B56" s="310"/>
      <c r="C56" s="191"/>
      <c r="D56" s="192"/>
      <c r="E56" s="139"/>
      <c r="F56" s="140">
        <f>C55</f>
        <v>0</v>
      </c>
      <c r="G56" s="139"/>
      <c r="H56" s="140">
        <f>I55</f>
        <v>0</v>
      </c>
      <c r="I56" s="253"/>
      <c r="J56" s="254"/>
      <c r="K56" s="257"/>
      <c r="L56" s="258"/>
      <c r="M56" s="258"/>
      <c r="N56" s="192"/>
      <c r="O56" s="285"/>
      <c r="P56" s="286"/>
      <c r="Q56" s="286"/>
      <c r="R56" s="286"/>
      <c r="S56" s="287"/>
      <c r="T56" s="171" t="s">
        <v>134</v>
      </c>
      <c r="U56" s="107"/>
      <c r="V56" s="108"/>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65">
        <f>IF($BE$3="４週",SUM(W56:AX56),IF($BE$3="暦月",SUM(W56:BA56),""))</f>
        <v>0</v>
      </c>
      <c r="BC56" s="266"/>
      <c r="BD56" s="267">
        <f>IF($BE$3="４週",BB56/4,IF($BE$3="暦月",(BB56/($BE$12/7)),""))</f>
        <v>0</v>
      </c>
      <c r="BE56" s="266"/>
      <c r="BF56" s="262"/>
      <c r="BG56" s="263"/>
      <c r="BH56" s="263"/>
      <c r="BI56" s="263"/>
      <c r="BJ56" s="264"/>
    </row>
    <row r="57" spans="2:62" ht="20.25" customHeight="1" x14ac:dyDescent="0.4">
      <c r="B57" s="309">
        <f>B55+1</f>
        <v>20</v>
      </c>
      <c r="C57" s="189"/>
      <c r="D57" s="190"/>
      <c r="E57" s="141"/>
      <c r="F57" s="142"/>
      <c r="G57" s="141"/>
      <c r="H57" s="142"/>
      <c r="I57" s="251"/>
      <c r="J57" s="252"/>
      <c r="K57" s="255"/>
      <c r="L57" s="256"/>
      <c r="M57" s="256"/>
      <c r="N57" s="190"/>
      <c r="O57" s="285"/>
      <c r="P57" s="286"/>
      <c r="Q57" s="286"/>
      <c r="R57" s="286"/>
      <c r="S57" s="287"/>
      <c r="T57" s="109" t="s">
        <v>18</v>
      </c>
      <c r="U57" s="110"/>
      <c r="V57" s="111"/>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47"/>
      <c r="BC57" s="248"/>
      <c r="BD57" s="249"/>
      <c r="BE57" s="250"/>
      <c r="BF57" s="259"/>
      <c r="BG57" s="260"/>
      <c r="BH57" s="260"/>
      <c r="BI57" s="260"/>
      <c r="BJ57" s="261"/>
    </row>
    <row r="58" spans="2:62" ht="20.25" customHeight="1" x14ac:dyDescent="0.4">
      <c r="B58" s="310"/>
      <c r="C58" s="191"/>
      <c r="D58" s="192"/>
      <c r="E58" s="139"/>
      <c r="F58" s="140">
        <f>C57</f>
        <v>0</v>
      </c>
      <c r="G58" s="139"/>
      <c r="H58" s="140">
        <f>I57</f>
        <v>0</v>
      </c>
      <c r="I58" s="253"/>
      <c r="J58" s="254"/>
      <c r="K58" s="257"/>
      <c r="L58" s="258"/>
      <c r="M58" s="258"/>
      <c r="N58" s="192"/>
      <c r="O58" s="285"/>
      <c r="P58" s="286"/>
      <c r="Q58" s="286"/>
      <c r="R58" s="286"/>
      <c r="S58" s="287"/>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65">
        <f>IF($BE$3="４週",SUM(W58:AX58),IF($BE$3="暦月",SUM(W58:BA58),""))</f>
        <v>0</v>
      </c>
      <c r="BC58" s="266"/>
      <c r="BD58" s="267">
        <f>IF($BE$3="４週",BB58/4,IF($BE$3="暦月",(BB58/($BE$12/7)),""))</f>
        <v>0</v>
      </c>
      <c r="BE58" s="266"/>
      <c r="BF58" s="262"/>
      <c r="BG58" s="263"/>
      <c r="BH58" s="263"/>
      <c r="BI58" s="263"/>
      <c r="BJ58" s="264"/>
    </row>
    <row r="59" spans="2:62" ht="20.25" customHeight="1" x14ac:dyDescent="0.4">
      <c r="B59" s="309">
        <f>B57+1</f>
        <v>21</v>
      </c>
      <c r="C59" s="189"/>
      <c r="D59" s="190"/>
      <c r="E59" s="139"/>
      <c r="F59" s="140"/>
      <c r="G59" s="139"/>
      <c r="H59" s="140"/>
      <c r="I59" s="251"/>
      <c r="J59" s="252"/>
      <c r="K59" s="255"/>
      <c r="L59" s="256"/>
      <c r="M59" s="256"/>
      <c r="N59" s="190"/>
      <c r="O59" s="285"/>
      <c r="P59" s="286"/>
      <c r="Q59" s="286"/>
      <c r="R59" s="286"/>
      <c r="S59" s="287"/>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47"/>
      <c r="BC59" s="248"/>
      <c r="BD59" s="249"/>
      <c r="BE59" s="250"/>
      <c r="BF59" s="259"/>
      <c r="BG59" s="260"/>
      <c r="BH59" s="260"/>
      <c r="BI59" s="260"/>
      <c r="BJ59" s="261"/>
    </row>
    <row r="60" spans="2:62" ht="20.25" customHeight="1" x14ac:dyDescent="0.4">
      <c r="B60" s="310"/>
      <c r="C60" s="191"/>
      <c r="D60" s="192"/>
      <c r="E60" s="139"/>
      <c r="F60" s="140">
        <f>C59</f>
        <v>0</v>
      </c>
      <c r="G60" s="139"/>
      <c r="H60" s="140">
        <f>I59</f>
        <v>0</v>
      </c>
      <c r="I60" s="253"/>
      <c r="J60" s="254"/>
      <c r="K60" s="257"/>
      <c r="L60" s="258"/>
      <c r="M60" s="258"/>
      <c r="N60" s="192"/>
      <c r="O60" s="285"/>
      <c r="P60" s="286"/>
      <c r="Q60" s="286"/>
      <c r="R60" s="286"/>
      <c r="S60" s="287"/>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65">
        <f>IF($BE$3="４週",SUM(W60:AX60),IF($BE$3="暦月",SUM(W60:BA60),""))</f>
        <v>0</v>
      </c>
      <c r="BC60" s="266"/>
      <c r="BD60" s="267">
        <f>IF($BE$3="４週",BB60/4,IF($BE$3="暦月",(BB60/($BE$12/7)),""))</f>
        <v>0</v>
      </c>
      <c r="BE60" s="266"/>
      <c r="BF60" s="262"/>
      <c r="BG60" s="263"/>
      <c r="BH60" s="263"/>
      <c r="BI60" s="263"/>
      <c r="BJ60" s="264"/>
    </row>
    <row r="61" spans="2:62" ht="20.25" customHeight="1" x14ac:dyDescent="0.4">
      <c r="B61" s="309">
        <f>B59+1</f>
        <v>22</v>
      </c>
      <c r="C61" s="189"/>
      <c r="D61" s="190"/>
      <c r="E61" s="139"/>
      <c r="F61" s="140"/>
      <c r="G61" s="139"/>
      <c r="H61" s="140"/>
      <c r="I61" s="251"/>
      <c r="J61" s="252"/>
      <c r="K61" s="255"/>
      <c r="L61" s="256"/>
      <c r="M61" s="256"/>
      <c r="N61" s="190"/>
      <c r="O61" s="285"/>
      <c r="P61" s="286"/>
      <c r="Q61" s="286"/>
      <c r="R61" s="286"/>
      <c r="S61" s="287"/>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47"/>
      <c r="BC61" s="248"/>
      <c r="BD61" s="249"/>
      <c r="BE61" s="250"/>
      <c r="BF61" s="259"/>
      <c r="BG61" s="260"/>
      <c r="BH61" s="260"/>
      <c r="BI61" s="260"/>
      <c r="BJ61" s="261"/>
    </row>
    <row r="62" spans="2:62" ht="20.25" customHeight="1" x14ac:dyDescent="0.4">
      <c r="B62" s="310"/>
      <c r="C62" s="191"/>
      <c r="D62" s="192"/>
      <c r="E62" s="139"/>
      <c r="F62" s="140">
        <f>C61</f>
        <v>0</v>
      </c>
      <c r="G62" s="139"/>
      <c r="H62" s="140">
        <f>I61</f>
        <v>0</v>
      </c>
      <c r="I62" s="253"/>
      <c r="J62" s="254"/>
      <c r="K62" s="257"/>
      <c r="L62" s="258"/>
      <c r="M62" s="258"/>
      <c r="N62" s="192"/>
      <c r="O62" s="285"/>
      <c r="P62" s="286"/>
      <c r="Q62" s="286"/>
      <c r="R62" s="286"/>
      <c r="S62" s="287"/>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65">
        <f>IF($BE$3="４週",SUM(W62:AX62),IF($BE$3="暦月",SUM(W62:BA62),""))</f>
        <v>0</v>
      </c>
      <c r="BC62" s="266"/>
      <c r="BD62" s="267">
        <f>IF($BE$3="４週",BB62/4,IF($BE$3="暦月",(BB62/($BE$12/7)),""))</f>
        <v>0</v>
      </c>
      <c r="BE62" s="266"/>
      <c r="BF62" s="262"/>
      <c r="BG62" s="263"/>
      <c r="BH62" s="263"/>
      <c r="BI62" s="263"/>
      <c r="BJ62" s="264"/>
    </row>
    <row r="63" spans="2:62" ht="20.25" customHeight="1" x14ac:dyDescent="0.4">
      <c r="B63" s="309">
        <f>B61+1</f>
        <v>23</v>
      </c>
      <c r="C63" s="189"/>
      <c r="D63" s="190"/>
      <c r="E63" s="139"/>
      <c r="F63" s="140"/>
      <c r="G63" s="139"/>
      <c r="H63" s="140"/>
      <c r="I63" s="251"/>
      <c r="J63" s="252"/>
      <c r="K63" s="255"/>
      <c r="L63" s="256"/>
      <c r="M63" s="256"/>
      <c r="N63" s="190"/>
      <c r="O63" s="285"/>
      <c r="P63" s="286"/>
      <c r="Q63" s="286"/>
      <c r="R63" s="286"/>
      <c r="S63" s="287"/>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47"/>
      <c r="BC63" s="248"/>
      <c r="BD63" s="249"/>
      <c r="BE63" s="250"/>
      <c r="BF63" s="259"/>
      <c r="BG63" s="260"/>
      <c r="BH63" s="260"/>
      <c r="BI63" s="260"/>
      <c r="BJ63" s="261"/>
    </row>
    <row r="64" spans="2:62" ht="20.25" customHeight="1" x14ac:dyDescent="0.4">
      <c r="B64" s="310"/>
      <c r="C64" s="191"/>
      <c r="D64" s="192"/>
      <c r="E64" s="139"/>
      <c r="F64" s="140">
        <f>C63</f>
        <v>0</v>
      </c>
      <c r="G64" s="139"/>
      <c r="H64" s="140">
        <f>I63</f>
        <v>0</v>
      </c>
      <c r="I64" s="253"/>
      <c r="J64" s="254"/>
      <c r="K64" s="257"/>
      <c r="L64" s="258"/>
      <c r="M64" s="258"/>
      <c r="N64" s="192"/>
      <c r="O64" s="285"/>
      <c r="P64" s="286"/>
      <c r="Q64" s="286"/>
      <c r="R64" s="286"/>
      <c r="S64" s="287"/>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65">
        <f>IF($BE$3="４週",SUM(W64:AX64),IF($BE$3="暦月",SUM(W64:BA64),""))</f>
        <v>0</v>
      </c>
      <c r="BC64" s="266"/>
      <c r="BD64" s="267">
        <f>IF($BE$3="４週",BB64/4,IF($BE$3="暦月",(BB64/($BE$12/7)),""))</f>
        <v>0</v>
      </c>
      <c r="BE64" s="266"/>
      <c r="BF64" s="262"/>
      <c r="BG64" s="263"/>
      <c r="BH64" s="263"/>
      <c r="BI64" s="263"/>
      <c r="BJ64" s="264"/>
    </row>
    <row r="65" spans="2:62" ht="20.25" customHeight="1" x14ac:dyDescent="0.4">
      <c r="B65" s="309">
        <f>B63+1</f>
        <v>24</v>
      </c>
      <c r="C65" s="189"/>
      <c r="D65" s="190"/>
      <c r="E65" s="139"/>
      <c r="F65" s="140"/>
      <c r="G65" s="139"/>
      <c r="H65" s="140"/>
      <c r="I65" s="251"/>
      <c r="J65" s="252"/>
      <c r="K65" s="255"/>
      <c r="L65" s="256"/>
      <c r="M65" s="256"/>
      <c r="N65" s="190"/>
      <c r="O65" s="285"/>
      <c r="P65" s="286"/>
      <c r="Q65" s="286"/>
      <c r="R65" s="286"/>
      <c r="S65" s="287"/>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47"/>
      <c r="BC65" s="248"/>
      <c r="BD65" s="249"/>
      <c r="BE65" s="250"/>
      <c r="BF65" s="259"/>
      <c r="BG65" s="260"/>
      <c r="BH65" s="260"/>
      <c r="BI65" s="260"/>
      <c r="BJ65" s="261"/>
    </row>
    <row r="66" spans="2:62" ht="20.25" customHeight="1" x14ac:dyDescent="0.4">
      <c r="B66" s="310"/>
      <c r="C66" s="191"/>
      <c r="D66" s="192"/>
      <c r="E66" s="139"/>
      <c r="F66" s="140">
        <f>C65</f>
        <v>0</v>
      </c>
      <c r="G66" s="139"/>
      <c r="H66" s="140">
        <f>I65</f>
        <v>0</v>
      </c>
      <c r="I66" s="253"/>
      <c r="J66" s="254"/>
      <c r="K66" s="257"/>
      <c r="L66" s="258"/>
      <c r="M66" s="258"/>
      <c r="N66" s="192"/>
      <c r="O66" s="285"/>
      <c r="P66" s="286"/>
      <c r="Q66" s="286"/>
      <c r="R66" s="286"/>
      <c r="S66" s="287"/>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65">
        <f>IF($BE$3="４週",SUM(W66:AX66),IF($BE$3="暦月",SUM(W66:BA66),""))</f>
        <v>0</v>
      </c>
      <c r="BC66" s="266"/>
      <c r="BD66" s="267">
        <f>IF($BE$3="４週",BB66/4,IF($BE$3="暦月",(BB66/($BE$12/7)),""))</f>
        <v>0</v>
      </c>
      <c r="BE66" s="266"/>
      <c r="BF66" s="262"/>
      <c r="BG66" s="263"/>
      <c r="BH66" s="263"/>
      <c r="BI66" s="263"/>
      <c r="BJ66" s="264"/>
    </row>
    <row r="67" spans="2:62" ht="20.25" customHeight="1" x14ac:dyDescent="0.4">
      <c r="B67" s="309">
        <f>B65+1</f>
        <v>25</v>
      </c>
      <c r="C67" s="189"/>
      <c r="D67" s="190"/>
      <c r="E67" s="139"/>
      <c r="F67" s="140"/>
      <c r="G67" s="139"/>
      <c r="H67" s="140"/>
      <c r="I67" s="251"/>
      <c r="J67" s="252"/>
      <c r="K67" s="255"/>
      <c r="L67" s="256"/>
      <c r="M67" s="256"/>
      <c r="N67" s="190"/>
      <c r="O67" s="285"/>
      <c r="P67" s="286"/>
      <c r="Q67" s="286"/>
      <c r="R67" s="286"/>
      <c r="S67" s="287"/>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47"/>
      <c r="BC67" s="248"/>
      <c r="BD67" s="249"/>
      <c r="BE67" s="250"/>
      <c r="BF67" s="259"/>
      <c r="BG67" s="260"/>
      <c r="BH67" s="260"/>
      <c r="BI67" s="260"/>
      <c r="BJ67" s="261"/>
    </row>
    <row r="68" spans="2:62" ht="20.25" customHeight="1" x14ac:dyDescent="0.4">
      <c r="B68" s="310"/>
      <c r="C68" s="191"/>
      <c r="D68" s="192"/>
      <c r="E68" s="139"/>
      <c r="F68" s="140">
        <f>C67</f>
        <v>0</v>
      </c>
      <c r="G68" s="139"/>
      <c r="H68" s="140">
        <f>I67</f>
        <v>0</v>
      </c>
      <c r="I68" s="253"/>
      <c r="J68" s="254"/>
      <c r="K68" s="257"/>
      <c r="L68" s="258"/>
      <c r="M68" s="258"/>
      <c r="N68" s="192"/>
      <c r="O68" s="285"/>
      <c r="P68" s="286"/>
      <c r="Q68" s="286"/>
      <c r="R68" s="286"/>
      <c r="S68" s="287"/>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65">
        <f>IF($BE$3="４週",SUM(W68:AX68),IF($BE$3="暦月",SUM(W68:BA68),""))</f>
        <v>0</v>
      </c>
      <c r="BC68" s="266"/>
      <c r="BD68" s="267">
        <f>IF($BE$3="４週",BB68/4,IF($BE$3="暦月",(BB68/($BE$12/7)),""))</f>
        <v>0</v>
      </c>
      <c r="BE68" s="266"/>
      <c r="BF68" s="262"/>
      <c r="BG68" s="263"/>
      <c r="BH68" s="263"/>
      <c r="BI68" s="263"/>
      <c r="BJ68" s="264"/>
    </row>
    <row r="69" spans="2:62" ht="20.25" customHeight="1" x14ac:dyDescent="0.4">
      <c r="B69" s="309">
        <f>B67+1</f>
        <v>26</v>
      </c>
      <c r="C69" s="189"/>
      <c r="D69" s="190"/>
      <c r="E69" s="139"/>
      <c r="F69" s="140"/>
      <c r="G69" s="139"/>
      <c r="H69" s="140"/>
      <c r="I69" s="251"/>
      <c r="J69" s="252"/>
      <c r="K69" s="255"/>
      <c r="L69" s="256"/>
      <c r="M69" s="256"/>
      <c r="N69" s="190"/>
      <c r="O69" s="285"/>
      <c r="P69" s="286"/>
      <c r="Q69" s="286"/>
      <c r="R69" s="286"/>
      <c r="S69" s="287"/>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47"/>
      <c r="BC69" s="248"/>
      <c r="BD69" s="249"/>
      <c r="BE69" s="250"/>
      <c r="BF69" s="259"/>
      <c r="BG69" s="260"/>
      <c r="BH69" s="260"/>
      <c r="BI69" s="260"/>
      <c r="BJ69" s="261"/>
    </row>
    <row r="70" spans="2:62" ht="20.25" customHeight="1" x14ac:dyDescent="0.4">
      <c r="B70" s="310"/>
      <c r="C70" s="191"/>
      <c r="D70" s="192"/>
      <c r="E70" s="139"/>
      <c r="F70" s="140">
        <f>C69</f>
        <v>0</v>
      </c>
      <c r="G70" s="139"/>
      <c r="H70" s="140">
        <f>I69</f>
        <v>0</v>
      </c>
      <c r="I70" s="253"/>
      <c r="J70" s="254"/>
      <c r="K70" s="257"/>
      <c r="L70" s="258"/>
      <c r="M70" s="258"/>
      <c r="N70" s="192"/>
      <c r="O70" s="285"/>
      <c r="P70" s="286"/>
      <c r="Q70" s="286"/>
      <c r="R70" s="286"/>
      <c r="S70" s="287"/>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65">
        <f>IF($BE$3="４週",SUM(W70:AX70),IF($BE$3="暦月",SUM(W70:BA70),""))</f>
        <v>0</v>
      </c>
      <c r="BC70" s="266"/>
      <c r="BD70" s="267">
        <f>IF($BE$3="４週",BB70/4,IF($BE$3="暦月",(BB70/($BE$12/7)),""))</f>
        <v>0</v>
      </c>
      <c r="BE70" s="266"/>
      <c r="BF70" s="262"/>
      <c r="BG70" s="263"/>
      <c r="BH70" s="263"/>
      <c r="BI70" s="263"/>
      <c r="BJ70" s="264"/>
    </row>
    <row r="71" spans="2:62" ht="20.25" customHeight="1" x14ac:dyDescent="0.4">
      <c r="B71" s="309">
        <f>B69+1</f>
        <v>27</v>
      </c>
      <c r="C71" s="189"/>
      <c r="D71" s="190"/>
      <c r="E71" s="139"/>
      <c r="F71" s="140"/>
      <c r="G71" s="139"/>
      <c r="H71" s="140"/>
      <c r="I71" s="251"/>
      <c r="J71" s="252"/>
      <c r="K71" s="255"/>
      <c r="L71" s="256"/>
      <c r="M71" s="256"/>
      <c r="N71" s="190"/>
      <c r="O71" s="285"/>
      <c r="P71" s="286"/>
      <c r="Q71" s="286"/>
      <c r="R71" s="286"/>
      <c r="S71" s="287"/>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47"/>
      <c r="BC71" s="248"/>
      <c r="BD71" s="249"/>
      <c r="BE71" s="250"/>
      <c r="BF71" s="259"/>
      <c r="BG71" s="260"/>
      <c r="BH71" s="260"/>
      <c r="BI71" s="260"/>
      <c r="BJ71" s="261"/>
    </row>
    <row r="72" spans="2:62" ht="20.25" customHeight="1" x14ac:dyDescent="0.4">
      <c r="B72" s="310"/>
      <c r="C72" s="191"/>
      <c r="D72" s="192"/>
      <c r="E72" s="139"/>
      <c r="F72" s="140">
        <f>C71</f>
        <v>0</v>
      </c>
      <c r="G72" s="139"/>
      <c r="H72" s="140">
        <f>I71</f>
        <v>0</v>
      </c>
      <c r="I72" s="253"/>
      <c r="J72" s="254"/>
      <c r="K72" s="257"/>
      <c r="L72" s="258"/>
      <c r="M72" s="258"/>
      <c r="N72" s="192"/>
      <c r="O72" s="285"/>
      <c r="P72" s="286"/>
      <c r="Q72" s="286"/>
      <c r="R72" s="286"/>
      <c r="S72" s="287"/>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65">
        <f>IF($BE$3="４週",SUM(W72:AX72),IF($BE$3="暦月",SUM(W72:BA72),""))</f>
        <v>0</v>
      </c>
      <c r="BC72" s="266"/>
      <c r="BD72" s="267">
        <f>IF($BE$3="４週",BB72/4,IF($BE$3="暦月",(BB72/($BE$12/7)),""))</f>
        <v>0</v>
      </c>
      <c r="BE72" s="266"/>
      <c r="BF72" s="262"/>
      <c r="BG72" s="263"/>
      <c r="BH72" s="263"/>
      <c r="BI72" s="263"/>
      <c r="BJ72" s="264"/>
    </row>
    <row r="73" spans="2:62" ht="20.25" customHeight="1" x14ac:dyDescent="0.4">
      <c r="B73" s="309">
        <f>B71+1</f>
        <v>28</v>
      </c>
      <c r="C73" s="189"/>
      <c r="D73" s="190"/>
      <c r="E73" s="139"/>
      <c r="F73" s="140"/>
      <c r="G73" s="139"/>
      <c r="H73" s="140"/>
      <c r="I73" s="251"/>
      <c r="J73" s="252"/>
      <c r="K73" s="255"/>
      <c r="L73" s="256"/>
      <c r="M73" s="256"/>
      <c r="N73" s="190"/>
      <c r="O73" s="285"/>
      <c r="P73" s="286"/>
      <c r="Q73" s="286"/>
      <c r="R73" s="286"/>
      <c r="S73" s="287"/>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47"/>
      <c r="BC73" s="248"/>
      <c r="BD73" s="249"/>
      <c r="BE73" s="250"/>
      <c r="BF73" s="259"/>
      <c r="BG73" s="260"/>
      <c r="BH73" s="260"/>
      <c r="BI73" s="260"/>
      <c r="BJ73" s="261"/>
    </row>
    <row r="74" spans="2:62" ht="20.25" customHeight="1" x14ac:dyDescent="0.4">
      <c r="B74" s="310"/>
      <c r="C74" s="191"/>
      <c r="D74" s="192"/>
      <c r="E74" s="139"/>
      <c r="F74" s="140">
        <f>C73</f>
        <v>0</v>
      </c>
      <c r="G74" s="139"/>
      <c r="H74" s="140">
        <f>I73</f>
        <v>0</v>
      </c>
      <c r="I74" s="253"/>
      <c r="J74" s="254"/>
      <c r="K74" s="257"/>
      <c r="L74" s="258"/>
      <c r="M74" s="258"/>
      <c r="N74" s="192"/>
      <c r="O74" s="285"/>
      <c r="P74" s="286"/>
      <c r="Q74" s="286"/>
      <c r="R74" s="286"/>
      <c r="S74" s="287"/>
      <c r="T74" s="171" t="s">
        <v>134</v>
      </c>
      <c r="U74" s="114"/>
      <c r="V74" s="172"/>
      <c r="W74" s="149" t="str">
        <f>IF(W73="","",VLOOKUP(W73,'【記載例】シフト記号表（勤務時間帯）'!$C$6:$L$47,10,FALSE))</f>
        <v/>
      </c>
      <c r="X74" s="150" t="str">
        <f>IF(X73="","",VLOOKUP(X73,'【記載例】シフト記号表（勤務時間帯）'!$C$6:$L$47,10,FALSE))</f>
        <v/>
      </c>
      <c r="Y74" s="150" t="str">
        <f>IF(Y73="","",VLOOKUP(Y73,'【記載例】シフト記号表（勤務時間帯）'!$C$6:$L$47,10,FALSE))</f>
        <v/>
      </c>
      <c r="Z74" s="150" t="str">
        <f>IF(Z73="","",VLOOKUP(Z73,'【記載例】シフト記号表（勤務時間帯）'!$C$6:$L$47,10,FALSE))</f>
        <v/>
      </c>
      <c r="AA74" s="150" t="str">
        <f>IF(AA73="","",VLOOKUP(AA73,'【記載例】シフト記号表（勤務時間帯）'!$C$6:$L$47,10,FALSE))</f>
        <v/>
      </c>
      <c r="AB74" s="150" t="str">
        <f>IF(AB73="","",VLOOKUP(AB73,'【記載例】シフト記号表（勤務時間帯）'!$C$6:$L$47,10,FALSE))</f>
        <v/>
      </c>
      <c r="AC74" s="151" t="str">
        <f>IF(AC73="","",VLOOKUP(AC73,'【記載例】シフト記号表（勤務時間帯）'!$C$6:$L$47,10,FALSE))</f>
        <v/>
      </c>
      <c r="AD74" s="149" t="str">
        <f>IF(AD73="","",VLOOKUP(AD73,'【記載例】シフト記号表（勤務時間帯）'!$C$6:$L$47,10,FALSE))</f>
        <v/>
      </c>
      <c r="AE74" s="150" t="str">
        <f>IF(AE73="","",VLOOKUP(AE73,'【記載例】シフト記号表（勤務時間帯）'!$C$6:$L$47,10,FALSE))</f>
        <v/>
      </c>
      <c r="AF74" s="150" t="str">
        <f>IF(AF73="","",VLOOKUP(AF73,'【記載例】シフト記号表（勤務時間帯）'!$C$6:$L$47,10,FALSE))</f>
        <v/>
      </c>
      <c r="AG74" s="150" t="str">
        <f>IF(AG73="","",VLOOKUP(AG73,'【記載例】シフト記号表（勤務時間帯）'!$C$6:$L$47,10,FALSE))</f>
        <v/>
      </c>
      <c r="AH74" s="150" t="str">
        <f>IF(AH73="","",VLOOKUP(AH73,'【記載例】シフト記号表（勤務時間帯）'!$C$6:$L$47,10,FALSE))</f>
        <v/>
      </c>
      <c r="AI74" s="150" t="str">
        <f>IF(AI73="","",VLOOKUP(AI73,'【記載例】シフト記号表（勤務時間帯）'!$C$6:$L$47,10,FALSE))</f>
        <v/>
      </c>
      <c r="AJ74" s="151" t="str">
        <f>IF(AJ73="","",VLOOKUP(AJ73,'【記載例】シフト記号表（勤務時間帯）'!$C$6:$L$47,10,FALSE))</f>
        <v/>
      </c>
      <c r="AK74" s="149" t="str">
        <f>IF(AK73="","",VLOOKUP(AK73,'【記載例】シフト記号表（勤務時間帯）'!$C$6:$L$47,10,FALSE))</f>
        <v/>
      </c>
      <c r="AL74" s="150" t="str">
        <f>IF(AL73="","",VLOOKUP(AL73,'【記載例】シフト記号表（勤務時間帯）'!$C$6:$L$47,10,FALSE))</f>
        <v/>
      </c>
      <c r="AM74" s="150" t="str">
        <f>IF(AM73="","",VLOOKUP(AM73,'【記載例】シフト記号表（勤務時間帯）'!$C$6:$L$47,10,FALSE))</f>
        <v/>
      </c>
      <c r="AN74" s="150" t="str">
        <f>IF(AN73="","",VLOOKUP(AN73,'【記載例】シフト記号表（勤務時間帯）'!$C$6:$L$47,10,FALSE))</f>
        <v/>
      </c>
      <c r="AO74" s="150" t="str">
        <f>IF(AO73="","",VLOOKUP(AO73,'【記載例】シフト記号表（勤務時間帯）'!$C$6:$L$47,10,FALSE))</f>
        <v/>
      </c>
      <c r="AP74" s="150" t="str">
        <f>IF(AP73="","",VLOOKUP(AP73,'【記載例】シフト記号表（勤務時間帯）'!$C$6:$L$47,10,FALSE))</f>
        <v/>
      </c>
      <c r="AQ74" s="151" t="str">
        <f>IF(AQ73="","",VLOOKUP(AQ73,'【記載例】シフト記号表（勤務時間帯）'!$C$6:$L$47,10,FALSE))</f>
        <v/>
      </c>
      <c r="AR74" s="149" t="str">
        <f>IF(AR73="","",VLOOKUP(AR73,'【記載例】シフト記号表（勤務時間帯）'!$C$6:$L$47,10,FALSE))</f>
        <v/>
      </c>
      <c r="AS74" s="150" t="str">
        <f>IF(AS73="","",VLOOKUP(AS73,'【記載例】シフト記号表（勤務時間帯）'!$C$6:$L$47,10,FALSE))</f>
        <v/>
      </c>
      <c r="AT74" s="150" t="str">
        <f>IF(AT73="","",VLOOKUP(AT73,'【記載例】シフト記号表（勤務時間帯）'!$C$6:$L$47,10,FALSE))</f>
        <v/>
      </c>
      <c r="AU74" s="150" t="str">
        <f>IF(AU73="","",VLOOKUP(AU73,'【記載例】シフト記号表（勤務時間帯）'!$C$6:$L$47,10,FALSE))</f>
        <v/>
      </c>
      <c r="AV74" s="150" t="str">
        <f>IF(AV73="","",VLOOKUP(AV73,'【記載例】シフト記号表（勤務時間帯）'!$C$6:$L$47,10,FALSE))</f>
        <v/>
      </c>
      <c r="AW74" s="150" t="str">
        <f>IF(AW73="","",VLOOKUP(AW73,'【記載例】シフト記号表（勤務時間帯）'!$C$6:$L$47,10,FALSE))</f>
        <v/>
      </c>
      <c r="AX74" s="151" t="str">
        <f>IF(AX73="","",VLOOKUP(AX73,'【記載例】シフト記号表（勤務時間帯）'!$C$6:$L$47,10,FALSE))</f>
        <v/>
      </c>
      <c r="AY74" s="149" t="str">
        <f>IF(AY73="","",VLOOKUP(AY73,'【記載例】シフト記号表（勤務時間帯）'!$C$6:$L$47,10,FALSE))</f>
        <v/>
      </c>
      <c r="AZ74" s="150" t="str">
        <f>IF(AZ73="","",VLOOKUP(AZ73,'【記載例】シフト記号表（勤務時間帯）'!$C$6:$L$47,10,FALSE))</f>
        <v/>
      </c>
      <c r="BA74" s="150" t="str">
        <f>IF(BA73="","",VLOOKUP(BA73,'【記載例】シフト記号表（勤務時間帯）'!$C$6:$L$47,10,FALSE))</f>
        <v/>
      </c>
      <c r="BB74" s="265">
        <f>IF($BE$3="４週",SUM(W74:AX74),IF($BE$3="暦月",SUM(W74:BA74),""))</f>
        <v>0</v>
      </c>
      <c r="BC74" s="266"/>
      <c r="BD74" s="267">
        <f>IF($BE$3="４週",BB74/4,IF($BE$3="暦月",(BB74/($BE$12/7)),""))</f>
        <v>0</v>
      </c>
      <c r="BE74" s="266"/>
      <c r="BF74" s="262"/>
      <c r="BG74" s="263"/>
      <c r="BH74" s="263"/>
      <c r="BI74" s="263"/>
      <c r="BJ74" s="264"/>
    </row>
    <row r="75" spans="2:62" ht="20.25" customHeight="1" x14ac:dyDescent="0.4">
      <c r="B75" s="309">
        <f>B73+1</f>
        <v>29</v>
      </c>
      <c r="C75" s="189"/>
      <c r="D75" s="190"/>
      <c r="E75" s="139"/>
      <c r="F75" s="140"/>
      <c r="G75" s="139"/>
      <c r="H75" s="140"/>
      <c r="I75" s="251"/>
      <c r="J75" s="252"/>
      <c r="K75" s="255"/>
      <c r="L75" s="256"/>
      <c r="M75" s="256"/>
      <c r="N75" s="190"/>
      <c r="O75" s="285"/>
      <c r="P75" s="286"/>
      <c r="Q75" s="286"/>
      <c r="R75" s="286"/>
      <c r="S75" s="287"/>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47"/>
      <c r="BC75" s="248"/>
      <c r="BD75" s="249"/>
      <c r="BE75" s="250"/>
      <c r="BF75" s="259"/>
      <c r="BG75" s="260"/>
      <c r="BH75" s="260"/>
      <c r="BI75" s="260"/>
      <c r="BJ75" s="261"/>
    </row>
    <row r="76" spans="2:62" ht="20.25" customHeight="1" x14ac:dyDescent="0.4">
      <c r="B76" s="310"/>
      <c r="C76" s="303"/>
      <c r="D76" s="304"/>
      <c r="E76" s="181"/>
      <c r="F76" s="182">
        <f>C75</f>
        <v>0</v>
      </c>
      <c r="G76" s="181"/>
      <c r="H76" s="182">
        <f>I75</f>
        <v>0</v>
      </c>
      <c r="I76" s="305"/>
      <c r="J76" s="306"/>
      <c r="K76" s="307"/>
      <c r="L76" s="308"/>
      <c r="M76" s="308"/>
      <c r="N76" s="304"/>
      <c r="O76" s="285"/>
      <c r="P76" s="286"/>
      <c r="Q76" s="286"/>
      <c r="R76" s="286"/>
      <c r="S76" s="287"/>
      <c r="T76" s="171" t="s">
        <v>134</v>
      </c>
      <c r="U76" s="114"/>
      <c r="V76" s="172"/>
      <c r="W76" s="149" t="str">
        <f>IF(W75="","",VLOOKUP(W75,'【記載例】シフト記号表（勤務時間帯）'!$C$6:$L$47,10,FALSE))</f>
        <v/>
      </c>
      <c r="X76" s="150" t="str">
        <f>IF(X75="","",VLOOKUP(X75,'【記載例】シフト記号表（勤務時間帯）'!$C$6:$L$47,10,FALSE))</f>
        <v/>
      </c>
      <c r="Y76" s="150" t="str">
        <f>IF(Y75="","",VLOOKUP(Y75,'【記載例】シフト記号表（勤務時間帯）'!$C$6:$L$47,10,FALSE))</f>
        <v/>
      </c>
      <c r="Z76" s="150" t="str">
        <f>IF(Z75="","",VLOOKUP(Z75,'【記載例】シフト記号表（勤務時間帯）'!$C$6:$L$47,10,FALSE))</f>
        <v/>
      </c>
      <c r="AA76" s="150" t="str">
        <f>IF(AA75="","",VLOOKUP(AA75,'【記載例】シフト記号表（勤務時間帯）'!$C$6:$L$47,10,FALSE))</f>
        <v/>
      </c>
      <c r="AB76" s="150" t="str">
        <f>IF(AB75="","",VLOOKUP(AB75,'【記載例】シフト記号表（勤務時間帯）'!$C$6:$L$47,10,FALSE))</f>
        <v/>
      </c>
      <c r="AC76" s="151" t="str">
        <f>IF(AC75="","",VLOOKUP(AC75,'【記載例】シフト記号表（勤務時間帯）'!$C$6:$L$47,10,FALSE))</f>
        <v/>
      </c>
      <c r="AD76" s="149" t="str">
        <f>IF(AD75="","",VLOOKUP(AD75,'【記載例】シフト記号表（勤務時間帯）'!$C$6:$L$47,10,FALSE))</f>
        <v/>
      </c>
      <c r="AE76" s="150" t="str">
        <f>IF(AE75="","",VLOOKUP(AE75,'【記載例】シフト記号表（勤務時間帯）'!$C$6:$L$47,10,FALSE))</f>
        <v/>
      </c>
      <c r="AF76" s="150" t="str">
        <f>IF(AF75="","",VLOOKUP(AF75,'【記載例】シフト記号表（勤務時間帯）'!$C$6:$L$47,10,FALSE))</f>
        <v/>
      </c>
      <c r="AG76" s="150" t="str">
        <f>IF(AG75="","",VLOOKUP(AG75,'【記載例】シフト記号表（勤務時間帯）'!$C$6:$L$47,10,FALSE))</f>
        <v/>
      </c>
      <c r="AH76" s="150" t="str">
        <f>IF(AH75="","",VLOOKUP(AH75,'【記載例】シフト記号表（勤務時間帯）'!$C$6:$L$47,10,FALSE))</f>
        <v/>
      </c>
      <c r="AI76" s="150" t="str">
        <f>IF(AI75="","",VLOOKUP(AI75,'【記載例】シフト記号表（勤務時間帯）'!$C$6:$L$47,10,FALSE))</f>
        <v/>
      </c>
      <c r="AJ76" s="151" t="str">
        <f>IF(AJ75="","",VLOOKUP(AJ75,'【記載例】シフト記号表（勤務時間帯）'!$C$6:$L$47,10,FALSE))</f>
        <v/>
      </c>
      <c r="AK76" s="149" t="str">
        <f>IF(AK75="","",VLOOKUP(AK75,'【記載例】シフト記号表（勤務時間帯）'!$C$6:$L$47,10,FALSE))</f>
        <v/>
      </c>
      <c r="AL76" s="150" t="str">
        <f>IF(AL75="","",VLOOKUP(AL75,'【記載例】シフト記号表（勤務時間帯）'!$C$6:$L$47,10,FALSE))</f>
        <v/>
      </c>
      <c r="AM76" s="150" t="str">
        <f>IF(AM75="","",VLOOKUP(AM75,'【記載例】シフト記号表（勤務時間帯）'!$C$6:$L$47,10,FALSE))</f>
        <v/>
      </c>
      <c r="AN76" s="150" t="str">
        <f>IF(AN75="","",VLOOKUP(AN75,'【記載例】シフト記号表（勤務時間帯）'!$C$6:$L$47,10,FALSE))</f>
        <v/>
      </c>
      <c r="AO76" s="150" t="str">
        <f>IF(AO75="","",VLOOKUP(AO75,'【記載例】シフト記号表（勤務時間帯）'!$C$6:$L$47,10,FALSE))</f>
        <v/>
      </c>
      <c r="AP76" s="150" t="str">
        <f>IF(AP75="","",VLOOKUP(AP75,'【記載例】シフト記号表（勤務時間帯）'!$C$6:$L$47,10,FALSE))</f>
        <v/>
      </c>
      <c r="AQ76" s="151" t="str">
        <f>IF(AQ75="","",VLOOKUP(AQ75,'【記載例】シフト記号表（勤務時間帯）'!$C$6:$L$47,10,FALSE))</f>
        <v/>
      </c>
      <c r="AR76" s="149" t="str">
        <f>IF(AR75="","",VLOOKUP(AR75,'【記載例】シフト記号表（勤務時間帯）'!$C$6:$L$47,10,FALSE))</f>
        <v/>
      </c>
      <c r="AS76" s="150" t="str">
        <f>IF(AS75="","",VLOOKUP(AS75,'【記載例】シフト記号表（勤務時間帯）'!$C$6:$L$47,10,FALSE))</f>
        <v/>
      </c>
      <c r="AT76" s="150" t="str">
        <f>IF(AT75="","",VLOOKUP(AT75,'【記載例】シフト記号表（勤務時間帯）'!$C$6:$L$47,10,FALSE))</f>
        <v/>
      </c>
      <c r="AU76" s="150" t="str">
        <f>IF(AU75="","",VLOOKUP(AU75,'【記載例】シフト記号表（勤務時間帯）'!$C$6:$L$47,10,FALSE))</f>
        <v/>
      </c>
      <c r="AV76" s="150" t="str">
        <f>IF(AV75="","",VLOOKUP(AV75,'【記載例】シフト記号表（勤務時間帯）'!$C$6:$L$47,10,FALSE))</f>
        <v/>
      </c>
      <c r="AW76" s="150" t="str">
        <f>IF(AW75="","",VLOOKUP(AW75,'【記載例】シフト記号表（勤務時間帯）'!$C$6:$L$47,10,FALSE))</f>
        <v/>
      </c>
      <c r="AX76" s="151" t="str">
        <f>IF(AX75="","",VLOOKUP(AX75,'【記載例】シフト記号表（勤務時間帯）'!$C$6:$L$47,10,FALSE))</f>
        <v/>
      </c>
      <c r="AY76" s="149" t="str">
        <f>IF(AY75="","",VLOOKUP(AY75,'【記載例】シフト記号表（勤務時間帯）'!$C$6:$L$47,10,FALSE))</f>
        <v/>
      </c>
      <c r="AZ76" s="150" t="str">
        <f>IF(AZ75="","",VLOOKUP(AZ75,'【記載例】シフト記号表（勤務時間帯）'!$C$6:$L$47,10,FALSE))</f>
        <v/>
      </c>
      <c r="BA76" s="150" t="str">
        <f>IF(BA75="","",VLOOKUP(BA75,'【記載例】シフト記号表（勤務時間帯）'!$C$6:$L$47,10,FALSE))</f>
        <v/>
      </c>
      <c r="BB76" s="300">
        <f>IF($BE$3="４週",SUM(W76:AX76),IF($BE$3="暦月",SUM(W76:BA76),""))</f>
        <v>0</v>
      </c>
      <c r="BC76" s="301"/>
      <c r="BD76" s="302">
        <f>IF($BE$3="４週",BB76/4,IF($BE$3="暦月",(BB76/($BE$12/7)),""))</f>
        <v>0</v>
      </c>
      <c r="BE76" s="301"/>
      <c r="BF76" s="297"/>
      <c r="BG76" s="298"/>
      <c r="BH76" s="298"/>
      <c r="BI76" s="298"/>
      <c r="BJ76" s="299"/>
    </row>
    <row r="77" spans="2:62" ht="20.25" customHeight="1" x14ac:dyDescent="0.4">
      <c r="B77" s="309">
        <f>B75+1</f>
        <v>30</v>
      </c>
      <c r="C77" s="189"/>
      <c r="D77" s="190"/>
      <c r="E77" s="141"/>
      <c r="F77" s="142"/>
      <c r="G77" s="141"/>
      <c r="H77" s="142"/>
      <c r="I77" s="251"/>
      <c r="J77" s="252"/>
      <c r="K77" s="255"/>
      <c r="L77" s="256"/>
      <c r="M77" s="256"/>
      <c r="N77" s="190"/>
      <c r="O77" s="285"/>
      <c r="P77" s="286"/>
      <c r="Q77" s="286"/>
      <c r="R77" s="286"/>
      <c r="S77" s="287"/>
      <c r="T77" s="115" t="s">
        <v>18</v>
      </c>
      <c r="U77" s="116"/>
      <c r="V77" s="117"/>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47"/>
      <c r="BC77" s="248"/>
      <c r="BD77" s="249"/>
      <c r="BE77" s="250"/>
      <c r="BF77" s="259"/>
      <c r="BG77" s="260"/>
      <c r="BH77" s="260"/>
      <c r="BI77" s="260"/>
      <c r="BJ77" s="261"/>
    </row>
    <row r="78" spans="2:62" ht="20.25" customHeight="1" thickBot="1" x14ac:dyDescent="0.45">
      <c r="B78" s="311"/>
      <c r="C78" s="279"/>
      <c r="D78" s="280"/>
      <c r="E78" s="165"/>
      <c r="F78" s="166">
        <f>C78</f>
        <v>0</v>
      </c>
      <c r="G78" s="165"/>
      <c r="H78" s="166">
        <f>I78</f>
        <v>0</v>
      </c>
      <c r="I78" s="281"/>
      <c r="J78" s="282"/>
      <c r="K78" s="283"/>
      <c r="L78" s="284"/>
      <c r="M78" s="284"/>
      <c r="N78" s="280"/>
      <c r="O78" s="288"/>
      <c r="P78" s="289"/>
      <c r="Q78" s="289"/>
      <c r="R78" s="289"/>
      <c r="S78" s="290"/>
      <c r="T78" s="167" t="s">
        <v>134</v>
      </c>
      <c r="U78" s="168"/>
      <c r="V78" s="169"/>
      <c r="W78" s="152" t="str">
        <f>IF(W77="","",VLOOKUP(W77,'【記載例】シフト記号表（勤務時間帯）'!$C$6:$L$47,10,FALSE))</f>
        <v/>
      </c>
      <c r="X78" s="153" t="str">
        <f>IF(X77="","",VLOOKUP(X77,'【記載例】シフト記号表（勤務時間帯）'!$C$6:$L$47,10,FALSE))</f>
        <v/>
      </c>
      <c r="Y78" s="153" t="str">
        <f>IF(Y77="","",VLOOKUP(Y77,'【記載例】シフト記号表（勤務時間帯）'!$C$6:$L$47,10,FALSE))</f>
        <v/>
      </c>
      <c r="Z78" s="153" t="str">
        <f>IF(Z77="","",VLOOKUP(Z77,'【記載例】シフト記号表（勤務時間帯）'!$C$6:$L$47,10,FALSE))</f>
        <v/>
      </c>
      <c r="AA78" s="153" t="str">
        <f>IF(AA77="","",VLOOKUP(AA77,'【記載例】シフト記号表（勤務時間帯）'!$C$6:$L$47,10,FALSE))</f>
        <v/>
      </c>
      <c r="AB78" s="153" t="str">
        <f>IF(AB77="","",VLOOKUP(AB77,'【記載例】シフト記号表（勤務時間帯）'!$C$6:$L$47,10,FALSE))</f>
        <v/>
      </c>
      <c r="AC78" s="154" t="str">
        <f>IF(AC77="","",VLOOKUP(AC77,'【記載例】シフト記号表（勤務時間帯）'!$C$6:$L$47,10,FALSE))</f>
        <v/>
      </c>
      <c r="AD78" s="152" t="str">
        <f>IF(AD77="","",VLOOKUP(AD77,'【記載例】シフト記号表（勤務時間帯）'!$C$6:$L$47,10,FALSE))</f>
        <v/>
      </c>
      <c r="AE78" s="153" t="str">
        <f>IF(AE77="","",VLOOKUP(AE77,'【記載例】シフト記号表（勤務時間帯）'!$C$6:$L$47,10,FALSE))</f>
        <v/>
      </c>
      <c r="AF78" s="153" t="str">
        <f>IF(AF77="","",VLOOKUP(AF77,'【記載例】シフト記号表（勤務時間帯）'!$C$6:$L$47,10,FALSE))</f>
        <v/>
      </c>
      <c r="AG78" s="153" t="str">
        <f>IF(AG77="","",VLOOKUP(AG77,'【記載例】シフト記号表（勤務時間帯）'!$C$6:$L$47,10,FALSE))</f>
        <v/>
      </c>
      <c r="AH78" s="153" t="str">
        <f>IF(AH77="","",VLOOKUP(AH77,'【記載例】シフト記号表（勤務時間帯）'!$C$6:$L$47,10,FALSE))</f>
        <v/>
      </c>
      <c r="AI78" s="153" t="str">
        <f>IF(AI77="","",VLOOKUP(AI77,'【記載例】シフト記号表（勤務時間帯）'!$C$6:$L$47,10,FALSE))</f>
        <v/>
      </c>
      <c r="AJ78" s="154" t="str">
        <f>IF(AJ77="","",VLOOKUP(AJ77,'【記載例】シフト記号表（勤務時間帯）'!$C$6:$L$47,10,FALSE))</f>
        <v/>
      </c>
      <c r="AK78" s="152" t="str">
        <f>IF(AK77="","",VLOOKUP(AK77,'【記載例】シフト記号表（勤務時間帯）'!$C$6:$L$47,10,FALSE))</f>
        <v/>
      </c>
      <c r="AL78" s="153" t="str">
        <f>IF(AL77="","",VLOOKUP(AL77,'【記載例】シフト記号表（勤務時間帯）'!$C$6:$L$47,10,FALSE))</f>
        <v/>
      </c>
      <c r="AM78" s="153" t="str">
        <f>IF(AM77="","",VLOOKUP(AM77,'【記載例】シフト記号表（勤務時間帯）'!$C$6:$L$47,10,FALSE))</f>
        <v/>
      </c>
      <c r="AN78" s="153" t="str">
        <f>IF(AN77="","",VLOOKUP(AN77,'【記載例】シフト記号表（勤務時間帯）'!$C$6:$L$47,10,FALSE))</f>
        <v/>
      </c>
      <c r="AO78" s="153" t="str">
        <f>IF(AO77="","",VLOOKUP(AO77,'【記載例】シフト記号表（勤務時間帯）'!$C$6:$L$47,10,FALSE))</f>
        <v/>
      </c>
      <c r="AP78" s="153" t="str">
        <f>IF(AP77="","",VLOOKUP(AP77,'【記載例】シフト記号表（勤務時間帯）'!$C$6:$L$47,10,FALSE))</f>
        <v/>
      </c>
      <c r="AQ78" s="154" t="str">
        <f>IF(AQ77="","",VLOOKUP(AQ77,'【記載例】シフト記号表（勤務時間帯）'!$C$6:$L$47,10,FALSE))</f>
        <v/>
      </c>
      <c r="AR78" s="152" t="str">
        <f>IF(AR77="","",VLOOKUP(AR77,'【記載例】シフト記号表（勤務時間帯）'!$C$6:$L$47,10,FALSE))</f>
        <v/>
      </c>
      <c r="AS78" s="153" t="str">
        <f>IF(AS77="","",VLOOKUP(AS77,'【記載例】シフト記号表（勤務時間帯）'!$C$6:$L$47,10,FALSE))</f>
        <v/>
      </c>
      <c r="AT78" s="153" t="str">
        <f>IF(AT77="","",VLOOKUP(AT77,'【記載例】シフト記号表（勤務時間帯）'!$C$6:$L$47,10,FALSE))</f>
        <v/>
      </c>
      <c r="AU78" s="153" t="str">
        <f>IF(AU77="","",VLOOKUP(AU77,'【記載例】シフト記号表（勤務時間帯）'!$C$6:$L$47,10,FALSE))</f>
        <v/>
      </c>
      <c r="AV78" s="153" t="str">
        <f>IF(AV77="","",VLOOKUP(AV77,'【記載例】シフト記号表（勤務時間帯）'!$C$6:$L$47,10,FALSE))</f>
        <v/>
      </c>
      <c r="AW78" s="153" t="str">
        <f>IF(AW77="","",VLOOKUP(AW77,'【記載例】シフト記号表（勤務時間帯）'!$C$6:$L$47,10,FALSE))</f>
        <v/>
      </c>
      <c r="AX78" s="154" t="str">
        <f>IF(AX77="","",VLOOKUP(AX77,'【記載例】シフト記号表（勤務時間帯）'!$C$6:$L$47,10,FALSE))</f>
        <v/>
      </c>
      <c r="AY78" s="152" t="str">
        <f>IF(AY77="","",VLOOKUP(AY77,'【記載例】シフト記号表（勤務時間帯）'!$C$6:$L$47,10,FALSE))</f>
        <v/>
      </c>
      <c r="AZ78" s="153" t="str">
        <f>IF(AZ77="","",VLOOKUP(AZ77,'【記載例】シフト記号表（勤務時間帯）'!$C$6:$L$47,10,FALSE))</f>
        <v/>
      </c>
      <c r="BA78" s="164" t="str">
        <f>IF(BA77="","",VLOOKUP(BA77,'【記載例】シフト記号表（勤務時間帯）'!$C$6:$L$47,10,FALSE))</f>
        <v/>
      </c>
      <c r="BB78" s="294">
        <f>IF($BE$3="４週",SUM(W78:AX78),IF($BE$3="暦月",SUM(W78:BA78),""))</f>
        <v>0</v>
      </c>
      <c r="BC78" s="295"/>
      <c r="BD78" s="296">
        <f>IF($BE$3="４週",BB78/4,IF($BE$3="暦月",(BB78/($BE$12/7)),""))</f>
        <v>0</v>
      </c>
      <c r="BE78" s="295"/>
      <c r="BF78" s="291"/>
      <c r="BG78" s="292"/>
      <c r="BH78" s="292"/>
      <c r="BI78" s="292"/>
      <c r="BJ78" s="293"/>
    </row>
    <row r="79" spans="2:62" ht="20.25" customHeight="1" x14ac:dyDescent="0.4"/>
    <row r="80" spans="2:62"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118" spans="1:59" x14ac:dyDescent="0.4">
      <c r="AQ118" s="13"/>
      <c r="AR118" s="13"/>
      <c r="AS118" s="13"/>
      <c r="AT118" s="13"/>
      <c r="AU118" s="13"/>
      <c r="AV118" s="13"/>
    </row>
    <row r="119" spans="1:59" x14ac:dyDescent="0.4">
      <c r="AQ119" s="13"/>
      <c r="AR119" s="13"/>
      <c r="AS119" s="13"/>
      <c r="AT119" s="13"/>
      <c r="AU119" s="13"/>
      <c r="AV119" s="13"/>
    </row>
    <row r="121" spans="1:59" x14ac:dyDescent="0.4">
      <c r="AW121" s="13"/>
      <c r="AX121" s="13"/>
      <c r="AY121" s="13"/>
      <c r="AZ121" s="10"/>
      <c r="BA121" s="10"/>
      <c r="BB121" s="10"/>
      <c r="BC121" s="10"/>
      <c r="BD121" s="10"/>
      <c r="BE121" s="10"/>
    </row>
    <row r="122" spans="1:59" x14ac:dyDescent="0.4">
      <c r="AW122" s="13"/>
      <c r="AX122" s="13"/>
      <c r="AY122" s="13"/>
      <c r="AZ122" s="10"/>
      <c r="BA122" s="10"/>
      <c r="BB122" s="10"/>
      <c r="BC122" s="10"/>
      <c r="BD122" s="10"/>
      <c r="BE122" s="10"/>
    </row>
    <row r="125" spans="1:59" x14ac:dyDescent="0.4">
      <c r="A125" s="11"/>
      <c r="B125" s="11"/>
      <c r="C125" s="12"/>
      <c r="D125" s="12"/>
      <c r="E125" s="12"/>
      <c r="F125" s="12"/>
      <c r="G125" s="12"/>
      <c r="H125" s="12"/>
      <c r="I125" s="12"/>
      <c r="J125" s="12"/>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BF125" s="10"/>
      <c r="BG125" s="10"/>
    </row>
    <row r="126" spans="1:59" x14ac:dyDescent="0.4">
      <c r="A126" s="11"/>
      <c r="B126" s="11"/>
      <c r="C126" s="12"/>
      <c r="D126" s="12"/>
      <c r="E126" s="12"/>
      <c r="F126" s="12"/>
      <c r="G126" s="12"/>
      <c r="H126" s="12"/>
      <c r="I126" s="12"/>
      <c r="J126" s="12"/>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c r="AO126" s="13"/>
      <c r="AP126" s="13"/>
      <c r="BF126" s="10"/>
      <c r="BG126" s="10"/>
    </row>
    <row r="127" spans="1:59" x14ac:dyDescent="0.4">
      <c r="A127" s="11"/>
      <c r="B127" s="11"/>
      <c r="C127" s="14"/>
      <c r="D127" s="14"/>
      <c r="E127" s="14"/>
      <c r="F127" s="14"/>
      <c r="G127" s="14"/>
      <c r="H127" s="14"/>
      <c r="I127" s="14"/>
      <c r="J127" s="14"/>
      <c r="K127" s="12"/>
      <c r="L127" s="12"/>
      <c r="M127" s="11"/>
      <c r="N127" s="11"/>
      <c r="O127" s="11"/>
      <c r="P127" s="11"/>
      <c r="Q127" s="11"/>
      <c r="R127" s="11"/>
    </row>
    <row r="128" spans="1:59" x14ac:dyDescent="0.4">
      <c r="A128" s="11"/>
      <c r="B128" s="11"/>
      <c r="C128" s="14"/>
      <c r="D128" s="14"/>
      <c r="E128" s="14"/>
      <c r="F128" s="14"/>
      <c r="G128" s="14"/>
      <c r="H128" s="14"/>
      <c r="I128" s="14"/>
      <c r="J128" s="14"/>
      <c r="K128" s="12"/>
      <c r="L128" s="12"/>
      <c r="M128" s="11"/>
      <c r="N128" s="11"/>
      <c r="O128" s="11"/>
      <c r="P128" s="11"/>
      <c r="Q128" s="11"/>
      <c r="R128" s="11"/>
    </row>
    <row r="129" spans="3:10" x14ac:dyDescent="0.4">
      <c r="C129" s="3"/>
      <c r="D129" s="3"/>
      <c r="E129" s="3"/>
      <c r="F129" s="3"/>
      <c r="G129" s="3"/>
      <c r="H129" s="3"/>
      <c r="I129" s="3"/>
      <c r="J129" s="3"/>
    </row>
    <row r="130" spans="3:10" x14ac:dyDescent="0.4">
      <c r="C130" s="3"/>
      <c r="D130" s="3"/>
      <c r="E130" s="3"/>
      <c r="F130" s="3"/>
      <c r="G130" s="3"/>
      <c r="H130" s="3"/>
      <c r="I130" s="3"/>
      <c r="J130" s="3"/>
    </row>
    <row r="131" spans="3:10" x14ac:dyDescent="0.4">
      <c r="C131" s="3"/>
      <c r="D131" s="3"/>
      <c r="E131" s="3"/>
      <c r="F131" s="3"/>
      <c r="G131" s="3"/>
      <c r="H131" s="3"/>
      <c r="I131" s="3"/>
      <c r="J131" s="3"/>
    </row>
    <row r="132" spans="3:10" x14ac:dyDescent="0.4">
      <c r="C132" s="3"/>
      <c r="D132" s="3"/>
      <c r="E132" s="3"/>
      <c r="F132" s="3"/>
      <c r="G132" s="3"/>
      <c r="H132" s="3"/>
      <c r="I132" s="3"/>
      <c r="J132" s="3"/>
    </row>
  </sheetData>
  <sheetProtection sheet="1" insertRows="0" deleteRows="0"/>
  <mergeCells count="328">
    <mergeCell ref="B71:B72"/>
    <mergeCell ref="B73:B74"/>
    <mergeCell ref="B75:B76"/>
    <mergeCell ref="B77:B78"/>
    <mergeCell ref="O14: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O55:S56"/>
    <mergeCell ref="B55:B56"/>
    <mergeCell ref="B57:B58"/>
    <mergeCell ref="B59:B60"/>
    <mergeCell ref="B61:B62"/>
    <mergeCell ref="B63:B64"/>
    <mergeCell ref="B65:B66"/>
    <mergeCell ref="B67:B68"/>
    <mergeCell ref="B69:B70"/>
    <mergeCell ref="B37:B38"/>
    <mergeCell ref="B39:B40"/>
    <mergeCell ref="B41:B42"/>
    <mergeCell ref="B43:B44"/>
    <mergeCell ref="B45:B46"/>
    <mergeCell ref="B47:B48"/>
    <mergeCell ref="B49:B50"/>
    <mergeCell ref="B51:B52"/>
    <mergeCell ref="B53:B54"/>
    <mergeCell ref="B19:B20"/>
    <mergeCell ref="B21:B22"/>
    <mergeCell ref="B23:B24"/>
    <mergeCell ref="B25:B26"/>
    <mergeCell ref="B27:B28"/>
    <mergeCell ref="B29:B30"/>
    <mergeCell ref="B31:B32"/>
    <mergeCell ref="B33:B34"/>
    <mergeCell ref="B35:B36"/>
    <mergeCell ref="BF63:BJ64"/>
    <mergeCell ref="BB64:BC64"/>
    <mergeCell ref="BD64:BE64"/>
    <mergeCell ref="BF41:BJ42"/>
    <mergeCell ref="BB42:BC42"/>
    <mergeCell ref="BD42:BE42"/>
    <mergeCell ref="BF43:BJ44"/>
    <mergeCell ref="BB44:BC44"/>
    <mergeCell ref="BD44:BE44"/>
    <mergeCell ref="BF45:BJ46"/>
    <mergeCell ref="BF59:BJ60"/>
    <mergeCell ref="BB60:BC60"/>
    <mergeCell ref="BD60:BE60"/>
    <mergeCell ref="BB41:BC41"/>
    <mergeCell ref="BD41:BE41"/>
    <mergeCell ref="BB43:BC43"/>
    <mergeCell ref="BD43:BE43"/>
    <mergeCell ref="BB57:BC57"/>
    <mergeCell ref="BD57:BE57"/>
    <mergeCell ref="BB63:BC63"/>
    <mergeCell ref="BD63:BE63"/>
    <mergeCell ref="I41:J42"/>
    <mergeCell ref="I43:J44"/>
    <mergeCell ref="K41:N42"/>
    <mergeCell ref="K43:N44"/>
    <mergeCell ref="BF61:BJ62"/>
    <mergeCell ref="BB62:BC62"/>
    <mergeCell ref="BD62:BE62"/>
    <mergeCell ref="BB49:BC49"/>
    <mergeCell ref="BD49:BE49"/>
    <mergeCell ref="BF47:BJ48"/>
    <mergeCell ref="BF49:BJ50"/>
    <mergeCell ref="BB50:BC50"/>
    <mergeCell ref="BD50:BE50"/>
    <mergeCell ref="BB45:BC45"/>
    <mergeCell ref="BD45:BE45"/>
    <mergeCell ref="BB46:BC46"/>
    <mergeCell ref="BD46:BE46"/>
    <mergeCell ref="I45:J46"/>
    <mergeCell ref="K45:N46"/>
    <mergeCell ref="BB47:BC47"/>
    <mergeCell ref="BD47:BE47"/>
    <mergeCell ref="I47:J48"/>
    <mergeCell ref="BB48:BC48"/>
    <mergeCell ref="BD48:BE48"/>
    <mergeCell ref="I49:J50"/>
    <mergeCell ref="K47:N48"/>
    <mergeCell ref="K49:N50"/>
    <mergeCell ref="BB51:BC51"/>
    <mergeCell ref="BD51:BE51"/>
    <mergeCell ref="I51:J52"/>
    <mergeCell ref="BF51:BJ52"/>
    <mergeCell ref="BB52:BC52"/>
    <mergeCell ref="BD52:BE52"/>
    <mergeCell ref="K51:N52"/>
    <mergeCell ref="I57:J58"/>
    <mergeCell ref="BF57:BJ58"/>
    <mergeCell ref="BB58:BC58"/>
    <mergeCell ref="BD58:BE58"/>
    <mergeCell ref="K57:N58"/>
    <mergeCell ref="O57:S58"/>
    <mergeCell ref="BB53:BC53"/>
    <mergeCell ref="BD53:BE53"/>
    <mergeCell ref="BB55:BC55"/>
    <mergeCell ref="BD55:BE55"/>
    <mergeCell ref="I53:J54"/>
    <mergeCell ref="BF53:BJ54"/>
    <mergeCell ref="BB54:BC54"/>
    <mergeCell ref="BD54:BE54"/>
    <mergeCell ref="BF55:BJ56"/>
    <mergeCell ref="BB56:BC56"/>
    <mergeCell ref="BD56:BE56"/>
    <mergeCell ref="I55:J56"/>
    <mergeCell ref="K53:N54"/>
    <mergeCell ref="K55:N56"/>
    <mergeCell ref="C63:D64"/>
    <mergeCell ref="I63:J64"/>
    <mergeCell ref="K63:N64"/>
    <mergeCell ref="O63:S64"/>
    <mergeCell ref="O65:S66"/>
    <mergeCell ref="BB59:BC59"/>
    <mergeCell ref="BD59:BE59"/>
    <mergeCell ref="BB61:BC61"/>
    <mergeCell ref="BD61:BE61"/>
    <mergeCell ref="I59:J60"/>
    <mergeCell ref="K59:N60"/>
    <mergeCell ref="I61:J62"/>
    <mergeCell ref="K61:N62"/>
    <mergeCell ref="O59:S60"/>
    <mergeCell ref="O61:S62"/>
    <mergeCell ref="BB66:BC66"/>
    <mergeCell ref="BD66:BE66"/>
    <mergeCell ref="BB67:BC67"/>
    <mergeCell ref="BD67:BE67"/>
    <mergeCell ref="C65:D66"/>
    <mergeCell ref="I65:J66"/>
    <mergeCell ref="K65:N66"/>
    <mergeCell ref="BF67:BJ68"/>
    <mergeCell ref="BB68:BC68"/>
    <mergeCell ref="BD68:BE68"/>
    <mergeCell ref="C67:D68"/>
    <mergeCell ref="I67:J68"/>
    <mergeCell ref="K67:N68"/>
    <mergeCell ref="O67:S68"/>
    <mergeCell ref="BB65:BC65"/>
    <mergeCell ref="BD65:BE65"/>
    <mergeCell ref="BF65:BJ66"/>
    <mergeCell ref="BF69:BJ70"/>
    <mergeCell ref="BB70:BC70"/>
    <mergeCell ref="BD70:BE70"/>
    <mergeCell ref="BB71:BC71"/>
    <mergeCell ref="BD71:BE71"/>
    <mergeCell ref="BB69:BC69"/>
    <mergeCell ref="BD69:BE69"/>
    <mergeCell ref="BF71:BJ72"/>
    <mergeCell ref="BB72:BC72"/>
    <mergeCell ref="BD72:BE72"/>
    <mergeCell ref="C69:D70"/>
    <mergeCell ref="I69:J70"/>
    <mergeCell ref="K69:N70"/>
    <mergeCell ref="O69:S70"/>
    <mergeCell ref="O71:S72"/>
    <mergeCell ref="C73:D74"/>
    <mergeCell ref="I73:J74"/>
    <mergeCell ref="K73:N74"/>
    <mergeCell ref="O73:S74"/>
    <mergeCell ref="BF75:BJ76"/>
    <mergeCell ref="BB76:BC76"/>
    <mergeCell ref="BD76:BE76"/>
    <mergeCell ref="BB73:BC73"/>
    <mergeCell ref="BD73:BE73"/>
    <mergeCell ref="C71:D72"/>
    <mergeCell ref="I71:J72"/>
    <mergeCell ref="K71:N72"/>
    <mergeCell ref="BF73:BJ74"/>
    <mergeCell ref="BB74:BC74"/>
    <mergeCell ref="BD74:BE74"/>
    <mergeCell ref="O75:S76"/>
    <mergeCell ref="BB75:BC75"/>
    <mergeCell ref="BD75:BE75"/>
    <mergeCell ref="C75:D76"/>
    <mergeCell ref="I75:J76"/>
    <mergeCell ref="K75:N76"/>
    <mergeCell ref="C77:D78"/>
    <mergeCell ref="I77:J78"/>
    <mergeCell ref="K77:N78"/>
    <mergeCell ref="O77:S78"/>
    <mergeCell ref="BB77:BC77"/>
    <mergeCell ref="BD77:BE77"/>
    <mergeCell ref="BF77:BJ78"/>
    <mergeCell ref="BB78:BC78"/>
    <mergeCell ref="BD78:BE78"/>
    <mergeCell ref="BF37:BJ38"/>
    <mergeCell ref="BB38:BC38"/>
    <mergeCell ref="BD38:BE38"/>
    <mergeCell ref="BB39:BC39"/>
    <mergeCell ref="BD39:BE39"/>
    <mergeCell ref="BB37:BC37"/>
    <mergeCell ref="BD37:BE37"/>
    <mergeCell ref="I37:J38"/>
    <mergeCell ref="I39:J40"/>
    <mergeCell ref="K37:N38"/>
    <mergeCell ref="K39:N40"/>
    <mergeCell ref="BF39:BJ40"/>
    <mergeCell ref="BB40:BC40"/>
    <mergeCell ref="BD40:BE40"/>
    <mergeCell ref="BB35:BC35"/>
    <mergeCell ref="BD35:BE35"/>
    <mergeCell ref="I35:J36"/>
    <mergeCell ref="K35:N36"/>
    <mergeCell ref="BF35:BJ36"/>
    <mergeCell ref="BB36:BC36"/>
    <mergeCell ref="BD36:BE36"/>
    <mergeCell ref="BF31:BJ32"/>
    <mergeCell ref="BB32:BC32"/>
    <mergeCell ref="BD32:BE32"/>
    <mergeCell ref="BB33:BC33"/>
    <mergeCell ref="BD33:BE33"/>
    <mergeCell ref="BB31:BC31"/>
    <mergeCell ref="BD31:BE31"/>
    <mergeCell ref="I31:J32"/>
    <mergeCell ref="I33:J34"/>
    <mergeCell ref="K31:N32"/>
    <mergeCell ref="K33:N34"/>
    <mergeCell ref="BF33:BJ34"/>
    <mergeCell ref="BB34:BC34"/>
    <mergeCell ref="BD34:BE34"/>
    <mergeCell ref="BB29:BC29"/>
    <mergeCell ref="BD29:BE29"/>
    <mergeCell ref="I29:J30"/>
    <mergeCell ref="K29:N30"/>
    <mergeCell ref="BF29:BJ30"/>
    <mergeCell ref="BB30:BC30"/>
    <mergeCell ref="BD30:BE30"/>
    <mergeCell ref="BF25:BJ26"/>
    <mergeCell ref="BB26:BC26"/>
    <mergeCell ref="BD26:BE26"/>
    <mergeCell ref="BB27:BC27"/>
    <mergeCell ref="BD27:BE27"/>
    <mergeCell ref="BB25:BC25"/>
    <mergeCell ref="BD25:BE25"/>
    <mergeCell ref="I25:J26"/>
    <mergeCell ref="I27:J28"/>
    <mergeCell ref="K25:N26"/>
    <mergeCell ref="K27:N28"/>
    <mergeCell ref="BF27:BJ28"/>
    <mergeCell ref="BB28:BC28"/>
    <mergeCell ref="BD28:BE28"/>
    <mergeCell ref="BB23:BC23"/>
    <mergeCell ref="BD23:BE23"/>
    <mergeCell ref="I23:J24"/>
    <mergeCell ref="K23:N24"/>
    <mergeCell ref="BF23:BJ24"/>
    <mergeCell ref="BB24:BC24"/>
    <mergeCell ref="BD24:BE24"/>
    <mergeCell ref="BF19:BJ20"/>
    <mergeCell ref="BB20:BC20"/>
    <mergeCell ref="BD20:BE20"/>
    <mergeCell ref="BF21:BJ22"/>
    <mergeCell ref="BB21:BC21"/>
    <mergeCell ref="BD21:BE21"/>
    <mergeCell ref="BB19:BC19"/>
    <mergeCell ref="BD19:BE19"/>
    <mergeCell ref="I19:J20"/>
    <mergeCell ref="I21:J22"/>
    <mergeCell ref="K19:N20"/>
    <mergeCell ref="K21:N22"/>
    <mergeCell ref="BB22:BC22"/>
    <mergeCell ref="BD22:BE22"/>
    <mergeCell ref="BB14:BC18"/>
    <mergeCell ref="BD14:BE18"/>
    <mergeCell ref="BF14:BJ18"/>
    <mergeCell ref="W15:AC15"/>
    <mergeCell ref="AD15:AJ15"/>
    <mergeCell ref="AK15:AQ15"/>
    <mergeCell ref="AR15:AX15"/>
    <mergeCell ref="AY15:BA15"/>
    <mergeCell ref="B14:B18"/>
    <mergeCell ref="C14:D18"/>
    <mergeCell ref="I14:J18"/>
    <mergeCell ref="K14:N18"/>
    <mergeCell ref="W14:BA14"/>
    <mergeCell ref="BA6:BB6"/>
    <mergeCell ref="BE6:BF6"/>
    <mergeCell ref="BE12:BF12"/>
    <mergeCell ref="AT1:BI1"/>
    <mergeCell ref="AC2:AD2"/>
    <mergeCell ref="AF2:AG2"/>
    <mergeCell ref="AJ2:AK2"/>
    <mergeCell ref="AT2:BI2"/>
    <mergeCell ref="BE3:BH3"/>
    <mergeCell ref="BE4:BH4"/>
    <mergeCell ref="AU8:AV8"/>
    <mergeCell ref="AZ8:BA8"/>
    <mergeCell ref="BE8:BF8"/>
    <mergeCell ref="BE10:BF10"/>
    <mergeCell ref="C19:D20"/>
    <mergeCell ref="C21:D22"/>
    <mergeCell ref="C23:D24"/>
    <mergeCell ref="C25:D26"/>
    <mergeCell ref="C27:D28"/>
    <mergeCell ref="C29:D30"/>
    <mergeCell ref="C31:D32"/>
    <mergeCell ref="C33:D34"/>
    <mergeCell ref="C35:D36"/>
    <mergeCell ref="C55:D56"/>
    <mergeCell ref="C57:D58"/>
    <mergeCell ref="C59:D60"/>
    <mergeCell ref="C61:D62"/>
    <mergeCell ref="C37:D38"/>
    <mergeCell ref="C39:D40"/>
    <mergeCell ref="C41:D42"/>
    <mergeCell ref="C43:D44"/>
    <mergeCell ref="C45:D46"/>
    <mergeCell ref="C47:D48"/>
    <mergeCell ref="C49:D50"/>
    <mergeCell ref="C51:D52"/>
    <mergeCell ref="C53:D54"/>
  </mergeCells>
  <phoneticPr fontId="2"/>
  <conditionalFormatting sqref="W20:BE20">
    <cfRule type="expression" dxfId="258" priority="77">
      <formula>INDIRECT(ADDRESS(ROW(),COLUMN()))=TRUNC(INDIRECT(ADDRESS(ROW(),COLUMN())))</formula>
    </cfRule>
  </conditionalFormatting>
  <conditionalFormatting sqref="BB22:BE22">
    <cfRule type="expression" dxfId="257" priority="76">
      <formula>INDIRECT(ADDRESS(ROW(),COLUMN()))=TRUNC(INDIRECT(ADDRESS(ROW(),COLUMN())))</formula>
    </cfRule>
  </conditionalFormatting>
  <conditionalFormatting sqref="BB24:BE24">
    <cfRule type="expression" dxfId="256" priority="74">
      <formula>INDIRECT(ADDRESS(ROW(),COLUMN()))=TRUNC(INDIRECT(ADDRESS(ROW(),COLUMN())))</formula>
    </cfRule>
  </conditionalFormatting>
  <conditionalFormatting sqref="BB26:BE26">
    <cfRule type="expression" dxfId="255" priority="73">
      <formula>INDIRECT(ADDRESS(ROW(),COLUMN()))=TRUNC(INDIRECT(ADDRESS(ROW(),COLUMN())))</formula>
    </cfRule>
  </conditionalFormatting>
  <conditionalFormatting sqref="BB28:BE28">
    <cfRule type="expression" dxfId="254" priority="72">
      <formula>INDIRECT(ADDRESS(ROW(),COLUMN()))=TRUNC(INDIRECT(ADDRESS(ROW(),COLUMN())))</formula>
    </cfRule>
  </conditionalFormatting>
  <conditionalFormatting sqref="BB30:BE30">
    <cfRule type="expression" dxfId="253" priority="71">
      <formula>INDIRECT(ADDRESS(ROW(),COLUMN()))=TRUNC(INDIRECT(ADDRESS(ROW(),COLUMN())))</formula>
    </cfRule>
  </conditionalFormatting>
  <conditionalFormatting sqref="BB32:BE32">
    <cfRule type="expression" dxfId="252" priority="70">
      <formula>INDIRECT(ADDRESS(ROW(),COLUMN()))=TRUNC(INDIRECT(ADDRESS(ROW(),COLUMN())))</formula>
    </cfRule>
  </conditionalFormatting>
  <conditionalFormatting sqref="BB34:BE34">
    <cfRule type="expression" dxfId="251" priority="69">
      <formula>INDIRECT(ADDRESS(ROW(),COLUMN()))=TRUNC(INDIRECT(ADDRESS(ROW(),COLUMN())))</formula>
    </cfRule>
  </conditionalFormatting>
  <conditionalFormatting sqref="BB36:BE36">
    <cfRule type="expression" dxfId="250" priority="68">
      <formula>INDIRECT(ADDRESS(ROW(),COLUMN()))=TRUNC(INDIRECT(ADDRESS(ROW(),COLUMN())))</formula>
    </cfRule>
  </conditionalFormatting>
  <conditionalFormatting sqref="BB38:BE38">
    <cfRule type="expression" dxfId="249" priority="67">
      <formula>INDIRECT(ADDRESS(ROW(),COLUMN()))=TRUNC(INDIRECT(ADDRESS(ROW(),COLUMN())))</formula>
    </cfRule>
  </conditionalFormatting>
  <conditionalFormatting sqref="BB40:BE40">
    <cfRule type="expression" dxfId="248" priority="66">
      <formula>INDIRECT(ADDRESS(ROW(),COLUMN()))=TRUNC(INDIRECT(ADDRESS(ROW(),COLUMN())))</formula>
    </cfRule>
  </conditionalFormatting>
  <conditionalFormatting sqref="BB42:BE42">
    <cfRule type="expression" dxfId="247" priority="65">
      <formula>INDIRECT(ADDRESS(ROW(),COLUMN()))=TRUNC(INDIRECT(ADDRESS(ROW(),COLUMN())))</formula>
    </cfRule>
  </conditionalFormatting>
  <conditionalFormatting sqref="BB44:BE44">
    <cfRule type="expression" dxfId="246" priority="64">
      <formula>INDIRECT(ADDRESS(ROW(),COLUMN()))=TRUNC(INDIRECT(ADDRESS(ROW(),COLUMN())))</formula>
    </cfRule>
  </conditionalFormatting>
  <conditionalFormatting sqref="BB46:BE46">
    <cfRule type="expression" dxfId="245" priority="63">
      <formula>INDIRECT(ADDRESS(ROW(),COLUMN()))=TRUNC(INDIRECT(ADDRESS(ROW(),COLUMN())))</formula>
    </cfRule>
  </conditionalFormatting>
  <conditionalFormatting sqref="BB48:BE48">
    <cfRule type="expression" dxfId="244" priority="62">
      <formula>INDIRECT(ADDRESS(ROW(),COLUMN()))=TRUNC(INDIRECT(ADDRESS(ROW(),COLUMN())))</formula>
    </cfRule>
  </conditionalFormatting>
  <conditionalFormatting sqref="BB50:BE50">
    <cfRule type="expression" dxfId="243" priority="61">
      <formula>INDIRECT(ADDRESS(ROW(),COLUMN()))=TRUNC(INDIRECT(ADDRESS(ROW(),COLUMN())))</formula>
    </cfRule>
  </conditionalFormatting>
  <conditionalFormatting sqref="BB52:BE52">
    <cfRule type="expression" dxfId="242" priority="60">
      <formula>INDIRECT(ADDRESS(ROW(),COLUMN()))=TRUNC(INDIRECT(ADDRESS(ROW(),COLUMN())))</formula>
    </cfRule>
  </conditionalFormatting>
  <conditionalFormatting sqref="BB54:BE54">
    <cfRule type="expression" dxfId="241" priority="59">
      <formula>INDIRECT(ADDRESS(ROW(),COLUMN()))=TRUNC(INDIRECT(ADDRESS(ROW(),COLUMN())))</formula>
    </cfRule>
  </conditionalFormatting>
  <conditionalFormatting sqref="BB56:BE56">
    <cfRule type="expression" dxfId="240" priority="58">
      <formula>INDIRECT(ADDRESS(ROW(),COLUMN()))=TRUNC(INDIRECT(ADDRESS(ROW(),COLUMN())))</formula>
    </cfRule>
  </conditionalFormatting>
  <conditionalFormatting sqref="BB58:BE58">
    <cfRule type="expression" dxfId="239" priority="57">
      <formula>INDIRECT(ADDRESS(ROW(),COLUMN()))=TRUNC(INDIRECT(ADDRESS(ROW(),COLUMN())))</formula>
    </cfRule>
  </conditionalFormatting>
  <conditionalFormatting sqref="BB60:BE60">
    <cfRule type="expression" dxfId="238" priority="56">
      <formula>INDIRECT(ADDRESS(ROW(),COLUMN()))=TRUNC(INDIRECT(ADDRESS(ROW(),COLUMN())))</formula>
    </cfRule>
  </conditionalFormatting>
  <conditionalFormatting sqref="BB62:BE62">
    <cfRule type="expression" dxfId="237" priority="55">
      <formula>INDIRECT(ADDRESS(ROW(),COLUMN()))=TRUNC(INDIRECT(ADDRESS(ROW(),COLUMN())))</formula>
    </cfRule>
  </conditionalFormatting>
  <conditionalFormatting sqref="BB64:BE64">
    <cfRule type="expression" dxfId="236" priority="54">
      <formula>INDIRECT(ADDRESS(ROW(),COLUMN()))=TRUNC(INDIRECT(ADDRESS(ROW(),COLUMN())))</formula>
    </cfRule>
  </conditionalFormatting>
  <conditionalFormatting sqref="BB66:BE66">
    <cfRule type="expression" dxfId="235" priority="53">
      <formula>INDIRECT(ADDRESS(ROW(),COLUMN()))=TRUNC(INDIRECT(ADDRESS(ROW(),COLUMN())))</formula>
    </cfRule>
  </conditionalFormatting>
  <conditionalFormatting sqref="BB68:BE68">
    <cfRule type="expression" dxfId="234" priority="52">
      <formula>INDIRECT(ADDRESS(ROW(),COLUMN()))=TRUNC(INDIRECT(ADDRESS(ROW(),COLUMN())))</formula>
    </cfRule>
  </conditionalFormatting>
  <conditionalFormatting sqref="BB70:BE70">
    <cfRule type="expression" dxfId="233" priority="51">
      <formula>INDIRECT(ADDRESS(ROW(),COLUMN()))=TRUNC(INDIRECT(ADDRESS(ROW(),COLUMN())))</formula>
    </cfRule>
  </conditionalFormatting>
  <conditionalFormatting sqref="BB72:BE72">
    <cfRule type="expression" dxfId="232" priority="50">
      <formula>INDIRECT(ADDRESS(ROW(),COLUMN()))=TRUNC(INDIRECT(ADDRESS(ROW(),COLUMN())))</formula>
    </cfRule>
  </conditionalFormatting>
  <conditionalFormatting sqref="BB74:BE74">
    <cfRule type="expression" dxfId="231" priority="49">
      <formula>INDIRECT(ADDRESS(ROW(),COLUMN()))=TRUNC(INDIRECT(ADDRESS(ROW(),COLUMN())))</formula>
    </cfRule>
  </conditionalFormatting>
  <conditionalFormatting sqref="BB76:BE76">
    <cfRule type="expression" dxfId="230" priority="48">
      <formula>INDIRECT(ADDRESS(ROW(),COLUMN()))=TRUNC(INDIRECT(ADDRESS(ROW(),COLUMN())))</formula>
    </cfRule>
  </conditionalFormatting>
  <conditionalFormatting sqref="BB78:BE78">
    <cfRule type="expression" dxfId="229" priority="41">
      <formula>INDIRECT(ADDRESS(ROW(),COLUMN()))=TRUNC(INDIRECT(ADDRESS(ROW(),COLUMN())))</formula>
    </cfRule>
  </conditionalFormatting>
  <conditionalFormatting sqref="W64:BA64">
    <cfRule type="expression" dxfId="228" priority="8">
      <formula>INDIRECT(ADDRESS(ROW(),COLUMN()))=TRUNC(INDIRECT(ADDRESS(ROW(),COLUMN())))</formula>
    </cfRule>
  </conditionalFormatting>
  <conditionalFormatting sqref="W22:BA22">
    <cfRule type="expression" dxfId="227" priority="29">
      <formula>INDIRECT(ADDRESS(ROW(),COLUMN()))=TRUNC(INDIRECT(ADDRESS(ROW(),COLUMN())))</formula>
    </cfRule>
  </conditionalFormatting>
  <conditionalFormatting sqref="W24:BA24">
    <cfRule type="expression" dxfId="226" priority="28">
      <formula>INDIRECT(ADDRESS(ROW(),COLUMN()))=TRUNC(INDIRECT(ADDRESS(ROW(),COLUMN())))</formula>
    </cfRule>
  </conditionalFormatting>
  <conditionalFormatting sqref="W26:BA26">
    <cfRule type="expression" dxfId="225" priority="27">
      <formula>INDIRECT(ADDRESS(ROW(),COLUMN()))=TRUNC(INDIRECT(ADDRESS(ROW(),COLUMN())))</formula>
    </cfRule>
  </conditionalFormatting>
  <conditionalFormatting sqref="W28:BA28">
    <cfRule type="expression" dxfId="224" priority="26">
      <formula>INDIRECT(ADDRESS(ROW(),COLUMN()))=TRUNC(INDIRECT(ADDRESS(ROW(),COLUMN())))</formula>
    </cfRule>
  </conditionalFormatting>
  <conditionalFormatting sqref="W30:BA30">
    <cfRule type="expression" dxfId="223" priority="25">
      <formula>INDIRECT(ADDRESS(ROW(),COLUMN()))=TRUNC(INDIRECT(ADDRESS(ROW(),COLUMN())))</formula>
    </cfRule>
  </conditionalFormatting>
  <conditionalFormatting sqref="W32:BA32">
    <cfRule type="expression" dxfId="222" priority="24">
      <formula>INDIRECT(ADDRESS(ROW(),COLUMN()))=TRUNC(INDIRECT(ADDRESS(ROW(),COLUMN())))</formula>
    </cfRule>
  </conditionalFormatting>
  <conditionalFormatting sqref="W34:BA34">
    <cfRule type="expression" dxfId="221" priority="23">
      <formula>INDIRECT(ADDRESS(ROW(),COLUMN()))=TRUNC(INDIRECT(ADDRESS(ROW(),COLUMN())))</formula>
    </cfRule>
  </conditionalFormatting>
  <conditionalFormatting sqref="W36:BA36">
    <cfRule type="expression" dxfId="220" priority="22">
      <formula>INDIRECT(ADDRESS(ROW(),COLUMN()))=TRUNC(INDIRECT(ADDRESS(ROW(),COLUMN())))</formula>
    </cfRule>
  </conditionalFormatting>
  <conditionalFormatting sqref="W38:BA38">
    <cfRule type="expression" dxfId="219" priority="21">
      <formula>INDIRECT(ADDRESS(ROW(),COLUMN()))=TRUNC(INDIRECT(ADDRESS(ROW(),COLUMN())))</formula>
    </cfRule>
  </conditionalFormatting>
  <conditionalFormatting sqref="W40:BA40">
    <cfRule type="expression" dxfId="218" priority="20">
      <formula>INDIRECT(ADDRESS(ROW(),COLUMN()))=TRUNC(INDIRECT(ADDRESS(ROW(),COLUMN())))</formula>
    </cfRule>
  </conditionalFormatting>
  <conditionalFormatting sqref="W42:BA42">
    <cfRule type="expression" dxfId="217" priority="19">
      <formula>INDIRECT(ADDRESS(ROW(),COLUMN()))=TRUNC(INDIRECT(ADDRESS(ROW(),COLUMN())))</formula>
    </cfRule>
  </conditionalFormatting>
  <conditionalFormatting sqref="W44:BA44">
    <cfRule type="expression" dxfId="216" priority="18">
      <formula>INDIRECT(ADDRESS(ROW(),COLUMN()))=TRUNC(INDIRECT(ADDRESS(ROW(),COLUMN())))</formula>
    </cfRule>
  </conditionalFormatting>
  <conditionalFormatting sqref="W46:BA46">
    <cfRule type="expression" dxfId="215" priority="17">
      <formula>INDIRECT(ADDRESS(ROW(),COLUMN()))=TRUNC(INDIRECT(ADDRESS(ROW(),COLUMN())))</formula>
    </cfRule>
  </conditionalFormatting>
  <conditionalFormatting sqref="W48:BA48">
    <cfRule type="expression" dxfId="214" priority="16">
      <formula>INDIRECT(ADDRESS(ROW(),COLUMN()))=TRUNC(INDIRECT(ADDRESS(ROW(),COLUMN())))</formula>
    </cfRule>
  </conditionalFormatting>
  <conditionalFormatting sqref="W50:BA50">
    <cfRule type="expression" dxfId="213" priority="15">
      <formula>INDIRECT(ADDRESS(ROW(),COLUMN()))=TRUNC(INDIRECT(ADDRESS(ROW(),COLUMN())))</formula>
    </cfRule>
  </conditionalFormatting>
  <conditionalFormatting sqref="W52:BA52">
    <cfRule type="expression" dxfId="212" priority="14">
      <formula>INDIRECT(ADDRESS(ROW(),COLUMN()))=TRUNC(INDIRECT(ADDRESS(ROW(),COLUMN())))</formula>
    </cfRule>
  </conditionalFormatting>
  <conditionalFormatting sqref="W54:BA54">
    <cfRule type="expression" dxfId="211" priority="13">
      <formula>INDIRECT(ADDRESS(ROW(),COLUMN()))=TRUNC(INDIRECT(ADDRESS(ROW(),COLUMN())))</formula>
    </cfRule>
  </conditionalFormatting>
  <conditionalFormatting sqref="W56:BA56">
    <cfRule type="expression" dxfId="210" priority="12">
      <formula>INDIRECT(ADDRESS(ROW(),COLUMN()))=TRUNC(INDIRECT(ADDRESS(ROW(),COLUMN())))</formula>
    </cfRule>
  </conditionalFormatting>
  <conditionalFormatting sqref="W58:BA58">
    <cfRule type="expression" dxfId="209" priority="11">
      <formula>INDIRECT(ADDRESS(ROW(),COLUMN()))=TRUNC(INDIRECT(ADDRESS(ROW(),COLUMN())))</formula>
    </cfRule>
  </conditionalFormatting>
  <conditionalFormatting sqref="W60:BA60">
    <cfRule type="expression" dxfId="208" priority="10">
      <formula>INDIRECT(ADDRESS(ROW(),COLUMN()))=TRUNC(INDIRECT(ADDRESS(ROW(),COLUMN())))</formula>
    </cfRule>
  </conditionalFormatting>
  <conditionalFormatting sqref="W62:BA62">
    <cfRule type="expression" dxfId="207" priority="9">
      <formula>INDIRECT(ADDRESS(ROW(),COLUMN()))=TRUNC(INDIRECT(ADDRESS(ROW(),COLUMN())))</formula>
    </cfRule>
  </conditionalFormatting>
  <conditionalFormatting sqref="W66:BA66">
    <cfRule type="expression" dxfId="206" priority="7">
      <formula>INDIRECT(ADDRESS(ROW(),COLUMN()))=TRUNC(INDIRECT(ADDRESS(ROW(),COLUMN())))</formula>
    </cfRule>
  </conditionalFormatting>
  <conditionalFormatting sqref="W68:BA68">
    <cfRule type="expression" dxfId="205" priority="6">
      <formula>INDIRECT(ADDRESS(ROW(),COLUMN()))=TRUNC(INDIRECT(ADDRESS(ROW(),COLUMN())))</formula>
    </cfRule>
  </conditionalFormatting>
  <conditionalFormatting sqref="W70:BA70">
    <cfRule type="expression" dxfId="204" priority="5">
      <formula>INDIRECT(ADDRESS(ROW(),COLUMN()))=TRUNC(INDIRECT(ADDRESS(ROW(),COLUMN())))</formula>
    </cfRule>
  </conditionalFormatting>
  <conditionalFormatting sqref="W72:BA72">
    <cfRule type="expression" dxfId="203" priority="4">
      <formula>INDIRECT(ADDRESS(ROW(),COLUMN()))=TRUNC(INDIRECT(ADDRESS(ROW(),COLUMN())))</formula>
    </cfRule>
  </conditionalFormatting>
  <conditionalFormatting sqref="W74:BA74">
    <cfRule type="expression" dxfId="202" priority="3">
      <formula>INDIRECT(ADDRESS(ROW(),COLUMN()))=TRUNC(INDIRECT(ADDRESS(ROW(),COLUMN())))</formula>
    </cfRule>
  </conditionalFormatting>
  <conditionalFormatting sqref="W76:BA76">
    <cfRule type="expression" dxfId="201" priority="2">
      <formula>INDIRECT(ADDRESS(ROW(),COLUMN()))=TRUNC(INDIRECT(ADDRESS(ROW(),COLUMN())))</formula>
    </cfRule>
  </conditionalFormatting>
  <conditionalFormatting sqref="W78:BA78">
    <cfRule type="expression" dxfId="200" priority="1">
      <formula>INDIRECT(ADDRESS(ROW(),COLUMN()))=TRUNC(INDIRECT(ADDRESS(ROW(),COLUMN())))</formula>
    </cfRule>
  </conditionalFormatting>
  <dataValidations count="11">
    <dataValidation type="list" allowBlank="1" showInputMessage="1" showErrorMessage="1" sqref="BE4:BH4">
      <formula1>"予定,実績,予定・実績"</formula1>
    </dataValidation>
    <dataValidation type="decimal" allowBlank="1" showInputMessage="1" showErrorMessage="1" error="入力可能範囲　32～40" sqref="BA6:BB6 BB8">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9:BA19 W21:BA21 W23:BA23 W25:BA25 W27:BA27 W29:BA29 W69:BA69 W77:BA77 W31:BA31 W35:BA35 W33:BA33 W37:BA37 W41:BA41 W39:BA39 W43:BA43 W47:BA47 W49:BA49 W51:BA51 W53:BA53 W57:BA57 W55:BA55 W59:BA59 W61:BA61 W63:BA63 W65:BA65 W67:BA67 W71:BA71 W73:BA73 W75:BA75 W45:BA45">
      <formula1>【記載例】シフト記号表</formula1>
    </dataValidation>
    <dataValidation type="list" allowBlank="1" showInputMessage="1" sqref="C19:D78">
      <formula1>職種</formula1>
    </dataValidation>
    <dataValidation type="list" allowBlank="1" showInputMessage="1" sqref="I19:J78">
      <formula1>"A, B, C, D"</formula1>
    </dataValidation>
    <dataValidation type="list" errorStyle="warning" allowBlank="1" showInputMessage="1" error="リストにない場合のみ、入力してください。" sqref="K19:N78">
      <formula1>INDIRECT(C19)</formula1>
    </dataValidation>
    <dataValidation type="list" allowBlank="1" showInputMessage="1" showErrorMessage="1" sqref="AZ8">
      <formula1>"-,1か月,1年"</formula1>
    </dataValidation>
    <dataValidation type="list" allowBlank="1" showInputMessage="1" showErrorMessage="1" error="入力可能範囲　32～40" sqref="AU8">
      <formula1>"無,有"</formula1>
    </dataValidation>
    <dataValidation allowBlank="1" showInputMessage="1" showErrorMessage="1" error="入力可能範囲　32～40" sqref="BE8"/>
  </dataValidations>
  <printOptions horizontalCentered="1"/>
  <pageMargins left="0.15748031496062992" right="0.15748031496062992" top="0.59055118110236227" bottom="7.874015748031496E-2" header="0.15748031496062992" footer="0.15748031496062992"/>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heetViews>
  <sheetFormatPr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15" t="s">
        <v>34</v>
      </c>
      <c r="G4" s="315"/>
      <c r="H4" s="315"/>
      <c r="I4" s="315"/>
      <c r="J4" s="315"/>
      <c r="K4" s="315"/>
      <c r="L4" s="315"/>
      <c r="N4" s="315" t="s">
        <v>120</v>
      </c>
    </row>
    <row r="5" spans="2:14" x14ac:dyDescent="0.4">
      <c r="B5" s="78" t="s">
        <v>20</v>
      </c>
      <c r="C5" s="78" t="s">
        <v>4</v>
      </c>
      <c r="F5" s="78" t="s">
        <v>121</v>
      </c>
      <c r="G5" s="78"/>
      <c r="H5" s="78" t="s">
        <v>122</v>
      </c>
      <c r="J5" s="78" t="s">
        <v>35</v>
      </c>
      <c r="L5" s="78" t="s">
        <v>34</v>
      </c>
      <c r="N5" s="315"/>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
      <c r="B40" s="84"/>
      <c r="C40" s="94" t="s">
        <v>36</v>
      </c>
      <c r="D40" s="86"/>
      <c r="E40" s="84" t="s">
        <v>16</v>
      </c>
      <c r="F40" s="87"/>
      <c r="G40" s="84" t="s">
        <v>17</v>
      </c>
      <c r="H40" s="87"/>
      <c r="I40" s="88" t="s">
        <v>37</v>
      </c>
      <c r="J40" s="87">
        <v>0</v>
      </c>
      <c r="K40" s="89" t="s">
        <v>2</v>
      </c>
      <c r="L40" s="90" t="str">
        <f t="shared" si="2"/>
        <v/>
      </c>
      <c r="N40" s="91"/>
    </row>
    <row r="41" spans="2:14" x14ac:dyDescent="0.4">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72"/>
  <sheetViews>
    <sheetView showGridLines="0" view="pageBreakPreview" topLeftCell="A4" zoomScale="75" zoomScaleNormal="55" zoomScaleSheetLayoutView="75" workbookViewId="0">
      <selection activeCell="B4" sqref="B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210</v>
      </c>
      <c r="D1" s="5"/>
      <c r="E1" s="5"/>
      <c r="F1" s="5"/>
      <c r="G1" s="5"/>
      <c r="H1" s="5"/>
      <c r="I1" s="5"/>
      <c r="J1" s="5"/>
      <c r="M1" s="7" t="s">
        <v>0</v>
      </c>
      <c r="P1" s="5"/>
      <c r="Q1" s="5"/>
      <c r="R1" s="5"/>
      <c r="S1" s="5"/>
      <c r="T1" s="5"/>
      <c r="U1" s="5"/>
      <c r="V1" s="5"/>
      <c r="W1" s="5"/>
      <c r="AS1" s="9" t="s">
        <v>30</v>
      </c>
      <c r="AT1" s="199" t="s">
        <v>173</v>
      </c>
      <c r="AU1" s="200"/>
      <c r="AV1" s="200"/>
      <c r="AW1" s="200"/>
      <c r="AX1" s="200"/>
      <c r="AY1" s="200"/>
      <c r="AZ1" s="200"/>
      <c r="BA1" s="200"/>
      <c r="BB1" s="200"/>
      <c r="BC1" s="200"/>
      <c r="BD1" s="200"/>
      <c r="BE1" s="200"/>
      <c r="BF1" s="200"/>
      <c r="BG1" s="200"/>
      <c r="BH1" s="200"/>
      <c r="BI1" s="200"/>
      <c r="BJ1" s="9" t="s">
        <v>2</v>
      </c>
    </row>
    <row r="2" spans="2:67" s="8" customFormat="1" ht="20.25" customHeight="1" x14ac:dyDescent="0.4">
      <c r="J2" s="7"/>
      <c r="M2" s="7"/>
      <c r="N2" s="7"/>
      <c r="P2" s="9"/>
      <c r="Q2" s="9"/>
      <c r="R2" s="9"/>
      <c r="S2" s="9"/>
      <c r="T2" s="9"/>
      <c r="U2" s="9"/>
      <c r="V2" s="9"/>
      <c r="W2" s="9"/>
      <c r="AB2" s="119" t="s">
        <v>27</v>
      </c>
      <c r="AC2" s="201">
        <v>3</v>
      </c>
      <c r="AD2" s="201"/>
      <c r="AE2" s="119" t="s">
        <v>28</v>
      </c>
      <c r="AF2" s="202">
        <f>IF(AC2=0,"",YEAR(DATE(2018+AC2,1,1)))</f>
        <v>2021</v>
      </c>
      <c r="AG2" s="202"/>
      <c r="AH2" s="120" t="s">
        <v>29</v>
      </c>
      <c r="AI2" s="120" t="s">
        <v>1</v>
      </c>
      <c r="AJ2" s="201">
        <v>4</v>
      </c>
      <c r="AK2" s="201"/>
      <c r="AL2" s="120" t="s">
        <v>24</v>
      </c>
      <c r="AS2" s="9" t="s">
        <v>31</v>
      </c>
      <c r="AT2" s="201"/>
      <c r="AU2" s="201"/>
      <c r="AV2" s="201"/>
      <c r="AW2" s="201"/>
      <c r="AX2" s="201"/>
      <c r="AY2" s="201"/>
      <c r="AZ2" s="201"/>
      <c r="BA2" s="201"/>
      <c r="BB2" s="201"/>
      <c r="BC2" s="201"/>
      <c r="BD2" s="201"/>
      <c r="BE2" s="201"/>
      <c r="BF2" s="201"/>
      <c r="BG2" s="201"/>
      <c r="BH2" s="201"/>
      <c r="BI2" s="201"/>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03" t="s">
        <v>211</v>
      </c>
      <c r="BF3" s="204"/>
      <c r="BG3" s="204"/>
      <c r="BH3" s="205"/>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203" t="s">
        <v>212</v>
      </c>
      <c r="BF4" s="204"/>
      <c r="BG4" s="204"/>
      <c r="BH4" s="205"/>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195"/>
      <c r="BB6" s="196"/>
      <c r="BC6" s="2" t="s">
        <v>22</v>
      </c>
      <c r="BD6" s="6"/>
      <c r="BE6" s="195"/>
      <c r="BF6" s="19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36"/>
      <c r="C8" s="33"/>
      <c r="D8" s="33"/>
      <c r="E8" s="33"/>
      <c r="F8" s="33"/>
      <c r="G8" s="33"/>
      <c r="H8" s="33"/>
      <c r="I8" s="41"/>
      <c r="J8" s="41"/>
      <c r="K8" s="41"/>
      <c r="L8" s="39"/>
      <c r="M8" s="41"/>
      <c r="N8" s="41"/>
      <c r="O8" s="41"/>
      <c r="P8" s="31"/>
      <c r="Q8" s="31"/>
      <c r="R8" s="31"/>
      <c r="S8" s="31"/>
      <c r="T8" s="31"/>
      <c r="U8" s="31"/>
      <c r="V8" s="31"/>
      <c r="W8" s="31"/>
      <c r="X8" s="31"/>
      <c r="Y8" s="31"/>
      <c r="Z8" s="31"/>
      <c r="AA8" s="31"/>
      <c r="AB8" s="31"/>
      <c r="AC8" s="31"/>
      <c r="AD8" s="31"/>
      <c r="AE8" s="31"/>
      <c r="AF8" s="31"/>
      <c r="AG8" s="31"/>
      <c r="AH8" s="29"/>
      <c r="AI8" s="29"/>
      <c r="AJ8" s="29"/>
      <c r="AK8" s="29"/>
      <c r="AL8" s="29"/>
      <c r="AO8" s="183" t="s">
        <v>204</v>
      </c>
      <c r="AP8" s="6"/>
      <c r="AQ8" s="6"/>
      <c r="AR8" s="6"/>
      <c r="AS8" s="6"/>
      <c r="AT8" s="6"/>
      <c r="AU8" s="195"/>
      <c r="AV8" s="196"/>
      <c r="AW8" s="184"/>
      <c r="AX8" s="185" t="s">
        <v>206</v>
      </c>
      <c r="AY8" s="186"/>
      <c r="AZ8" s="195"/>
      <c r="BA8" s="196"/>
      <c r="BB8" s="187"/>
      <c r="BC8" s="188" t="s">
        <v>208</v>
      </c>
      <c r="BD8" s="188"/>
      <c r="BE8" s="195"/>
      <c r="BF8" s="196"/>
      <c r="BG8" s="2" t="s">
        <v>25</v>
      </c>
      <c r="BH8" s="6"/>
    </row>
    <row r="9" spans="2:67" s="8" customFormat="1" ht="4.5" customHeight="1" x14ac:dyDescent="0.4">
      <c r="B9" s="36"/>
      <c r="C9" s="40"/>
      <c r="D9" s="40"/>
      <c r="E9" s="40"/>
      <c r="F9" s="40"/>
      <c r="G9" s="40"/>
      <c r="H9" s="41"/>
      <c r="I9" s="41"/>
      <c r="J9" s="41"/>
      <c r="K9" s="41"/>
      <c r="L9" s="41"/>
      <c r="M9" s="41"/>
      <c r="N9" s="41"/>
      <c r="O9" s="41"/>
      <c r="P9" s="31"/>
      <c r="Q9" s="31"/>
      <c r="R9" s="31"/>
      <c r="S9" s="31"/>
      <c r="T9" s="31"/>
      <c r="U9" s="31"/>
      <c r="V9" s="31"/>
      <c r="W9" s="31"/>
      <c r="X9" s="31"/>
      <c r="Y9" s="31"/>
      <c r="Z9" s="31"/>
      <c r="AA9" s="31"/>
      <c r="AB9" s="31"/>
      <c r="AC9" s="31"/>
      <c r="AD9" s="31"/>
      <c r="AE9" s="31"/>
      <c r="AF9" s="31"/>
      <c r="AG9" s="31"/>
      <c r="AH9" s="29"/>
      <c r="AI9" s="29"/>
      <c r="AJ9" s="29"/>
      <c r="AK9" s="29"/>
      <c r="AL9" s="29"/>
      <c r="AO9" s="29"/>
      <c r="AP9" s="29"/>
      <c r="AQ9" s="29"/>
      <c r="AR9" s="29"/>
      <c r="AS9" s="29"/>
      <c r="AT9" s="29"/>
      <c r="AU9" s="29"/>
      <c r="AV9" s="29"/>
      <c r="AW9" s="29"/>
      <c r="AX9" s="29"/>
      <c r="AY9" s="29"/>
      <c r="AZ9" s="29"/>
      <c r="BA9" s="29"/>
      <c r="BB9" s="29"/>
      <c r="BC9" s="29"/>
      <c r="BD9" s="29"/>
      <c r="BE9" s="29"/>
      <c r="BF9" s="29"/>
      <c r="BG9" s="29"/>
      <c r="BH9" s="30"/>
    </row>
    <row r="10" spans="2:67" s="8" customFormat="1" ht="20.25" customHeight="1" x14ac:dyDescent="0.4">
      <c r="B10" s="36"/>
      <c r="C10" s="40"/>
      <c r="D10" s="40"/>
      <c r="E10" s="40"/>
      <c r="F10" s="40"/>
      <c r="G10" s="40"/>
      <c r="H10" s="41"/>
      <c r="I10" s="41"/>
      <c r="J10" s="41"/>
      <c r="K10" s="41"/>
      <c r="L10" s="41"/>
      <c r="M10" s="41"/>
      <c r="N10" s="41"/>
      <c r="O10" s="41"/>
      <c r="P10" s="31"/>
      <c r="Q10" s="31"/>
      <c r="R10" s="31"/>
      <c r="S10" s="31"/>
      <c r="T10" s="31"/>
      <c r="U10" s="31"/>
      <c r="V10" s="31"/>
      <c r="W10" s="31"/>
      <c r="X10" s="31"/>
      <c r="Y10" s="31"/>
      <c r="Z10" s="31"/>
      <c r="AA10" s="31"/>
      <c r="AB10" s="31"/>
      <c r="AC10" s="31"/>
      <c r="AD10" s="31"/>
      <c r="AE10" s="31"/>
      <c r="AF10" s="31"/>
      <c r="AG10" s="31"/>
      <c r="AH10" s="29"/>
      <c r="AI10" s="29"/>
      <c r="AJ10" s="29"/>
      <c r="AK10" s="29"/>
      <c r="AL10" s="29"/>
      <c r="AO10" s="29"/>
      <c r="AP10" s="29"/>
      <c r="AQ10" s="29"/>
      <c r="AR10" s="29"/>
      <c r="AS10" s="29"/>
      <c r="AT10" s="29"/>
      <c r="AU10" s="29"/>
      <c r="AV10" s="29" t="s">
        <v>209</v>
      </c>
      <c r="AX10" s="29"/>
      <c r="AY10" s="29"/>
      <c r="AZ10" s="29"/>
      <c r="BA10" s="29"/>
      <c r="BB10" s="29"/>
      <c r="BC10" s="29"/>
      <c r="BD10" s="29"/>
      <c r="BE10" s="195"/>
      <c r="BF10" s="196"/>
      <c r="BG10" s="2" t="s">
        <v>23</v>
      </c>
      <c r="BH10" s="6"/>
    </row>
    <row r="11" spans="2:67" s="8" customFormat="1" ht="4.5" customHeight="1" x14ac:dyDescent="0.4">
      <c r="B11" s="36"/>
      <c r="C11" s="40"/>
      <c r="D11" s="40"/>
      <c r="E11" s="40"/>
      <c r="F11" s="40"/>
      <c r="G11" s="40"/>
      <c r="H11" s="41"/>
      <c r="I11" s="41"/>
      <c r="J11" s="41"/>
      <c r="K11" s="41"/>
      <c r="L11" s="41"/>
      <c r="M11" s="41"/>
      <c r="N11" s="41"/>
      <c r="O11" s="41"/>
      <c r="P11" s="31"/>
      <c r="Q11" s="31"/>
      <c r="R11" s="31"/>
      <c r="S11" s="31"/>
      <c r="T11" s="31"/>
      <c r="U11" s="31"/>
      <c r="V11" s="31"/>
      <c r="W11" s="31"/>
      <c r="X11" s="31"/>
      <c r="Y11" s="31"/>
      <c r="Z11" s="31"/>
      <c r="AA11" s="31"/>
      <c r="AB11" s="31"/>
      <c r="AC11" s="31"/>
      <c r="AD11" s="31"/>
      <c r="AE11" s="31"/>
      <c r="AF11" s="31"/>
      <c r="AG11" s="31"/>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30"/>
      <c r="BG11" s="30"/>
      <c r="BH11" s="31"/>
    </row>
    <row r="12" spans="2:67" s="8" customFormat="1" ht="21" customHeight="1" x14ac:dyDescent="0.4">
      <c r="B12" s="42"/>
      <c r="C12" s="39"/>
      <c r="D12" s="39"/>
      <c r="E12" s="39"/>
      <c r="F12" s="39"/>
      <c r="G12" s="39"/>
      <c r="H12" s="39"/>
      <c r="I12" s="39"/>
      <c r="J12" s="41"/>
      <c r="K12" s="41"/>
      <c r="L12" s="41"/>
      <c r="M12" s="39"/>
      <c r="N12" s="41"/>
      <c r="O12" s="41"/>
      <c r="P12" s="41"/>
      <c r="Q12" s="41"/>
      <c r="R12" s="31"/>
      <c r="S12" s="31"/>
      <c r="T12" s="31"/>
      <c r="U12" s="31"/>
      <c r="V12" s="31"/>
      <c r="W12" s="31"/>
      <c r="X12" s="31"/>
      <c r="Y12" s="31"/>
      <c r="Z12" s="31"/>
      <c r="AA12" s="31"/>
      <c r="AB12" s="31"/>
      <c r="AC12" s="31"/>
      <c r="AD12" s="31"/>
      <c r="AE12" s="31"/>
      <c r="AF12" s="31"/>
      <c r="AG12" s="31"/>
      <c r="AH12" s="31"/>
      <c r="AI12" s="31"/>
      <c r="AJ12" s="32"/>
      <c r="AK12" s="32"/>
      <c r="AL12" s="32"/>
      <c r="AM12" s="33"/>
      <c r="AN12" s="34"/>
      <c r="AO12" s="35"/>
      <c r="AP12" s="35"/>
      <c r="AQ12" s="36"/>
      <c r="AR12" s="37"/>
      <c r="AS12" s="37"/>
      <c r="AT12" s="37"/>
      <c r="AU12" s="38"/>
      <c r="AV12" s="38"/>
      <c r="AW12" s="29"/>
      <c r="AX12" s="37"/>
      <c r="AY12" s="37"/>
      <c r="AZ12" s="39"/>
      <c r="BA12" s="29"/>
      <c r="BB12" s="29" t="s">
        <v>26</v>
      </c>
      <c r="BC12" s="29"/>
      <c r="BD12" s="29"/>
      <c r="BE12" s="197">
        <f>DAY(EOMONTH(DATE(AF2,AJ2,1),0))</f>
        <v>30</v>
      </c>
      <c r="BF12" s="198"/>
      <c r="BG12" s="29" t="s">
        <v>25</v>
      </c>
      <c r="BH12" s="29"/>
      <c r="BI12" s="29"/>
      <c r="BJ12" s="31"/>
      <c r="BM12" s="9"/>
      <c r="BN12" s="9"/>
      <c r="BO12" s="9"/>
    </row>
    <row r="13" spans="2:67" ht="5.25" customHeight="1" thickBot="1" x14ac:dyDescent="0.45">
      <c r="B13" s="43"/>
      <c r="C13" s="44"/>
      <c r="D13" s="44"/>
      <c r="E13" s="44"/>
      <c r="F13" s="44"/>
      <c r="G13" s="44"/>
      <c r="H13" s="44"/>
      <c r="I13" s="44"/>
      <c r="J13" s="44"/>
      <c r="K13" s="43"/>
      <c r="L13" s="43"/>
      <c r="M13" s="43"/>
      <c r="N13" s="43"/>
      <c r="O13" s="43"/>
      <c r="P13" s="43"/>
      <c r="Q13" s="43"/>
      <c r="R13" s="43"/>
      <c r="S13" s="43"/>
      <c r="T13" s="43"/>
      <c r="U13" s="43"/>
      <c r="V13" s="43"/>
      <c r="W13" s="43"/>
      <c r="X13" s="43"/>
      <c r="Y13" s="43"/>
      <c r="Z13" s="43"/>
      <c r="AA13" s="43"/>
      <c r="AB13" s="43"/>
      <c r="AC13" s="44"/>
      <c r="AD13" s="43"/>
      <c r="AE13" s="43"/>
      <c r="AF13" s="43"/>
      <c r="AG13" s="43"/>
      <c r="AH13" s="43"/>
      <c r="AI13" s="43"/>
      <c r="AJ13" s="43"/>
      <c r="AK13" s="43"/>
      <c r="AL13" s="43"/>
      <c r="AM13" s="43"/>
      <c r="AN13" s="43"/>
      <c r="AO13" s="43"/>
      <c r="AP13" s="43"/>
      <c r="AQ13" s="43"/>
      <c r="AR13" s="43"/>
      <c r="AT13" s="3"/>
      <c r="BK13" s="4"/>
      <c r="BL13" s="4"/>
      <c r="BM13" s="4"/>
    </row>
    <row r="14" spans="2:67" ht="21.6" customHeight="1" x14ac:dyDescent="0.4">
      <c r="B14" s="230" t="s">
        <v>20</v>
      </c>
      <c r="C14" s="218" t="s">
        <v>142</v>
      </c>
      <c r="D14" s="233"/>
      <c r="E14" s="161"/>
      <c r="F14" s="158"/>
      <c r="G14" s="161"/>
      <c r="H14" s="158"/>
      <c r="I14" s="236" t="s">
        <v>180</v>
      </c>
      <c r="J14" s="237"/>
      <c r="K14" s="242" t="s">
        <v>181</v>
      </c>
      <c r="L14" s="219"/>
      <c r="M14" s="219"/>
      <c r="N14" s="233"/>
      <c r="O14" s="242" t="s">
        <v>182</v>
      </c>
      <c r="P14" s="219"/>
      <c r="Q14" s="219"/>
      <c r="R14" s="219"/>
      <c r="S14" s="233"/>
      <c r="T14" s="173"/>
      <c r="U14" s="173"/>
      <c r="V14" s="174"/>
      <c r="W14" s="245" t="s">
        <v>183</v>
      </c>
      <c r="X14" s="246"/>
      <c r="Y14" s="246"/>
      <c r="Z14" s="246"/>
      <c r="AA14" s="246"/>
      <c r="AB14" s="246"/>
      <c r="AC14" s="246"/>
      <c r="AD14" s="246"/>
      <c r="AE14" s="246"/>
      <c r="AF14" s="246"/>
      <c r="AG14" s="246"/>
      <c r="AH14" s="246"/>
      <c r="AI14" s="246"/>
      <c r="AJ14" s="246"/>
      <c r="AK14" s="246"/>
      <c r="AL14" s="246"/>
      <c r="AM14" s="246"/>
      <c r="AN14" s="246"/>
      <c r="AO14" s="246"/>
      <c r="AP14" s="246"/>
      <c r="AQ14" s="246"/>
      <c r="AR14" s="246"/>
      <c r="AS14" s="246"/>
      <c r="AT14" s="246"/>
      <c r="AU14" s="246"/>
      <c r="AV14" s="246"/>
      <c r="AW14" s="246"/>
      <c r="AX14" s="246"/>
      <c r="AY14" s="246"/>
      <c r="AZ14" s="246"/>
      <c r="BA14" s="246"/>
      <c r="BB14" s="206" t="str">
        <f>IF(BE3="４週","(9)1～4週目の勤務時間数合計","(9)1か月の勤務時間数　合計")</f>
        <v>(9)1か月の勤務時間数　合計</v>
      </c>
      <c r="BC14" s="207"/>
      <c r="BD14" s="212" t="s">
        <v>184</v>
      </c>
      <c r="BE14" s="213"/>
      <c r="BF14" s="218" t="s">
        <v>185</v>
      </c>
      <c r="BG14" s="219"/>
      <c r="BH14" s="219"/>
      <c r="BI14" s="219"/>
      <c r="BJ14" s="220"/>
    </row>
    <row r="15" spans="2:67" ht="20.25" customHeight="1" x14ac:dyDescent="0.4">
      <c r="B15" s="231"/>
      <c r="C15" s="221"/>
      <c r="D15" s="234"/>
      <c r="E15" s="162"/>
      <c r="F15" s="159"/>
      <c r="G15" s="162"/>
      <c r="H15" s="159"/>
      <c r="I15" s="238"/>
      <c r="J15" s="239"/>
      <c r="K15" s="243"/>
      <c r="L15" s="222"/>
      <c r="M15" s="222"/>
      <c r="N15" s="234"/>
      <c r="O15" s="243"/>
      <c r="P15" s="222"/>
      <c r="Q15" s="222"/>
      <c r="R15" s="222"/>
      <c r="S15" s="234"/>
      <c r="T15" s="175"/>
      <c r="U15" s="175"/>
      <c r="V15" s="176"/>
      <c r="W15" s="227" t="s">
        <v>11</v>
      </c>
      <c r="X15" s="227"/>
      <c r="Y15" s="227"/>
      <c r="Z15" s="227"/>
      <c r="AA15" s="227"/>
      <c r="AB15" s="227"/>
      <c r="AC15" s="228"/>
      <c r="AD15" s="229" t="s">
        <v>12</v>
      </c>
      <c r="AE15" s="227"/>
      <c r="AF15" s="227"/>
      <c r="AG15" s="227"/>
      <c r="AH15" s="227"/>
      <c r="AI15" s="227"/>
      <c r="AJ15" s="228"/>
      <c r="AK15" s="229" t="s">
        <v>13</v>
      </c>
      <c r="AL15" s="227"/>
      <c r="AM15" s="227"/>
      <c r="AN15" s="227"/>
      <c r="AO15" s="227"/>
      <c r="AP15" s="227"/>
      <c r="AQ15" s="228"/>
      <c r="AR15" s="229" t="s">
        <v>14</v>
      </c>
      <c r="AS15" s="227"/>
      <c r="AT15" s="227"/>
      <c r="AU15" s="227"/>
      <c r="AV15" s="227"/>
      <c r="AW15" s="227"/>
      <c r="AX15" s="228"/>
      <c r="AY15" s="229" t="s">
        <v>15</v>
      </c>
      <c r="AZ15" s="227"/>
      <c r="BA15" s="227"/>
      <c r="BB15" s="208"/>
      <c r="BC15" s="209"/>
      <c r="BD15" s="214"/>
      <c r="BE15" s="215"/>
      <c r="BF15" s="221"/>
      <c r="BG15" s="222"/>
      <c r="BH15" s="222"/>
      <c r="BI15" s="222"/>
      <c r="BJ15" s="223"/>
    </row>
    <row r="16" spans="2:67" ht="20.25" customHeight="1" x14ac:dyDescent="0.4">
      <c r="B16" s="231"/>
      <c r="C16" s="221"/>
      <c r="D16" s="234"/>
      <c r="E16" s="162"/>
      <c r="F16" s="159"/>
      <c r="G16" s="162"/>
      <c r="H16" s="159"/>
      <c r="I16" s="238"/>
      <c r="J16" s="239"/>
      <c r="K16" s="243"/>
      <c r="L16" s="222"/>
      <c r="M16" s="222"/>
      <c r="N16" s="234"/>
      <c r="O16" s="243"/>
      <c r="P16" s="222"/>
      <c r="Q16" s="222"/>
      <c r="R16" s="222"/>
      <c r="S16" s="234"/>
      <c r="T16" s="175"/>
      <c r="U16" s="175"/>
      <c r="V16" s="176"/>
      <c r="W16" s="127">
        <v>1</v>
      </c>
      <c r="X16" s="128">
        <v>2</v>
      </c>
      <c r="Y16" s="128">
        <v>3</v>
      </c>
      <c r="Z16" s="128">
        <v>4</v>
      </c>
      <c r="AA16" s="128">
        <v>5</v>
      </c>
      <c r="AB16" s="128">
        <v>6</v>
      </c>
      <c r="AC16" s="129">
        <v>7</v>
      </c>
      <c r="AD16" s="130">
        <v>8</v>
      </c>
      <c r="AE16" s="128">
        <v>9</v>
      </c>
      <c r="AF16" s="128">
        <v>10</v>
      </c>
      <c r="AG16" s="128">
        <v>11</v>
      </c>
      <c r="AH16" s="128">
        <v>12</v>
      </c>
      <c r="AI16" s="128">
        <v>13</v>
      </c>
      <c r="AJ16" s="129">
        <v>14</v>
      </c>
      <c r="AK16" s="127">
        <v>15</v>
      </c>
      <c r="AL16" s="128">
        <v>16</v>
      </c>
      <c r="AM16" s="128">
        <v>17</v>
      </c>
      <c r="AN16" s="128">
        <v>18</v>
      </c>
      <c r="AO16" s="128">
        <v>19</v>
      </c>
      <c r="AP16" s="128">
        <v>20</v>
      </c>
      <c r="AQ16" s="129">
        <v>21</v>
      </c>
      <c r="AR16" s="130">
        <v>22</v>
      </c>
      <c r="AS16" s="128">
        <v>23</v>
      </c>
      <c r="AT16" s="128">
        <v>24</v>
      </c>
      <c r="AU16" s="128">
        <v>25</v>
      </c>
      <c r="AV16" s="128">
        <v>26</v>
      </c>
      <c r="AW16" s="128">
        <v>27</v>
      </c>
      <c r="AX16" s="129">
        <v>28</v>
      </c>
      <c r="AY16" s="131" t="str">
        <f>IF($BE$3="実績",IF(DAY(DATE($AF$2,$AJ$2,29))=29,29,""),"")</f>
        <v/>
      </c>
      <c r="AZ16" s="157" t="str">
        <f>IF($BE$3="実績",IF(DAY(DATE($AF$2,$AJ$2,30))=30,30,""),"")</f>
        <v/>
      </c>
      <c r="BA16" s="132" t="str">
        <f>IF($BE$3="実績",IF(DAY(DATE($AF$2,$AJ$2,31))=31,31,""),"")</f>
        <v/>
      </c>
      <c r="BB16" s="208"/>
      <c r="BC16" s="209"/>
      <c r="BD16" s="214"/>
      <c r="BE16" s="215"/>
      <c r="BF16" s="221"/>
      <c r="BG16" s="222"/>
      <c r="BH16" s="222"/>
      <c r="BI16" s="222"/>
      <c r="BJ16" s="223"/>
    </row>
    <row r="17" spans="2:62" ht="20.25" hidden="1" customHeight="1" x14ac:dyDescent="0.4">
      <c r="B17" s="231"/>
      <c r="C17" s="221"/>
      <c r="D17" s="234"/>
      <c r="E17" s="162"/>
      <c r="F17" s="159"/>
      <c r="G17" s="162"/>
      <c r="H17" s="159"/>
      <c r="I17" s="238"/>
      <c r="J17" s="239"/>
      <c r="K17" s="243"/>
      <c r="L17" s="222"/>
      <c r="M17" s="222"/>
      <c r="N17" s="234"/>
      <c r="O17" s="243"/>
      <c r="P17" s="222"/>
      <c r="Q17" s="222"/>
      <c r="R17" s="222"/>
      <c r="S17" s="234"/>
      <c r="T17" s="175"/>
      <c r="U17" s="175"/>
      <c r="V17" s="176"/>
      <c r="W17" s="127">
        <f>WEEKDAY(DATE($AF$2,$AJ$2,1))</f>
        <v>5</v>
      </c>
      <c r="X17" s="128">
        <f>WEEKDAY(DATE($AF$2,$AJ$2,2))</f>
        <v>6</v>
      </c>
      <c r="Y17" s="128">
        <f>WEEKDAY(DATE($AF$2,$AJ$2,3))</f>
        <v>7</v>
      </c>
      <c r="Z17" s="128">
        <f>WEEKDAY(DATE($AF$2,$AJ$2,4))</f>
        <v>1</v>
      </c>
      <c r="AA17" s="128">
        <f>WEEKDAY(DATE($AF$2,$AJ$2,5))</f>
        <v>2</v>
      </c>
      <c r="AB17" s="128">
        <f>WEEKDAY(DATE($AF$2,$AJ$2,6))</f>
        <v>3</v>
      </c>
      <c r="AC17" s="129">
        <f>WEEKDAY(DATE($AF$2,$AJ$2,7))</f>
        <v>4</v>
      </c>
      <c r="AD17" s="130">
        <f>WEEKDAY(DATE($AF$2,$AJ$2,8))</f>
        <v>5</v>
      </c>
      <c r="AE17" s="128">
        <f>WEEKDAY(DATE($AF$2,$AJ$2,9))</f>
        <v>6</v>
      </c>
      <c r="AF17" s="128">
        <f>WEEKDAY(DATE($AF$2,$AJ$2,10))</f>
        <v>7</v>
      </c>
      <c r="AG17" s="128">
        <f>WEEKDAY(DATE($AF$2,$AJ$2,11))</f>
        <v>1</v>
      </c>
      <c r="AH17" s="128">
        <f>WEEKDAY(DATE($AF$2,$AJ$2,12))</f>
        <v>2</v>
      </c>
      <c r="AI17" s="128">
        <f>WEEKDAY(DATE($AF$2,$AJ$2,13))</f>
        <v>3</v>
      </c>
      <c r="AJ17" s="129">
        <f>WEEKDAY(DATE($AF$2,$AJ$2,14))</f>
        <v>4</v>
      </c>
      <c r="AK17" s="130">
        <f>WEEKDAY(DATE($AF$2,$AJ$2,15))</f>
        <v>5</v>
      </c>
      <c r="AL17" s="128">
        <f>WEEKDAY(DATE($AF$2,$AJ$2,16))</f>
        <v>6</v>
      </c>
      <c r="AM17" s="128">
        <f>WEEKDAY(DATE($AF$2,$AJ$2,17))</f>
        <v>7</v>
      </c>
      <c r="AN17" s="128">
        <f>WEEKDAY(DATE($AF$2,$AJ$2,18))</f>
        <v>1</v>
      </c>
      <c r="AO17" s="128">
        <f>WEEKDAY(DATE($AF$2,$AJ$2,19))</f>
        <v>2</v>
      </c>
      <c r="AP17" s="128">
        <f>WEEKDAY(DATE($AF$2,$AJ$2,20))</f>
        <v>3</v>
      </c>
      <c r="AQ17" s="129">
        <f>WEEKDAY(DATE($AF$2,$AJ$2,21))</f>
        <v>4</v>
      </c>
      <c r="AR17" s="130">
        <f>WEEKDAY(DATE($AF$2,$AJ$2,22))</f>
        <v>5</v>
      </c>
      <c r="AS17" s="128">
        <f>WEEKDAY(DATE($AF$2,$AJ$2,23))</f>
        <v>6</v>
      </c>
      <c r="AT17" s="128">
        <f>WEEKDAY(DATE($AF$2,$AJ$2,24))</f>
        <v>7</v>
      </c>
      <c r="AU17" s="128">
        <f>WEEKDAY(DATE($AF$2,$AJ$2,25))</f>
        <v>1</v>
      </c>
      <c r="AV17" s="128">
        <f>WEEKDAY(DATE($AF$2,$AJ$2,26))</f>
        <v>2</v>
      </c>
      <c r="AW17" s="128">
        <f>WEEKDAY(DATE($AF$2,$AJ$2,27))</f>
        <v>3</v>
      </c>
      <c r="AX17" s="129">
        <f>WEEKDAY(DATE($AF$2,$AJ$2,28))</f>
        <v>4</v>
      </c>
      <c r="AY17" s="130">
        <f>IF(AY16=29,WEEKDAY(DATE($AF$2,$AJ$2,29)),0)</f>
        <v>0</v>
      </c>
      <c r="AZ17" s="128">
        <f>IF(AZ16=30,WEEKDAY(DATE($AF$2,$AJ$2,30)),0)</f>
        <v>0</v>
      </c>
      <c r="BA17" s="129">
        <f>IF(BA16=31,WEEKDAY(DATE($AF$2,$AJ$2,31)),0)</f>
        <v>0</v>
      </c>
      <c r="BB17" s="208"/>
      <c r="BC17" s="209"/>
      <c r="BD17" s="214"/>
      <c r="BE17" s="215"/>
      <c r="BF17" s="221"/>
      <c r="BG17" s="222"/>
      <c r="BH17" s="222"/>
      <c r="BI17" s="222"/>
      <c r="BJ17" s="223"/>
    </row>
    <row r="18" spans="2:62" ht="20.25" customHeight="1" thickBot="1" x14ac:dyDescent="0.45">
      <c r="B18" s="232"/>
      <c r="C18" s="224"/>
      <c r="D18" s="235"/>
      <c r="E18" s="163"/>
      <c r="F18" s="160"/>
      <c r="G18" s="163"/>
      <c r="H18" s="160"/>
      <c r="I18" s="240"/>
      <c r="J18" s="241"/>
      <c r="K18" s="244"/>
      <c r="L18" s="225"/>
      <c r="M18" s="225"/>
      <c r="N18" s="235"/>
      <c r="O18" s="244"/>
      <c r="P18" s="225"/>
      <c r="Q18" s="225"/>
      <c r="R18" s="225"/>
      <c r="S18" s="235"/>
      <c r="T18" s="177"/>
      <c r="U18" s="177"/>
      <c r="V18" s="178"/>
      <c r="W18" s="133" t="str">
        <f>IF(W17=1,"日",IF(W17=2,"月",IF(W17=3,"火",IF(W17=4,"水",IF(W17=5,"木",IF(W17=6,"金","土"))))))</f>
        <v>木</v>
      </c>
      <c r="X18" s="134" t="str">
        <f t="shared" ref="X18:AX18" si="0">IF(X17=1,"日",IF(X17=2,"月",IF(X17=3,"火",IF(X17=4,"水",IF(X17=5,"木",IF(X17=6,"金","土"))))))</f>
        <v>金</v>
      </c>
      <c r="Y18" s="134" t="str">
        <f t="shared" si="0"/>
        <v>土</v>
      </c>
      <c r="Z18" s="134" t="str">
        <f t="shared" si="0"/>
        <v>日</v>
      </c>
      <c r="AA18" s="134" t="str">
        <f t="shared" si="0"/>
        <v>月</v>
      </c>
      <c r="AB18" s="134" t="str">
        <f t="shared" si="0"/>
        <v>火</v>
      </c>
      <c r="AC18" s="135" t="str">
        <f t="shared" si="0"/>
        <v>水</v>
      </c>
      <c r="AD18" s="136" t="str">
        <f>IF(AD17=1,"日",IF(AD17=2,"月",IF(AD17=3,"火",IF(AD17=4,"水",IF(AD17=5,"木",IF(AD17=6,"金","土"))))))</f>
        <v>木</v>
      </c>
      <c r="AE18" s="134" t="str">
        <f t="shared" si="0"/>
        <v>金</v>
      </c>
      <c r="AF18" s="134" t="str">
        <f t="shared" si="0"/>
        <v>土</v>
      </c>
      <c r="AG18" s="134" t="str">
        <f t="shared" si="0"/>
        <v>日</v>
      </c>
      <c r="AH18" s="134" t="str">
        <f t="shared" si="0"/>
        <v>月</v>
      </c>
      <c r="AI18" s="134" t="str">
        <f t="shared" si="0"/>
        <v>火</v>
      </c>
      <c r="AJ18" s="135" t="str">
        <f t="shared" si="0"/>
        <v>水</v>
      </c>
      <c r="AK18" s="136" t="str">
        <f>IF(AK17=1,"日",IF(AK17=2,"月",IF(AK17=3,"火",IF(AK17=4,"水",IF(AK17=5,"木",IF(AK17=6,"金","土"))))))</f>
        <v>木</v>
      </c>
      <c r="AL18" s="134" t="str">
        <f t="shared" si="0"/>
        <v>金</v>
      </c>
      <c r="AM18" s="134" t="str">
        <f t="shared" si="0"/>
        <v>土</v>
      </c>
      <c r="AN18" s="134" t="str">
        <f t="shared" si="0"/>
        <v>日</v>
      </c>
      <c r="AO18" s="134" t="str">
        <f t="shared" si="0"/>
        <v>月</v>
      </c>
      <c r="AP18" s="134" t="str">
        <f t="shared" si="0"/>
        <v>火</v>
      </c>
      <c r="AQ18" s="135" t="str">
        <f t="shared" si="0"/>
        <v>水</v>
      </c>
      <c r="AR18" s="136" t="str">
        <f>IF(AR17=1,"日",IF(AR17=2,"月",IF(AR17=3,"火",IF(AR17=4,"水",IF(AR17=5,"木",IF(AR17=6,"金","土"))))))</f>
        <v>木</v>
      </c>
      <c r="AS18" s="134" t="str">
        <f t="shared" si="0"/>
        <v>金</v>
      </c>
      <c r="AT18" s="134" t="str">
        <f t="shared" si="0"/>
        <v>土</v>
      </c>
      <c r="AU18" s="134" t="str">
        <f t="shared" si="0"/>
        <v>日</v>
      </c>
      <c r="AV18" s="134" t="str">
        <f t="shared" si="0"/>
        <v>月</v>
      </c>
      <c r="AW18" s="134" t="str">
        <f t="shared" si="0"/>
        <v>火</v>
      </c>
      <c r="AX18" s="135" t="str">
        <f t="shared" si="0"/>
        <v>水</v>
      </c>
      <c r="AY18" s="134" t="str">
        <f>IF(AY17=1,"日",IF(AY17=2,"月",IF(AY17=3,"火",IF(AY17=4,"水",IF(AY17=5,"木",IF(AY17=6,"金",IF(AY17=0,"","土")))))))</f>
        <v/>
      </c>
      <c r="AZ18" s="134" t="str">
        <f>IF(AZ17=1,"日",IF(AZ17=2,"月",IF(AZ17=3,"火",IF(AZ17=4,"水",IF(AZ17=5,"木",IF(AZ17=6,"金",IF(AZ17=0,"","土")))))))</f>
        <v/>
      </c>
      <c r="BA18" s="134" t="str">
        <f>IF(BA17=1,"日",IF(BA17=2,"月",IF(BA17=3,"火",IF(BA17=4,"水",IF(BA17=5,"木",IF(BA17=6,"金",IF(BA17=0,"","土")))))))</f>
        <v/>
      </c>
      <c r="BB18" s="210"/>
      <c r="BC18" s="211"/>
      <c r="BD18" s="216"/>
      <c r="BE18" s="217"/>
      <c r="BF18" s="224"/>
      <c r="BG18" s="225"/>
      <c r="BH18" s="225"/>
      <c r="BI18" s="225"/>
      <c r="BJ18" s="226"/>
    </row>
    <row r="19" spans="2:62" ht="20.25" customHeight="1" x14ac:dyDescent="0.4">
      <c r="B19" s="309">
        <f>B17+1</f>
        <v>1</v>
      </c>
      <c r="C19" s="193"/>
      <c r="D19" s="194"/>
      <c r="E19" s="137"/>
      <c r="F19" s="138"/>
      <c r="G19" s="137"/>
      <c r="H19" s="138"/>
      <c r="I19" s="275"/>
      <c r="J19" s="276"/>
      <c r="K19" s="277"/>
      <c r="L19" s="278"/>
      <c r="M19" s="278"/>
      <c r="N19" s="194"/>
      <c r="O19" s="312"/>
      <c r="P19" s="313"/>
      <c r="Q19" s="313"/>
      <c r="R19" s="313"/>
      <c r="S19" s="314"/>
      <c r="T19" s="103" t="s">
        <v>18</v>
      </c>
      <c r="U19" s="104"/>
      <c r="V19" s="105"/>
      <c r="W19" s="96"/>
      <c r="X19" s="97"/>
      <c r="Y19" s="97"/>
      <c r="Z19" s="97"/>
      <c r="AA19" s="97"/>
      <c r="AB19" s="97"/>
      <c r="AC19" s="98"/>
      <c r="AD19" s="96"/>
      <c r="AE19" s="97"/>
      <c r="AF19" s="97"/>
      <c r="AG19" s="97"/>
      <c r="AH19" s="97"/>
      <c r="AI19" s="97"/>
      <c r="AJ19" s="98"/>
      <c r="AK19" s="96"/>
      <c r="AL19" s="97"/>
      <c r="AM19" s="97"/>
      <c r="AN19" s="97"/>
      <c r="AO19" s="97"/>
      <c r="AP19" s="97"/>
      <c r="AQ19" s="98"/>
      <c r="AR19" s="96"/>
      <c r="AS19" s="97"/>
      <c r="AT19" s="97"/>
      <c r="AU19" s="97"/>
      <c r="AV19" s="97"/>
      <c r="AW19" s="97"/>
      <c r="AX19" s="98"/>
      <c r="AY19" s="96"/>
      <c r="AZ19" s="97"/>
      <c r="BA19" s="97"/>
      <c r="BB19" s="271"/>
      <c r="BC19" s="272"/>
      <c r="BD19" s="273"/>
      <c r="BE19" s="274"/>
      <c r="BF19" s="268"/>
      <c r="BG19" s="269"/>
      <c r="BH19" s="269"/>
      <c r="BI19" s="269"/>
      <c r="BJ19" s="270"/>
    </row>
    <row r="20" spans="2:62" ht="20.25" customHeight="1" x14ac:dyDescent="0.4">
      <c r="B20" s="310"/>
      <c r="C20" s="191"/>
      <c r="D20" s="192"/>
      <c r="E20" s="139"/>
      <c r="F20" s="140">
        <f>C19</f>
        <v>0</v>
      </c>
      <c r="G20" s="139"/>
      <c r="H20" s="140">
        <f>I19</f>
        <v>0</v>
      </c>
      <c r="I20" s="253"/>
      <c r="J20" s="254"/>
      <c r="K20" s="257"/>
      <c r="L20" s="258"/>
      <c r="M20" s="258"/>
      <c r="N20" s="192"/>
      <c r="O20" s="285"/>
      <c r="P20" s="286"/>
      <c r="Q20" s="286"/>
      <c r="R20" s="286"/>
      <c r="S20" s="287"/>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65">
        <f>IF($BE$3="４週",SUM(W20:AX20),IF($BE$3="暦月",SUM(W20:BA20),""))</f>
        <v>0</v>
      </c>
      <c r="BC20" s="266"/>
      <c r="BD20" s="267">
        <f>IF($BE$3="４週",BB20/4,IF($BE$3="暦月",(BB20/($BE$12/7)),""))</f>
        <v>0</v>
      </c>
      <c r="BE20" s="266"/>
      <c r="BF20" s="262"/>
      <c r="BG20" s="263"/>
      <c r="BH20" s="263"/>
      <c r="BI20" s="263"/>
      <c r="BJ20" s="264"/>
    </row>
    <row r="21" spans="2:62" ht="20.25" customHeight="1" x14ac:dyDescent="0.4">
      <c r="B21" s="309">
        <f>B19+1</f>
        <v>2</v>
      </c>
      <c r="C21" s="189"/>
      <c r="D21" s="190"/>
      <c r="E21" s="141"/>
      <c r="F21" s="142"/>
      <c r="G21" s="141"/>
      <c r="H21" s="142"/>
      <c r="I21" s="251"/>
      <c r="J21" s="252"/>
      <c r="K21" s="255"/>
      <c r="L21" s="256"/>
      <c r="M21" s="256"/>
      <c r="N21" s="190"/>
      <c r="O21" s="285"/>
      <c r="P21" s="286"/>
      <c r="Q21" s="286"/>
      <c r="R21" s="286"/>
      <c r="S21" s="287"/>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47"/>
      <c r="BC21" s="248"/>
      <c r="BD21" s="249"/>
      <c r="BE21" s="250"/>
      <c r="BF21" s="259"/>
      <c r="BG21" s="260"/>
      <c r="BH21" s="260"/>
      <c r="BI21" s="260"/>
      <c r="BJ21" s="261"/>
    </row>
    <row r="22" spans="2:62" ht="20.25" customHeight="1" x14ac:dyDescent="0.4">
      <c r="B22" s="310"/>
      <c r="C22" s="191"/>
      <c r="D22" s="192"/>
      <c r="E22" s="139"/>
      <c r="F22" s="140">
        <f>C21</f>
        <v>0</v>
      </c>
      <c r="G22" s="139"/>
      <c r="H22" s="140">
        <f>I21</f>
        <v>0</v>
      </c>
      <c r="I22" s="253"/>
      <c r="J22" s="254"/>
      <c r="K22" s="257"/>
      <c r="L22" s="258"/>
      <c r="M22" s="258"/>
      <c r="N22" s="192"/>
      <c r="O22" s="285"/>
      <c r="P22" s="286"/>
      <c r="Q22" s="286"/>
      <c r="R22" s="286"/>
      <c r="S22" s="287"/>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65">
        <f>IF($BE$3="４週",SUM(W22:AX22),IF($BE$3="暦月",SUM(W22:BA22),""))</f>
        <v>0</v>
      </c>
      <c r="BC22" s="266"/>
      <c r="BD22" s="267">
        <f>IF($BE$3="４週",BB22/4,IF($BE$3="暦月",(BB22/($BE$12/7)),""))</f>
        <v>0</v>
      </c>
      <c r="BE22" s="266"/>
      <c r="BF22" s="262"/>
      <c r="BG22" s="263"/>
      <c r="BH22" s="263"/>
      <c r="BI22" s="263"/>
      <c r="BJ22" s="264"/>
    </row>
    <row r="23" spans="2:62" ht="20.25" customHeight="1" x14ac:dyDescent="0.4">
      <c r="B23" s="309">
        <f>B21+1</f>
        <v>3</v>
      </c>
      <c r="C23" s="189"/>
      <c r="D23" s="190"/>
      <c r="E23" s="139"/>
      <c r="F23" s="140"/>
      <c r="G23" s="139"/>
      <c r="H23" s="140"/>
      <c r="I23" s="251"/>
      <c r="J23" s="252"/>
      <c r="K23" s="255"/>
      <c r="L23" s="256"/>
      <c r="M23" s="256"/>
      <c r="N23" s="190"/>
      <c r="O23" s="285"/>
      <c r="P23" s="286"/>
      <c r="Q23" s="286"/>
      <c r="R23" s="286"/>
      <c r="S23" s="287"/>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47"/>
      <c r="BC23" s="248"/>
      <c r="BD23" s="249"/>
      <c r="BE23" s="250"/>
      <c r="BF23" s="259"/>
      <c r="BG23" s="260"/>
      <c r="BH23" s="260"/>
      <c r="BI23" s="260"/>
      <c r="BJ23" s="261"/>
    </row>
    <row r="24" spans="2:62" ht="20.25" customHeight="1" x14ac:dyDescent="0.4">
      <c r="B24" s="310"/>
      <c r="C24" s="191"/>
      <c r="D24" s="192"/>
      <c r="E24" s="139"/>
      <c r="F24" s="140">
        <f>C23</f>
        <v>0</v>
      </c>
      <c r="G24" s="139"/>
      <c r="H24" s="140">
        <f>I23</f>
        <v>0</v>
      </c>
      <c r="I24" s="253"/>
      <c r="J24" s="254"/>
      <c r="K24" s="257"/>
      <c r="L24" s="258"/>
      <c r="M24" s="258"/>
      <c r="N24" s="192"/>
      <c r="O24" s="285"/>
      <c r="P24" s="286"/>
      <c r="Q24" s="286"/>
      <c r="R24" s="286"/>
      <c r="S24" s="287"/>
      <c r="T24" s="106" t="s">
        <v>134</v>
      </c>
      <c r="U24" s="107"/>
      <c r="V24" s="108"/>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65">
        <f>IF($BE$3="４週",SUM(W24:AX24),IF($BE$3="暦月",SUM(W24:BA24),""))</f>
        <v>0</v>
      </c>
      <c r="BC24" s="266"/>
      <c r="BD24" s="267">
        <f>IF($BE$3="４週",BB24/4,IF($BE$3="暦月",(BB24/($BE$12/7)),""))</f>
        <v>0</v>
      </c>
      <c r="BE24" s="266"/>
      <c r="BF24" s="262"/>
      <c r="BG24" s="263"/>
      <c r="BH24" s="263"/>
      <c r="BI24" s="263"/>
      <c r="BJ24" s="264"/>
    </row>
    <row r="25" spans="2:62" ht="20.25" customHeight="1" x14ac:dyDescent="0.4">
      <c r="B25" s="309">
        <f>B23+1</f>
        <v>4</v>
      </c>
      <c r="C25" s="189"/>
      <c r="D25" s="190"/>
      <c r="E25" s="139"/>
      <c r="F25" s="140"/>
      <c r="G25" s="139"/>
      <c r="H25" s="140"/>
      <c r="I25" s="251"/>
      <c r="J25" s="252"/>
      <c r="K25" s="255"/>
      <c r="L25" s="256"/>
      <c r="M25" s="256"/>
      <c r="N25" s="190"/>
      <c r="O25" s="285"/>
      <c r="P25" s="286"/>
      <c r="Q25" s="286"/>
      <c r="R25" s="286"/>
      <c r="S25" s="287"/>
      <c r="T25" s="109" t="s">
        <v>18</v>
      </c>
      <c r="U25" s="110"/>
      <c r="V25" s="111"/>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47"/>
      <c r="BC25" s="248"/>
      <c r="BD25" s="249"/>
      <c r="BE25" s="250"/>
      <c r="BF25" s="259"/>
      <c r="BG25" s="260"/>
      <c r="BH25" s="260"/>
      <c r="BI25" s="260"/>
      <c r="BJ25" s="261"/>
    </row>
    <row r="26" spans="2:62" ht="20.25" customHeight="1" x14ac:dyDescent="0.4">
      <c r="B26" s="310"/>
      <c r="C26" s="191"/>
      <c r="D26" s="192"/>
      <c r="E26" s="139"/>
      <c r="F26" s="140">
        <f>C25</f>
        <v>0</v>
      </c>
      <c r="G26" s="139"/>
      <c r="H26" s="140">
        <f>I25</f>
        <v>0</v>
      </c>
      <c r="I26" s="253"/>
      <c r="J26" s="254"/>
      <c r="K26" s="257"/>
      <c r="L26" s="258"/>
      <c r="M26" s="258"/>
      <c r="N26" s="192"/>
      <c r="O26" s="285"/>
      <c r="P26" s="286"/>
      <c r="Q26" s="286"/>
      <c r="R26" s="286"/>
      <c r="S26" s="287"/>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65">
        <f>IF($BE$3="４週",SUM(W26:AX26),IF($BE$3="暦月",SUM(W26:BA26),""))</f>
        <v>0</v>
      </c>
      <c r="BC26" s="266"/>
      <c r="BD26" s="267">
        <f>IF($BE$3="４週",BB26/4,IF($BE$3="暦月",(BB26/($BE$12/7)),""))</f>
        <v>0</v>
      </c>
      <c r="BE26" s="266"/>
      <c r="BF26" s="262"/>
      <c r="BG26" s="263"/>
      <c r="BH26" s="263"/>
      <c r="BI26" s="263"/>
      <c r="BJ26" s="264"/>
    </row>
    <row r="27" spans="2:62" ht="20.25" customHeight="1" x14ac:dyDescent="0.4">
      <c r="B27" s="309">
        <f>B25+1</f>
        <v>5</v>
      </c>
      <c r="C27" s="189"/>
      <c r="D27" s="190"/>
      <c r="E27" s="139"/>
      <c r="F27" s="140"/>
      <c r="G27" s="139"/>
      <c r="H27" s="140"/>
      <c r="I27" s="251"/>
      <c r="J27" s="252"/>
      <c r="K27" s="255"/>
      <c r="L27" s="256"/>
      <c r="M27" s="256"/>
      <c r="N27" s="190"/>
      <c r="O27" s="285"/>
      <c r="P27" s="286"/>
      <c r="Q27" s="286"/>
      <c r="R27" s="286"/>
      <c r="S27" s="287"/>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47"/>
      <c r="BC27" s="248"/>
      <c r="BD27" s="249"/>
      <c r="BE27" s="250"/>
      <c r="BF27" s="259"/>
      <c r="BG27" s="260"/>
      <c r="BH27" s="260"/>
      <c r="BI27" s="260"/>
      <c r="BJ27" s="261"/>
    </row>
    <row r="28" spans="2:62" ht="20.25" customHeight="1" x14ac:dyDescent="0.4">
      <c r="B28" s="310"/>
      <c r="C28" s="191"/>
      <c r="D28" s="192"/>
      <c r="E28" s="139"/>
      <c r="F28" s="140">
        <f>C27</f>
        <v>0</v>
      </c>
      <c r="G28" s="139"/>
      <c r="H28" s="140">
        <f>I27</f>
        <v>0</v>
      </c>
      <c r="I28" s="253"/>
      <c r="J28" s="254"/>
      <c r="K28" s="257"/>
      <c r="L28" s="258"/>
      <c r="M28" s="258"/>
      <c r="N28" s="192"/>
      <c r="O28" s="285"/>
      <c r="P28" s="286"/>
      <c r="Q28" s="286"/>
      <c r="R28" s="286"/>
      <c r="S28" s="287"/>
      <c r="T28" s="171" t="s">
        <v>134</v>
      </c>
      <c r="U28" s="114"/>
      <c r="V28" s="172"/>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65">
        <f>IF($BE$3="４週",SUM(W28:AX28),IF($BE$3="暦月",SUM(W28:BA28),""))</f>
        <v>0</v>
      </c>
      <c r="BC28" s="266"/>
      <c r="BD28" s="267">
        <f>IF($BE$3="４週",BB28/4,IF($BE$3="暦月",(BB28/($BE$12/7)),""))</f>
        <v>0</v>
      </c>
      <c r="BE28" s="266"/>
      <c r="BF28" s="262"/>
      <c r="BG28" s="263"/>
      <c r="BH28" s="263"/>
      <c r="BI28" s="263"/>
      <c r="BJ28" s="264"/>
    </row>
    <row r="29" spans="2:62" ht="20.25" customHeight="1" x14ac:dyDescent="0.4">
      <c r="B29" s="309">
        <f>B27+1</f>
        <v>6</v>
      </c>
      <c r="C29" s="189"/>
      <c r="D29" s="190"/>
      <c r="E29" s="139"/>
      <c r="F29" s="140"/>
      <c r="G29" s="139"/>
      <c r="H29" s="140"/>
      <c r="I29" s="251"/>
      <c r="J29" s="252"/>
      <c r="K29" s="255"/>
      <c r="L29" s="256"/>
      <c r="M29" s="256"/>
      <c r="N29" s="190"/>
      <c r="O29" s="285"/>
      <c r="P29" s="286"/>
      <c r="Q29" s="286"/>
      <c r="R29" s="286"/>
      <c r="S29" s="287"/>
      <c r="T29" s="170" t="s">
        <v>18</v>
      </c>
      <c r="U29" s="112"/>
      <c r="V29" s="113"/>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47"/>
      <c r="BC29" s="248"/>
      <c r="BD29" s="249"/>
      <c r="BE29" s="250"/>
      <c r="BF29" s="259"/>
      <c r="BG29" s="260"/>
      <c r="BH29" s="260"/>
      <c r="BI29" s="260"/>
      <c r="BJ29" s="261"/>
    </row>
    <row r="30" spans="2:62" ht="20.25" customHeight="1" x14ac:dyDescent="0.4">
      <c r="B30" s="310"/>
      <c r="C30" s="191"/>
      <c r="D30" s="192"/>
      <c r="E30" s="139"/>
      <c r="F30" s="140">
        <f>C29</f>
        <v>0</v>
      </c>
      <c r="G30" s="139"/>
      <c r="H30" s="140">
        <f>I29</f>
        <v>0</v>
      </c>
      <c r="I30" s="253"/>
      <c r="J30" s="254"/>
      <c r="K30" s="257"/>
      <c r="L30" s="258"/>
      <c r="M30" s="258"/>
      <c r="N30" s="192"/>
      <c r="O30" s="285"/>
      <c r="P30" s="286"/>
      <c r="Q30" s="286"/>
      <c r="R30" s="286"/>
      <c r="S30" s="287"/>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65">
        <f>IF($BE$3="４週",SUM(W30:AX30),IF($BE$3="暦月",SUM(W30:BA30),""))</f>
        <v>0</v>
      </c>
      <c r="BC30" s="266"/>
      <c r="BD30" s="267">
        <f>IF($BE$3="４週",BB30/4,IF($BE$3="暦月",(BB30/($BE$12/7)),""))</f>
        <v>0</v>
      </c>
      <c r="BE30" s="266"/>
      <c r="BF30" s="262"/>
      <c r="BG30" s="263"/>
      <c r="BH30" s="263"/>
      <c r="BI30" s="263"/>
      <c r="BJ30" s="264"/>
    </row>
    <row r="31" spans="2:62" ht="20.25" customHeight="1" x14ac:dyDescent="0.4">
      <c r="B31" s="309">
        <f>B29+1</f>
        <v>7</v>
      </c>
      <c r="C31" s="189"/>
      <c r="D31" s="190"/>
      <c r="E31" s="139"/>
      <c r="F31" s="140"/>
      <c r="G31" s="139"/>
      <c r="H31" s="140"/>
      <c r="I31" s="251"/>
      <c r="J31" s="252"/>
      <c r="K31" s="255"/>
      <c r="L31" s="256"/>
      <c r="M31" s="256"/>
      <c r="N31" s="190"/>
      <c r="O31" s="285"/>
      <c r="P31" s="286"/>
      <c r="Q31" s="286"/>
      <c r="R31" s="286"/>
      <c r="S31" s="287"/>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47"/>
      <c r="BC31" s="248"/>
      <c r="BD31" s="249"/>
      <c r="BE31" s="250"/>
      <c r="BF31" s="259"/>
      <c r="BG31" s="260"/>
      <c r="BH31" s="260"/>
      <c r="BI31" s="260"/>
      <c r="BJ31" s="261"/>
    </row>
    <row r="32" spans="2:62" ht="20.25" customHeight="1" x14ac:dyDescent="0.4">
      <c r="B32" s="310"/>
      <c r="C32" s="191"/>
      <c r="D32" s="192"/>
      <c r="E32" s="139"/>
      <c r="F32" s="140">
        <f>C31</f>
        <v>0</v>
      </c>
      <c r="G32" s="139"/>
      <c r="H32" s="140">
        <f>I31</f>
        <v>0</v>
      </c>
      <c r="I32" s="253"/>
      <c r="J32" s="254"/>
      <c r="K32" s="257"/>
      <c r="L32" s="258"/>
      <c r="M32" s="258"/>
      <c r="N32" s="192"/>
      <c r="O32" s="285"/>
      <c r="P32" s="286"/>
      <c r="Q32" s="286"/>
      <c r="R32" s="286"/>
      <c r="S32" s="287"/>
      <c r="T32" s="106" t="s">
        <v>134</v>
      </c>
      <c r="U32" s="107"/>
      <c r="V32" s="108"/>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65">
        <f>IF($BE$3="４週",SUM(W32:AX32),IF($BE$3="暦月",SUM(W32:BA32),""))</f>
        <v>0</v>
      </c>
      <c r="BC32" s="266"/>
      <c r="BD32" s="267">
        <f>IF($BE$3="４週",BB32/4,IF($BE$3="暦月",(BB32/($BE$12/7)),""))</f>
        <v>0</v>
      </c>
      <c r="BE32" s="266"/>
      <c r="BF32" s="262"/>
      <c r="BG32" s="263"/>
      <c r="BH32" s="263"/>
      <c r="BI32" s="263"/>
      <c r="BJ32" s="264"/>
    </row>
    <row r="33" spans="2:62" ht="20.25" customHeight="1" x14ac:dyDescent="0.4">
      <c r="B33" s="309">
        <f>B31+1</f>
        <v>8</v>
      </c>
      <c r="C33" s="189"/>
      <c r="D33" s="190"/>
      <c r="E33" s="139"/>
      <c r="F33" s="140"/>
      <c r="G33" s="139"/>
      <c r="H33" s="140"/>
      <c r="I33" s="251"/>
      <c r="J33" s="252"/>
      <c r="K33" s="255"/>
      <c r="L33" s="256"/>
      <c r="M33" s="256"/>
      <c r="N33" s="190"/>
      <c r="O33" s="285"/>
      <c r="P33" s="286"/>
      <c r="Q33" s="286"/>
      <c r="R33" s="286"/>
      <c r="S33" s="287"/>
      <c r="T33" s="109" t="s">
        <v>18</v>
      </c>
      <c r="U33" s="110"/>
      <c r="V33" s="111"/>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47"/>
      <c r="BC33" s="248"/>
      <c r="BD33" s="249"/>
      <c r="BE33" s="250"/>
      <c r="BF33" s="259"/>
      <c r="BG33" s="260"/>
      <c r="BH33" s="260"/>
      <c r="BI33" s="260"/>
      <c r="BJ33" s="261"/>
    </row>
    <row r="34" spans="2:62" ht="20.25" customHeight="1" x14ac:dyDescent="0.4">
      <c r="B34" s="310"/>
      <c r="C34" s="191"/>
      <c r="D34" s="192"/>
      <c r="E34" s="139"/>
      <c r="F34" s="140">
        <f>C33</f>
        <v>0</v>
      </c>
      <c r="G34" s="139"/>
      <c r="H34" s="140">
        <f>I33</f>
        <v>0</v>
      </c>
      <c r="I34" s="253"/>
      <c r="J34" s="254"/>
      <c r="K34" s="257"/>
      <c r="L34" s="258"/>
      <c r="M34" s="258"/>
      <c r="N34" s="192"/>
      <c r="O34" s="285"/>
      <c r="P34" s="286"/>
      <c r="Q34" s="286"/>
      <c r="R34" s="286"/>
      <c r="S34" s="287"/>
      <c r="T34" s="106" t="s">
        <v>134</v>
      </c>
      <c r="U34" s="107"/>
      <c r="V34" s="108"/>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65">
        <f>IF($BE$3="４週",SUM(W34:AX34),IF($BE$3="暦月",SUM(W34:BA34),""))</f>
        <v>0</v>
      </c>
      <c r="BC34" s="266"/>
      <c r="BD34" s="267">
        <f>IF($BE$3="４週",BB34/4,IF($BE$3="暦月",(BB34/($BE$12/7)),""))</f>
        <v>0</v>
      </c>
      <c r="BE34" s="266"/>
      <c r="BF34" s="262"/>
      <c r="BG34" s="263"/>
      <c r="BH34" s="263"/>
      <c r="BI34" s="263"/>
      <c r="BJ34" s="264"/>
    </row>
    <row r="35" spans="2:62" ht="20.25" customHeight="1" x14ac:dyDescent="0.4">
      <c r="B35" s="309">
        <f>B33+1</f>
        <v>9</v>
      </c>
      <c r="C35" s="189"/>
      <c r="D35" s="190"/>
      <c r="E35" s="139"/>
      <c r="F35" s="140"/>
      <c r="G35" s="139"/>
      <c r="H35" s="140"/>
      <c r="I35" s="251"/>
      <c r="J35" s="252"/>
      <c r="K35" s="255"/>
      <c r="L35" s="256"/>
      <c r="M35" s="256"/>
      <c r="N35" s="190"/>
      <c r="O35" s="285"/>
      <c r="P35" s="286"/>
      <c r="Q35" s="286"/>
      <c r="R35" s="286"/>
      <c r="S35" s="287"/>
      <c r="T35" s="109" t="s">
        <v>18</v>
      </c>
      <c r="U35" s="110"/>
      <c r="V35" s="111"/>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47"/>
      <c r="BC35" s="248"/>
      <c r="BD35" s="249"/>
      <c r="BE35" s="250"/>
      <c r="BF35" s="259"/>
      <c r="BG35" s="260"/>
      <c r="BH35" s="260"/>
      <c r="BI35" s="260"/>
      <c r="BJ35" s="261"/>
    </row>
    <row r="36" spans="2:62" ht="20.25" customHeight="1" x14ac:dyDescent="0.4">
      <c r="B36" s="310"/>
      <c r="C36" s="191"/>
      <c r="D36" s="192"/>
      <c r="E36" s="139"/>
      <c r="F36" s="140">
        <f>C35</f>
        <v>0</v>
      </c>
      <c r="G36" s="139"/>
      <c r="H36" s="140">
        <f>I35</f>
        <v>0</v>
      </c>
      <c r="I36" s="253"/>
      <c r="J36" s="254"/>
      <c r="K36" s="257"/>
      <c r="L36" s="258"/>
      <c r="M36" s="258"/>
      <c r="N36" s="192"/>
      <c r="O36" s="285"/>
      <c r="P36" s="286"/>
      <c r="Q36" s="286"/>
      <c r="R36" s="286"/>
      <c r="S36" s="287"/>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65">
        <f>IF($BE$3="４週",SUM(W36:AX36),IF($BE$3="暦月",SUM(W36:BA36),""))</f>
        <v>0</v>
      </c>
      <c r="BC36" s="266"/>
      <c r="BD36" s="267">
        <f>IF($BE$3="４週",BB36/4,IF($BE$3="暦月",(BB36/($BE$12/7)),""))</f>
        <v>0</v>
      </c>
      <c r="BE36" s="266"/>
      <c r="BF36" s="262"/>
      <c r="BG36" s="263"/>
      <c r="BH36" s="263"/>
      <c r="BI36" s="263"/>
      <c r="BJ36" s="264"/>
    </row>
    <row r="37" spans="2:62" ht="20.25" customHeight="1" x14ac:dyDescent="0.4">
      <c r="B37" s="309">
        <f>B35+1</f>
        <v>10</v>
      </c>
      <c r="C37" s="189"/>
      <c r="D37" s="190"/>
      <c r="E37" s="139"/>
      <c r="F37" s="140"/>
      <c r="G37" s="139"/>
      <c r="H37" s="140"/>
      <c r="I37" s="251"/>
      <c r="J37" s="252"/>
      <c r="K37" s="255"/>
      <c r="L37" s="256"/>
      <c r="M37" s="256"/>
      <c r="N37" s="190"/>
      <c r="O37" s="285"/>
      <c r="P37" s="286"/>
      <c r="Q37" s="286"/>
      <c r="R37" s="286"/>
      <c r="S37" s="287"/>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47"/>
      <c r="BC37" s="248"/>
      <c r="BD37" s="249"/>
      <c r="BE37" s="250"/>
      <c r="BF37" s="259"/>
      <c r="BG37" s="260"/>
      <c r="BH37" s="260"/>
      <c r="BI37" s="260"/>
      <c r="BJ37" s="261"/>
    </row>
    <row r="38" spans="2:62" ht="20.25" customHeight="1" x14ac:dyDescent="0.4">
      <c r="B38" s="310"/>
      <c r="C38" s="191"/>
      <c r="D38" s="192"/>
      <c r="E38" s="139"/>
      <c r="F38" s="140">
        <f>C37</f>
        <v>0</v>
      </c>
      <c r="G38" s="139"/>
      <c r="H38" s="140">
        <f>I37</f>
        <v>0</v>
      </c>
      <c r="I38" s="253"/>
      <c r="J38" s="254"/>
      <c r="K38" s="257"/>
      <c r="L38" s="258"/>
      <c r="M38" s="258"/>
      <c r="N38" s="192"/>
      <c r="O38" s="285"/>
      <c r="P38" s="286"/>
      <c r="Q38" s="286"/>
      <c r="R38" s="286"/>
      <c r="S38" s="287"/>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65">
        <f>IF($BE$3="４週",SUM(W38:AX38),IF($BE$3="暦月",SUM(W38:BA38),""))</f>
        <v>0</v>
      </c>
      <c r="BC38" s="266"/>
      <c r="BD38" s="267">
        <f>IF($BE$3="４週",BB38/4,IF($BE$3="暦月",(BB38/($BE$12/7)),""))</f>
        <v>0</v>
      </c>
      <c r="BE38" s="266"/>
      <c r="BF38" s="262"/>
      <c r="BG38" s="263"/>
      <c r="BH38" s="263"/>
      <c r="BI38" s="263"/>
      <c r="BJ38" s="264"/>
    </row>
    <row r="39" spans="2:62" ht="20.25" customHeight="1" x14ac:dyDescent="0.4">
      <c r="B39" s="309">
        <f>B37+1</f>
        <v>11</v>
      </c>
      <c r="C39" s="189"/>
      <c r="D39" s="190"/>
      <c r="E39" s="139"/>
      <c r="F39" s="140"/>
      <c r="G39" s="139"/>
      <c r="H39" s="140"/>
      <c r="I39" s="251"/>
      <c r="J39" s="252"/>
      <c r="K39" s="255"/>
      <c r="L39" s="256"/>
      <c r="M39" s="256"/>
      <c r="N39" s="190"/>
      <c r="O39" s="285"/>
      <c r="P39" s="286"/>
      <c r="Q39" s="286"/>
      <c r="R39" s="286"/>
      <c r="S39" s="287"/>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47"/>
      <c r="BC39" s="248"/>
      <c r="BD39" s="249"/>
      <c r="BE39" s="250"/>
      <c r="BF39" s="259"/>
      <c r="BG39" s="260"/>
      <c r="BH39" s="260"/>
      <c r="BI39" s="260"/>
      <c r="BJ39" s="261"/>
    </row>
    <row r="40" spans="2:62" ht="20.25" customHeight="1" x14ac:dyDescent="0.4">
      <c r="B40" s="310"/>
      <c r="C40" s="191"/>
      <c r="D40" s="192"/>
      <c r="E40" s="139"/>
      <c r="F40" s="140">
        <f>C39</f>
        <v>0</v>
      </c>
      <c r="G40" s="139"/>
      <c r="H40" s="140">
        <f>I39</f>
        <v>0</v>
      </c>
      <c r="I40" s="253"/>
      <c r="J40" s="254"/>
      <c r="K40" s="257"/>
      <c r="L40" s="258"/>
      <c r="M40" s="258"/>
      <c r="N40" s="192"/>
      <c r="O40" s="285"/>
      <c r="P40" s="286"/>
      <c r="Q40" s="286"/>
      <c r="R40" s="286"/>
      <c r="S40" s="287"/>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65">
        <f>IF($BE$3="４週",SUM(W40:AX40),IF($BE$3="暦月",SUM(W40:BA40),""))</f>
        <v>0</v>
      </c>
      <c r="BC40" s="266"/>
      <c r="BD40" s="267">
        <f>IF($BE$3="４週",BB40/4,IF($BE$3="暦月",(BB40/($BE$12/7)),""))</f>
        <v>0</v>
      </c>
      <c r="BE40" s="266"/>
      <c r="BF40" s="262"/>
      <c r="BG40" s="263"/>
      <c r="BH40" s="263"/>
      <c r="BI40" s="263"/>
      <c r="BJ40" s="264"/>
    </row>
    <row r="41" spans="2:62" ht="20.25" customHeight="1" x14ac:dyDescent="0.4">
      <c r="B41" s="309">
        <f>B39+1</f>
        <v>12</v>
      </c>
      <c r="C41" s="189"/>
      <c r="D41" s="190"/>
      <c r="E41" s="139"/>
      <c r="F41" s="140"/>
      <c r="G41" s="139"/>
      <c r="H41" s="140"/>
      <c r="I41" s="251"/>
      <c r="J41" s="252"/>
      <c r="K41" s="255"/>
      <c r="L41" s="256"/>
      <c r="M41" s="256"/>
      <c r="N41" s="190"/>
      <c r="O41" s="285"/>
      <c r="P41" s="286"/>
      <c r="Q41" s="286"/>
      <c r="R41" s="286"/>
      <c r="S41" s="287"/>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47"/>
      <c r="BC41" s="248"/>
      <c r="BD41" s="249"/>
      <c r="BE41" s="250"/>
      <c r="BF41" s="259"/>
      <c r="BG41" s="260"/>
      <c r="BH41" s="260"/>
      <c r="BI41" s="260"/>
      <c r="BJ41" s="261"/>
    </row>
    <row r="42" spans="2:62" ht="20.25" customHeight="1" x14ac:dyDescent="0.4">
      <c r="B42" s="310"/>
      <c r="C42" s="191"/>
      <c r="D42" s="192"/>
      <c r="E42" s="139"/>
      <c r="F42" s="140">
        <f>C41</f>
        <v>0</v>
      </c>
      <c r="G42" s="139"/>
      <c r="H42" s="140">
        <f>I41</f>
        <v>0</v>
      </c>
      <c r="I42" s="253"/>
      <c r="J42" s="254"/>
      <c r="K42" s="257"/>
      <c r="L42" s="258"/>
      <c r="M42" s="258"/>
      <c r="N42" s="192"/>
      <c r="O42" s="285"/>
      <c r="P42" s="286"/>
      <c r="Q42" s="286"/>
      <c r="R42" s="286"/>
      <c r="S42" s="287"/>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65">
        <f>IF($BE$3="４週",SUM(W42:AX42),IF($BE$3="暦月",SUM(W42:BA42),""))</f>
        <v>0</v>
      </c>
      <c r="BC42" s="266"/>
      <c r="BD42" s="267">
        <f>IF($BE$3="４週",BB42/4,IF($BE$3="暦月",(BB42/($BE$12/7)),""))</f>
        <v>0</v>
      </c>
      <c r="BE42" s="266"/>
      <c r="BF42" s="262"/>
      <c r="BG42" s="263"/>
      <c r="BH42" s="263"/>
      <c r="BI42" s="263"/>
      <c r="BJ42" s="264"/>
    </row>
    <row r="43" spans="2:62" ht="20.25" customHeight="1" x14ac:dyDescent="0.4">
      <c r="B43" s="309">
        <f>B41+1</f>
        <v>13</v>
      </c>
      <c r="C43" s="189"/>
      <c r="D43" s="190"/>
      <c r="E43" s="139"/>
      <c r="F43" s="140"/>
      <c r="G43" s="139"/>
      <c r="H43" s="140"/>
      <c r="I43" s="251"/>
      <c r="J43" s="252"/>
      <c r="K43" s="255"/>
      <c r="L43" s="256"/>
      <c r="M43" s="256"/>
      <c r="N43" s="190"/>
      <c r="O43" s="285"/>
      <c r="P43" s="286"/>
      <c r="Q43" s="286"/>
      <c r="R43" s="286"/>
      <c r="S43" s="287"/>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47"/>
      <c r="BC43" s="248"/>
      <c r="BD43" s="249"/>
      <c r="BE43" s="250"/>
      <c r="BF43" s="259"/>
      <c r="BG43" s="260"/>
      <c r="BH43" s="260"/>
      <c r="BI43" s="260"/>
      <c r="BJ43" s="261"/>
    </row>
    <row r="44" spans="2:62" ht="20.25" customHeight="1" x14ac:dyDescent="0.4">
      <c r="B44" s="310"/>
      <c r="C44" s="191"/>
      <c r="D44" s="192"/>
      <c r="E44" s="139"/>
      <c r="F44" s="140">
        <f>C43</f>
        <v>0</v>
      </c>
      <c r="G44" s="139"/>
      <c r="H44" s="140">
        <f>I43</f>
        <v>0</v>
      </c>
      <c r="I44" s="253"/>
      <c r="J44" s="254"/>
      <c r="K44" s="257"/>
      <c r="L44" s="258"/>
      <c r="M44" s="258"/>
      <c r="N44" s="192"/>
      <c r="O44" s="285"/>
      <c r="P44" s="286"/>
      <c r="Q44" s="286"/>
      <c r="R44" s="286"/>
      <c r="S44" s="287"/>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65">
        <f>IF($BE$3="４週",SUM(W44:AX44),IF($BE$3="暦月",SUM(W44:BA44),""))</f>
        <v>0</v>
      </c>
      <c r="BC44" s="266"/>
      <c r="BD44" s="267">
        <f>IF($BE$3="４週",BB44/4,IF($BE$3="暦月",(BB44/($BE$12/7)),""))</f>
        <v>0</v>
      </c>
      <c r="BE44" s="266"/>
      <c r="BF44" s="262"/>
      <c r="BG44" s="263"/>
      <c r="BH44" s="263"/>
      <c r="BI44" s="263"/>
      <c r="BJ44" s="264"/>
    </row>
    <row r="45" spans="2:62" ht="20.25" customHeight="1" x14ac:dyDescent="0.4">
      <c r="B45" s="309">
        <f>B43+1</f>
        <v>14</v>
      </c>
      <c r="C45" s="189"/>
      <c r="D45" s="190"/>
      <c r="E45" s="139"/>
      <c r="F45" s="140"/>
      <c r="G45" s="139"/>
      <c r="H45" s="140"/>
      <c r="I45" s="251"/>
      <c r="J45" s="252"/>
      <c r="K45" s="255"/>
      <c r="L45" s="256"/>
      <c r="M45" s="256"/>
      <c r="N45" s="190"/>
      <c r="O45" s="285"/>
      <c r="P45" s="286"/>
      <c r="Q45" s="286"/>
      <c r="R45" s="286"/>
      <c r="S45" s="287"/>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47"/>
      <c r="BC45" s="248"/>
      <c r="BD45" s="249"/>
      <c r="BE45" s="250"/>
      <c r="BF45" s="259"/>
      <c r="BG45" s="260"/>
      <c r="BH45" s="260"/>
      <c r="BI45" s="260"/>
      <c r="BJ45" s="261"/>
    </row>
    <row r="46" spans="2:62" ht="20.25" customHeight="1" x14ac:dyDescent="0.4">
      <c r="B46" s="310"/>
      <c r="C46" s="191"/>
      <c r="D46" s="192"/>
      <c r="E46" s="139"/>
      <c r="F46" s="140">
        <f>C45</f>
        <v>0</v>
      </c>
      <c r="G46" s="139"/>
      <c r="H46" s="140">
        <f>I45</f>
        <v>0</v>
      </c>
      <c r="I46" s="253"/>
      <c r="J46" s="254"/>
      <c r="K46" s="257"/>
      <c r="L46" s="258"/>
      <c r="M46" s="258"/>
      <c r="N46" s="192"/>
      <c r="O46" s="285"/>
      <c r="P46" s="286"/>
      <c r="Q46" s="286"/>
      <c r="R46" s="286"/>
      <c r="S46" s="287"/>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65">
        <f>IF($BE$3="４週",SUM(W46:AX46),IF($BE$3="暦月",SUM(W46:BA46),""))</f>
        <v>0</v>
      </c>
      <c r="BC46" s="266"/>
      <c r="BD46" s="267">
        <f>IF($BE$3="４週",BB46/4,IF($BE$3="暦月",(BB46/($BE$12/7)),""))</f>
        <v>0</v>
      </c>
      <c r="BE46" s="266"/>
      <c r="BF46" s="262"/>
      <c r="BG46" s="263"/>
      <c r="BH46" s="263"/>
      <c r="BI46" s="263"/>
      <c r="BJ46" s="264"/>
    </row>
    <row r="47" spans="2:62" ht="20.25" customHeight="1" x14ac:dyDescent="0.4">
      <c r="B47" s="309">
        <f>B45+1</f>
        <v>15</v>
      </c>
      <c r="C47" s="189"/>
      <c r="D47" s="190"/>
      <c r="E47" s="139"/>
      <c r="F47" s="140"/>
      <c r="G47" s="139"/>
      <c r="H47" s="140"/>
      <c r="I47" s="251"/>
      <c r="J47" s="252"/>
      <c r="K47" s="255"/>
      <c r="L47" s="256"/>
      <c r="M47" s="256"/>
      <c r="N47" s="190"/>
      <c r="O47" s="285"/>
      <c r="P47" s="286"/>
      <c r="Q47" s="286"/>
      <c r="R47" s="286"/>
      <c r="S47" s="287"/>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47"/>
      <c r="BC47" s="248"/>
      <c r="BD47" s="249"/>
      <c r="BE47" s="250"/>
      <c r="BF47" s="259"/>
      <c r="BG47" s="260"/>
      <c r="BH47" s="260"/>
      <c r="BI47" s="260"/>
      <c r="BJ47" s="261"/>
    </row>
    <row r="48" spans="2:62" ht="20.25" customHeight="1" x14ac:dyDescent="0.4">
      <c r="B48" s="310"/>
      <c r="C48" s="191"/>
      <c r="D48" s="192"/>
      <c r="E48" s="139"/>
      <c r="F48" s="140">
        <f>C47</f>
        <v>0</v>
      </c>
      <c r="G48" s="139"/>
      <c r="H48" s="140">
        <f>I47</f>
        <v>0</v>
      </c>
      <c r="I48" s="253"/>
      <c r="J48" s="254"/>
      <c r="K48" s="257"/>
      <c r="L48" s="258"/>
      <c r="M48" s="258"/>
      <c r="N48" s="192"/>
      <c r="O48" s="285"/>
      <c r="P48" s="286"/>
      <c r="Q48" s="286"/>
      <c r="R48" s="286"/>
      <c r="S48" s="287"/>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65">
        <f>IF($BE$3="４週",SUM(W48:AX48),IF($BE$3="暦月",SUM(W48:BA48),""))</f>
        <v>0</v>
      </c>
      <c r="BC48" s="266"/>
      <c r="BD48" s="267">
        <f>IF($BE$3="４週",BB48/4,IF($BE$3="暦月",(BB48/($BE$12/7)),""))</f>
        <v>0</v>
      </c>
      <c r="BE48" s="266"/>
      <c r="BF48" s="262"/>
      <c r="BG48" s="263"/>
      <c r="BH48" s="263"/>
      <c r="BI48" s="263"/>
      <c r="BJ48" s="264"/>
    </row>
    <row r="49" spans="2:62" ht="20.25" customHeight="1" x14ac:dyDescent="0.4">
      <c r="B49" s="309">
        <f>B47+1</f>
        <v>16</v>
      </c>
      <c r="C49" s="189"/>
      <c r="D49" s="190"/>
      <c r="E49" s="139"/>
      <c r="F49" s="140"/>
      <c r="G49" s="139"/>
      <c r="H49" s="140"/>
      <c r="I49" s="251"/>
      <c r="J49" s="252"/>
      <c r="K49" s="255"/>
      <c r="L49" s="256"/>
      <c r="M49" s="256"/>
      <c r="N49" s="190"/>
      <c r="O49" s="285"/>
      <c r="P49" s="286"/>
      <c r="Q49" s="286"/>
      <c r="R49" s="286"/>
      <c r="S49" s="287"/>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47"/>
      <c r="BC49" s="248"/>
      <c r="BD49" s="249"/>
      <c r="BE49" s="250"/>
      <c r="BF49" s="259"/>
      <c r="BG49" s="260"/>
      <c r="BH49" s="260"/>
      <c r="BI49" s="260"/>
      <c r="BJ49" s="261"/>
    </row>
    <row r="50" spans="2:62" ht="20.25" customHeight="1" x14ac:dyDescent="0.4">
      <c r="B50" s="310"/>
      <c r="C50" s="191"/>
      <c r="D50" s="192"/>
      <c r="E50" s="139"/>
      <c r="F50" s="140">
        <f>C49</f>
        <v>0</v>
      </c>
      <c r="G50" s="139"/>
      <c r="H50" s="140">
        <f>I49</f>
        <v>0</v>
      </c>
      <c r="I50" s="253"/>
      <c r="J50" s="254"/>
      <c r="K50" s="257"/>
      <c r="L50" s="258"/>
      <c r="M50" s="258"/>
      <c r="N50" s="192"/>
      <c r="O50" s="285"/>
      <c r="P50" s="286"/>
      <c r="Q50" s="286"/>
      <c r="R50" s="286"/>
      <c r="S50" s="287"/>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65">
        <f>IF($BE$3="４週",SUM(W50:AX50),IF($BE$3="暦月",SUM(W50:BA50),""))</f>
        <v>0</v>
      </c>
      <c r="BC50" s="266"/>
      <c r="BD50" s="267">
        <f>IF($BE$3="４週",BB50/4,IF($BE$3="暦月",(BB50/($BE$12/7)),""))</f>
        <v>0</v>
      </c>
      <c r="BE50" s="266"/>
      <c r="BF50" s="262"/>
      <c r="BG50" s="263"/>
      <c r="BH50" s="263"/>
      <c r="BI50" s="263"/>
      <c r="BJ50" s="264"/>
    </row>
    <row r="51" spans="2:62" ht="20.25" customHeight="1" x14ac:dyDescent="0.4">
      <c r="B51" s="309">
        <f>B49+1</f>
        <v>17</v>
      </c>
      <c r="C51" s="189"/>
      <c r="D51" s="190"/>
      <c r="E51" s="139"/>
      <c r="F51" s="140"/>
      <c r="G51" s="139"/>
      <c r="H51" s="140"/>
      <c r="I51" s="251"/>
      <c r="J51" s="252"/>
      <c r="K51" s="255"/>
      <c r="L51" s="256"/>
      <c r="M51" s="256"/>
      <c r="N51" s="190"/>
      <c r="O51" s="285"/>
      <c r="P51" s="286"/>
      <c r="Q51" s="286"/>
      <c r="R51" s="286"/>
      <c r="S51" s="287"/>
      <c r="T51" s="170" t="s">
        <v>18</v>
      </c>
      <c r="U51" s="112"/>
      <c r="V51" s="113"/>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47"/>
      <c r="BC51" s="248"/>
      <c r="BD51" s="249"/>
      <c r="BE51" s="250"/>
      <c r="BF51" s="259"/>
      <c r="BG51" s="260"/>
      <c r="BH51" s="260"/>
      <c r="BI51" s="260"/>
      <c r="BJ51" s="261"/>
    </row>
    <row r="52" spans="2:62" ht="20.25" customHeight="1" x14ac:dyDescent="0.4">
      <c r="B52" s="310"/>
      <c r="C52" s="191"/>
      <c r="D52" s="192"/>
      <c r="E52" s="139"/>
      <c r="F52" s="140">
        <f>C51</f>
        <v>0</v>
      </c>
      <c r="G52" s="139"/>
      <c r="H52" s="140">
        <f>I51</f>
        <v>0</v>
      </c>
      <c r="I52" s="253"/>
      <c r="J52" s="254"/>
      <c r="K52" s="257"/>
      <c r="L52" s="258"/>
      <c r="M52" s="258"/>
      <c r="N52" s="192"/>
      <c r="O52" s="285"/>
      <c r="P52" s="286"/>
      <c r="Q52" s="286"/>
      <c r="R52" s="286"/>
      <c r="S52" s="287"/>
      <c r="T52" s="171" t="s">
        <v>134</v>
      </c>
      <c r="U52" s="114"/>
      <c r="V52" s="172"/>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65">
        <f>IF($BE$3="４週",SUM(W52:AX52),IF($BE$3="暦月",SUM(W52:BA52),""))</f>
        <v>0</v>
      </c>
      <c r="BC52" s="266"/>
      <c r="BD52" s="267">
        <f>IF($BE$3="４週",BB52/4,IF($BE$3="暦月",(BB52/($BE$12/7)),""))</f>
        <v>0</v>
      </c>
      <c r="BE52" s="266"/>
      <c r="BF52" s="262"/>
      <c r="BG52" s="263"/>
      <c r="BH52" s="263"/>
      <c r="BI52" s="263"/>
      <c r="BJ52" s="264"/>
    </row>
    <row r="53" spans="2:62" ht="20.25" customHeight="1" x14ac:dyDescent="0.4">
      <c r="B53" s="309">
        <f>B51+1</f>
        <v>18</v>
      </c>
      <c r="C53" s="189"/>
      <c r="D53" s="190"/>
      <c r="E53" s="139"/>
      <c r="F53" s="140"/>
      <c r="G53" s="139"/>
      <c r="H53" s="140"/>
      <c r="I53" s="251"/>
      <c r="J53" s="252"/>
      <c r="K53" s="255"/>
      <c r="L53" s="256"/>
      <c r="M53" s="256"/>
      <c r="N53" s="190"/>
      <c r="O53" s="285"/>
      <c r="P53" s="286"/>
      <c r="Q53" s="286"/>
      <c r="R53" s="286"/>
      <c r="S53" s="287"/>
      <c r="T53" s="170" t="s">
        <v>18</v>
      </c>
      <c r="U53" s="112"/>
      <c r="V53" s="113"/>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47"/>
      <c r="BC53" s="248"/>
      <c r="BD53" s="249"/>
      <c r="BE53" s="250"/>
      <c r="BF53" s="259"/>
      <c r="BG53" s="260"/>
      <c r="BH53" s="260"/>
      <c r="BI53" s="260"/>
      <c r="BJ53" s="261"/>
    </row>
    <row r="54" spans="2:62" ht="20.25" customHeight="1" x14ac:dyDescent="0.4">
      <c r="B54" s="310"/>
      <c r="C54" s="191"/>
      <c r="D54" s="192"/>
      <c r="E54" s="139"/>
      <c r="F54" s="140">
        <f>C53</f>
        <v>0</v>
      </c>
      <c r="G54" s="139"/>
      <c r="H54" s="140">
        <f>I53</f>
        <v>0</v>
      </c>
      <c r="I54" s="253"/>
      <c r="J54" s="254"/>
      <c r="K54" s="257"/>
      <c r="L54" s="258"/>
      <c r="M54" s="258"/>
      <c r="N54" s="192"/>
      <c r="O54" s="285"/>
      <c r="P54" s="286"/>
      <c r="Q54" s="286"/>
      <c r="R54" s="286"/>
      <c r="S54" s="287"/>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65">
        <f>IF($BE$3="４週",SUM(W54:AX54),IF($BE$3="暦月",SUM(W54:BA54),""))</f>
        <v>0</v>
      </c>
      <c r="BC54" s="266"/>
      <c r="BD54" s="267">
        <f>IF($BE$3="４週",BB54/4,IF($BE$3="暦月",(BB54/($BE$12/7)),""))</f>
        <v>0</v>
      </c>
      <c r="BE54" s="266"/>
      <c r="BF54" s="262"/>
      <c r="BG54" s="263"/>
      <c r="BH54" s="263"/>
      <c r="BI54" s="263"/>
      <c r="BJ54" s="264"/>
    </row>
    <row r="55" spans="2:62" ht="20.25" customHeight="1" x14ac:dyDescent="0.4">
      <c r="B55" s="309">
        <f>B53+1</f>
        <v>19</v>
      </c>
      <c r="C55" s="189"/>
      <c r="D55" s="190"/>
      <c r="E55" s="141"/>
      <c r="F55" s="142"/>
      <c r="G55" s="141"/>
      <c r="H55" s="142"/>
      <c r="I55" s="251"/>
      <c r="J55" s="252"/>
      <c r="K55" s="255"/>
      <c r="L55" s="256"/>
      <c r="M55" s="256"/>
      <c r="N55" s="190"/>
      <c r="O55" s="285"/>
      <c r="P55" s="286"/>
      <c r="Q55" s="286"/>
      <c r="R55" s="286"/>
      <c r="S55" s="287"/>
      <c r="T55" s="109" t="s">
        <v>18</v>
      </c>
      <c r="U55" s="110"/>
      <c r="V55" s="111"/>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47"/>
      <c r="BC55" s="248"/>
      <c r="BD55" s="249"/>
      <c r="BE55" s="250"/>
      <c r="BF55" s="259"/>
      <c r="BG55" s="260"/>
      <c r="BH55" s="260"/>
      <c r="BI55" s="260"/>
      <c r="BJ55" s="261"/>
    </row>
    <row r="56" spans="2:62" ht="20.25" customHeight="1" x14ac:dyDescent="0.4">
      <c r="B56" s="310"/>
      <c r="C56" s="191"/>
      <c r="D56" s="192"/>
      <c r="E56" s="139"/>
      <c r="F56" s="140">
        <f>C55</f>
        <v>0</v>
      </c>
      <c r="G56" s="139"/>
      <c r="H56" s="140">
        <f>I55</f>
        <v>0</v>
      </c>
      <c r="I56" s="253"/>
      <c r="J56" s="254"/>
      <c r="K56" s="257"/>
      <c r="L56" s="258"/>
      <c r="M56" s="258"/>
      <c r="N56" s="192"/>
      <c r="O56" s="285"/>
      <c r="P56" s="286"/>
      <c r="Q56" s="286"/>
      <c r="R56" s="286"/>
      <c r="S56" s="287"/>
      <c r="T56" s="171" t="s">
        <v>134</v>
      </c>
      <c r="U56" s="107"/>
      <c r="V56" s="108"/>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65">
        <f>IF($BE$3="４週",SUM(W56:AX56),IF($BE$3="暦月",SUM(W56:BA56),""))</f>
        <v>0</v>
      </c>
      <c r="BC56" s="266"/>
      <c r="BD56" s="267">
        <f>IF($BE$3="４週",BB56/4,IF($BE$3="暦月",(BB56/($BE$12/7)),""))</f>
        <v>0</v>
      </c>
      <c r="BE56" s="266"/>
      <c r="BF56" s="262"/>
      <c r="BG56" s="263"/>
      <c r="BH56" s="263"/>
      <c r="BI56" s="263"/>
      <c r="BJ56" s="264"/>
    </row>
    <row r="57" spans="2:62" ht="20.25" customHeight="1" x14ac:dyDescent="0.4">
      <c r="B57" s="309">
        <f>B55+1</f>
        <v>20</v>
      </c>
      <c r="C57" s="189"/>
      <c r="D57" s="190"/>
      <c r="E57" s="141"/>
      <c r="F57" s="142"/>
      <c r="G57" s="141"/>
      <c r="H57" s="142"/>
      <c r="I57" s="251"/>
      <c r="J57" s="252"/>
      <c r="K57" s="255"/>
      <c r="L57" s="256"/>
      <c r="M57" s="256"/>
      <c r="N57" s="190"/>
      <c r="O57" s="285"/>
      <c r="P57" s="286"/>
      <c r="Q57" s="286"/>
      <c r="R57" s="286"/>
      <c r="S57" s="287"/>
      <c r="T57" s="109" t="s">
        <v>18</v>
      </c>
      <c r="U57" s="110"/>
      <c r="V57" s="111"/>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47"/>
      <c r="BC57" s="248"/>
      <c r="BD57" s="249"/>
      <c r="BE57" s="250"/>
      <c r="BF57" s="259"/>
      <c r="BG57" s="260"/>
      <c r="BH57" s="260"/>
      <c r="BI57" s="260"/>
      <c r="BJ57" s="261"/>
    </row>
    <row r="58" spans="2:62" ht="20.25" customHeight="1" x14ac:dyDescent="0.4">
      <c r="B58" s="310"/>
      <c r="C58" s="191"/>
      <c r="D58" s="192"/>
      <c r="E58" s="139"/>
      <c r="F58" s="140">
        <f>C57</f>
        <v>0</v>
      </c>
      <c r="G58" s="139"/>
      <c r="H58" s="140">
        <f>I57</f>
        <v>0</v>
      </c>
      <c r="I58" s="253"/>
      <c r="J58" s="254"/>
      <c r="K58" s="257"/>
      <c r="L58" s="258"/>
      <c r="M58" s="258"/>
      <c r="N58" s="192"/>
      <c r="O58" s="285"/>
      <c r="P58" s="286"/>
      <c r="Q58" s="286"/>
      <c r="R58" s="286"/>
      <c r="S58" s="287"/>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65">
        <f>IF($BE$3="４週",SUM(W58:AX58),IF($BE$3="暦月",SUM(W58:BA58),""))</f>
        <v>0</v>
      </c>
      <c r="BC58" s="266"/>
      <c r="BD58" s="267">
        <f>IF($BE$3="４週",BB58/4,IF($BE$3="暦月",(BB58/($BE$12/7)),""))</f>
        <v>0</v>
      </c>
      <c r="BE58" s="266"/>
      <c r="BF58" s="262"/>
      <c r="BG58" s="263"/>
      <c r="BH58" s="263"/>
      <c r="BI58" s="263"/>
      <c r="BJ58" s="264"/>
    </row>
    <row r="59" spans="2:62" ht="20.25" customHeight="1" x14ac:dyDescent="0.4">
      <c r="B59" s="309">
        <f>B57+1</f>
        <v>21</v>
      </c>
      <c r="C59" s="189"/>
      <c r="D59" s="190"/>
      <c r="E59" s="139"/>
      <c r="F59" s="140"/>
      <c r="G59" s="139"/>
      <c r="H59" s="140"/>
      <c r="I59" s="251"/>
      <c r="J59" s="252"/>
      <c r="K59" s="255"/>
      <c r="L59" s="256"/>
      <c r="M59" s="256"/>
      <c r="N59" s="190"/>
      <c r="O59" s="285"/>
      <c r="P59" s="286"/>
      <c r="Q59" s="286"/>
      <c r="R59" s="286"/>
      <c r="S59" s="287"/>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47"/>
      <c r="BC59" s="248"/>
      <c r="BD59" s="249"/>
      <c r="BE59" s="250"/>
      <c r="BF59" s="259"/>
      <c r="BG59" s="260"/>
      <c r="BH59" s="260"/>
      <c r="BI59" s="260"/>
      <c r="BJ59" s="261"/>
    </row>
    <row r="60" spans="2:62" ht="20.25" customHeight="1" x14ac:dyDescent="0.4">
      <c r="B60" s="310"/>
      <c r="C60" s="191"/>
      <c r="D60" s="192"/>
      <c r="E60" s="139"/>
      <c r="F60" s="140">
        <f>C59</f>
        <v>0</v>
      </c>
      <c r="G60" s="139"/>
      <c r="H60" s="140">
        <f>I59</f>
        <v>0</v>
      </c>
      <c r="I60" s="253"/>
      <c r="J60" s="254"/>
      <c r="K60" s="257"/>
      <c r="L60" s="258"/>
      <c r="M60" s="258"/>
      <c r="N60" s="192"/>
      <c r="O60" s="285"/>
      <c r="P60" s="286"/>
      <c r="Q60" s="286"/>
      <c r="R60" s="286"/>
      <c r="S60" s="287"/>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65">
        <f>IF($BE$3="４週",SUM(W60:AX60),IF($BE$3="暦月",SUM(W60:BA60),""))</f>
        <v>0</v>
      </c>
      <c r="BC60" s="266"/>
      <c r="BD60" s="267">
        <f>IF($BE$3="４週",BB60/4,IF($BE$3="暦月",(BB60/($BE$12/7)),""))</f>
        <v>0</v>
      </c>
      <c r="BE60" s="266"/>
      <c r="BF60" s="262"/>
      <c r="BG60" s="263"/>
      <c r="BH60" s="263"/>
      <c r="BI60" s="263"/>
      <c r="BJ60" s="264"/>
    </row>
    <row r="61" spans="2:62" ht="20.25" customHeight="1" x14ac:dyDescent="0.4">
      <c r="B61" s="309">
        <f>B59+1</f>
        <v>22</v>
      </c>
      <c r="C61" s="189"/>
      <c r="D61" s="190"/>
      <c r="E61" s="139"/>
      <c r="F61" s="140"/>
      <c r="G61" s="139"/>
      <c r="H61" s="140"/>
      <c r="I61" s="251"/>
      <c r="J61" s="252"/>
      <c r="K61" s="255"/>
      <c r="L61" s="256"/>
      <c r="M61" s="256"/>
      <c r="N61" s="190"/>
      <c r="O61" s="285"/>
      <c r="P61" s="286"/>
      <c r="Q61" s="286"/>
      <c r="R61" s="286"/>
      <c r="S61" s="287"/>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47"/>
      <c r="BC61" s="248"/>
      <c r="BD61" s="249"/>
      <c r="BE61" s="250"/>
      <c r="BF61" s="259"/>
      <c r="BG61" s="260"/>
      <c r="BH61" s="260"/>
      <c r="BI61" s="260"/>
      <c r="BJ61" s="261"/>
    </row>
    <row r="62" spans="2:62" ht="20.25" customHeight="1" x14ac:dyDescent="0.4">
      <c r="B62" s="310"/>
      <c r="C62" s="191"/>
      <c r="D62" s="192"/>
      <c r="E62" s="139"/>
      <c r="F62" s="140">
        <f>C61</f>
        <v>0</v>
      </c>
      <c r="G62" s="139"/>
      <c r="H62" s="140">
        <f>I61</f>
        <v>0</v>
      </c>
      <c r="I62" s="253"/>
      <c r="J62" s="254"/>
      <c r="K62" s="257"/>
      <c r="L62" s="258"/>
      <c r="M62" s="258"/>
      <c r="N62" s="192"/>
      <c r="O62" s="285"/>
      <c r="P62" s="286"/>
      <c r="Q62" s="286"/>
      <c r="R62" s="286"/>
      <c r="S62" s="287"/>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65">
        <f>IF($BE$3="４週",SUM(W62:AX62),IF($BE$3="暦月",SUM(W62:BA62),""))</f>
        <v>0</v>
      </c>
      <c r="BC62" s="266"/>
      <c r="BD62" s="267">
        <f>IF($BE$3="４週",BB62/4,IF($BE$3="暦月",(BB62/($BE$12/7)),""))</f>
        <v>0</v>
      </c>
      <c r="BE62" s="266"/>
      <c r="BF62" s="262"/>
      <c r="BG62" s="263"/>
      <c r="BH62" s="263"/>
      <c r="BI62" s="263"/>
      <c r="BJ62" s="264"/>
    </row>
    <row r="63" spans="2:62" ht="20.25" customHeight="1" x14ac:dyDescent="0.4">
      <c r="B63" s="309">
        <f>B61+1</f>
        <v>23</v>
      </c>
      <c r="C63" s="189"/>
      <c r="D63" s="190"/>
      <c r="E63" s="139"/>
      <c r="F63" s="140"/>
      <c r="G63" s="139"/>
      <c r="H63" s="140"/>
      <c r="I63" s="251"/>
      <c r="J63" s="252"/>
      <c r="K63" s="255"/>
      <c r="L63" s="256"/>
      <c r="M63" s="256"/>
      <c r="N63" s="190"/>
      <c r="O63" s="285"/>
      <c r="P63" s="286"/>
      <c r="Q63" s="286"/>
      <c r="R63" s="286"/>
      <c r="S63" s="287"/>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47"/>
      <c r="BC63" s="248"/>
      <c r="BD63" s="249"/>
      <c r="BE63" s="250"/>
      <c r="BF63" s="259"/>
      <c r="BG63" s="260"/>
      <c r="BH63" s="260"/>
      <c r="BI63" s="260"/>
      <c r="BJ63" s="261"/>
    </row>
    <row r="64" spans="2:62" ht="20.25" customHeight="1" x14ac:dyDescent="0.4">
      <c r="B64" s="310"/>
      <c r="C64" s="191"/>
      <c r="D64" s="192"/>
      <c r="E64" s="139"/>
      <c r="F64" s="140">
        <f>C63</f>
        <v>0</v>
      </c>
      <c r="G64" s="139"/>
      <c r="H64" s="140">
        <f>I63</f>
        <v>0</v>
      </c>
      <c r="I64" s="253"/>
      <c r="J64" s="254"/>
      <c r="K64" s="257"/>
      <c r="L64" s="258"/>
      <c r="M64" s="258"/>
      <c r="N64" s="192"/>
      <c r="O64" s="285"/>
      <c r="P64" s="286"/>
      <c r="Q64" s="286"/>
      <c r="R64" s="286"/>
      <c r="S64" s="287"/>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65">
        <f>IF($BE$3="４週",SUM(W64:AX64),IF($BE$3="暦月",SUM(W64:BA64),""))</f>
        <v>0</v>
      </c>
      <c r="BC64" s="266"/>
      <c r="BD64" s="267">
        <f>IF($BE$3="４週",BB64/4,IF($BE$3="暦月",(BB64/($BE$12/7)),""))</f>
        <v>0</v>
      </c>
      <c r="BE64" s="266"/>
      <c r="BF64" s="262"/>
      <c r="BG64" s="263"/>
      <c r="BH64" s="263"/>
      <c r="BI64" s="263"/>
      <c r="BJ64" s="264"/>
    </row>
    <row r="65" spans="2:62" ht="20.25" customHeight="1" x14ac:dyDescent="0.4">
      <c r="B65" s="309">
        <f>B63+1</f>
        <v>24</v>
      </c>
      <c r="C65" s="189"/>
      <c r="D65" s="190"/>
      <c r="E65" s="139"/>
      <c r="F65" s="140"/>
      <c r="G65" s="139"/>
      <c r="H65" s="140"/>
      <c r="I65" s="251"/>
      <c r="J65" s="252"/>
      <c r="K65" s="255"/>
      <c r="L65" s="256"/>
      <c r="M65" s="256"/>
      <c r="N65" s="190"/>
      <c r="O65" s="285"/>
      <c r="P65" s="286"/>
      <c r="Q65" s="286"/>
      <c r="R65" s="286"/>
      <c r="S65" s="287"/>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47"/>
      <c r="BC65" s="248"/>
      <c r="BD65" s="249"/>
      <c r="BE65" s="250"/>
      <c r="BF65" s="259"/>
      <c r="BG65" s="260"/>
      <c r="BH65" s="260"/>
      <c r="BI65" s="260"/>
      <c r="BJ65" s="261"/>
    </row>
    <row r="66" spans="2:62" ht="20.25" customHeight="1" x14ac:dyDescent="0.4">
      <c r="B66" s="310"/>
      <c r="C66" s="191"/>
      <c r="D66" s="192"/>
      <c r="E66" s="139"/>
      <c r="F66" s="140">
        <f>C65</f>
        <v>0</v>
      </c>
      <c r="G66" s="139"/>
      <c r="H66" s="140">
        <f>I65</f>
        <v>0</v>
      </c>
      <c r="I66" s="253"/>
      <c r="J66" s="254"/>
      <c r="K66" s="257"/>
      <c r="L66" s="258"/>
      <c r="M66" s="258"/>
      <c r="N66" s="192"/>
      <c r="O66" s="285"/>
      <c r="P66" s="286"/>
      <c r="Q66" s="286"/>
      <c r="R66" s="286"/>
      <c r="S66" s="287"/>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65">
        <f>IF($BE$3="４週",SUM(W66:AX66),IF($BE$3="暦月",SUM(W66:BA66),""))</f>
        <v>0</v>
      </c>
      <c r="BC66" s="266"/>
      <c r="BD66" s="267">
        <f>IF($BE$3="４週",BB66/4,IF($BE$3="暦月",(BB66/($BE$12/7)),""))</f>
        <v>0</v>
      </c>
      <c r="BE66" s="266"/>
      <c r="BF66" s="262"/>
      <c r="BG66" s="263"/>
      <c r="BH66" s="263"/>
      <c r="BI66" s="263"/>
      <c r="BJ66" s="264"/>
    </row>
    <row r="67" spans="2:62" ht="20.25" customHeight="1" x14ac:dyDescent="0.4">
      <c r="B67" s="309">
        <f>B65+1</f>
        <v>25</v>
      </c>
      <c r="C67" s="189"/>
      <c r="D67" s="190"/>
      <c r="E67" s="139"/>
      <c r="F67" s="140"/>
      <c r="G67" s="139"/>
      <c r="H67" s="140"/>
      <c r="I67" s="251"/>
      <c r="J67" s="252"/>
      <c r="K67" s="255"/>
      <c r="L67" s="256"/>
      <c r="M67" s="256"/>
      <c r="N67" s="190"/>
      <c r="O67" s="285"/>
      <c r="P67" s="286"/>
      <c r="Q67" s="286"/>
      <c r="R67" s="286"/>
      <c r="S67" s="287"/>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47"/>
      <c r="BC67" s="248"/>
      <c r="BD67" s="249"/>
      <c r="BE67" s="250"/>
      <c r="BF67" s="259"/>
      <c r="BG67" s="260"/>
      <c r="BH67" s="260"/>
      <c r="BI67" s="260"/>
      <c r="BJ67" s="261"/>
    </row>
    <row r="68" spans="2:62" ht="20.25" customHeight="1" x14ac:dyDescent="0.4">
      <c r="B68" s="310"/>
      <c r="C68" s="191"/>
      <c r="D68" s="192"/>
      <c r="E68" s="139"/>
      <c r="F68" s="140">
        <f>C67</f>
        <v>0</v>
      </c>
      <c r="G68" s="139"/>
      <c r="H68" s="140">
        <f>I67</f>
        <v>0</v>
      </c>
      <c r="I68" s="253"/>
      <c r="J68" s="254"/>
      <c r="K68" s="257"/>
      <c r="L68" s="258"/>
      <c r="M68" s="258"/>
      <c r="N68" s="192"/>
      <c r="O68" s="285"/>
      <c r="P68" s="286"/>
      <c r="Q68" s="286"/>
      <c r="R68" s="286"/>
      <c r="S68" s="287"/>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65">
        <f>IF($BE$3="４週",SUM(W68:AX68),IF($BE$3="暦月",SUM(W68:BA68),""))</f>
        <v>0</v>
      </c>
      <c r="BC68" s="266"/>
      <c r="BD68" s="267">
        <f>IF($BE$3="４週",BB68/4,IF($BE$3="暦月",(BB68/($BE$12/7)),""))</f>
        <v>0</v>
      </c>
      <c r="BE68" s="266"/>
      <c r="BF68" s="262"/>
      <c r="BG68" s="263"/>
      <c r="BH68" s="263"/>
      <c r="BI68" s="263"/>
      <c r="BJ68" s="264"/>
    </row>
    <row r="69" spans="2:62" ht="20.25" customHeight="1" x14ac:dyDescent="0.4">
      <c r="B69" s="309">
        <f>B67+1</f>
        <v>26</v>
      </c>
      <c r="C69" s="189"/>
      <c r="D69" s="190"/>
      <c r="E69" s="139"/>
      <c r="F69" s="140"/>
      <c r="G69" s="139"/>
      <c r="H69" s="140"/>
      <c r="I69" s="251"/>
      <c r="J69" s="252"/>
      <c r="K69" s="255"/>
      <c r="L69" s="256"/>
      <c r="M69" s="256"/>
      <c r="N69" s="190"/>
      <c r="O69" s="285"/>
      <c r="P69" s="286"/>
      <c r="Q69" s="286"/>
      <c r="R69" s="286"/>
      <c r="S69" s="287"/>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47"/>
      <c r="BC69" s="248"/>
      <c r="BD69" s="249"/>
      <c r="BE69" s="250"/>
      <c r="BF69" s="259"/>
      <c r="BG69" s="260"/>
      <c r="BH69" s="260"/>
      <c r="BI69" s="260"/>
      <c r="BJ69" s="261"/>
    </row>
    <row r="70" spans="2:62" ht="20.25" customHeight="1" x14ac:dyDescent="0.4">
      <c r="B70" s="310"/>
      <c r="C70" s="191"/>
      <c r="D70" s="192"/>
      <c r="E70" s="139"/>
      <c r="F70" s="140">
        <f>C69</f>
        <v>0</v>
      </c>
      <c r="G70" s="139"/>
      <c r="H70" s="140">
        <f>I69</f>
        <v>0</v>
      </c>
      <c r="I70" s="253"/>
      <c r="J70" s="254"/>
      <c r="K70" s="257"/>
      <c r="L70" s="258"/>
      <c r="M70" s="258"/>
      <c r="N70" s="192"/>
      <c r="O70" s="285"/>
      <c r="P70" s="286"/>
      <c r="Q70" s="286"/>
      <c r="R70" s="286"/>
      <c r="S70" s="287"/>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65">
        <f>IF($BE$3="４週",SUM(W70:AX70),IF($BE$3="暦月",SUM(W70:BA70),""))</f>
        <v>0</v>
      </c>
      <c r="BC70" s="266"/>
      <c r="BD70" s="267">
        <f>IF($BE$3="４週",BB70/4,IF($BE$3="暦月",(BB70/($BE$12/7)),""))</f>
        <v>0</v>
      </c>
      <c r="BE70" s="266"/>
      <c r="BF70" s="262"/>
      <c r="BG70" s="263"/>
      <c r="BH70" s="263"/>
      <c r="BI70" s="263"/>
      <c r="BJ70" s="264"/>
    </row>
    <row r="71" spans="2:62" ht="20.25" customHeight="1" x14ac:dyDescent="0.4">
      <c r="B71" s="309">
        <f>B69+1</f>
        <v>27</v>
      </c>
      <c r="C71" s="189"/>
      <c r="D71" s="190"/>
      <c r="E71" s="139"/>
      <c r="F71" s="140"/>
      <c r="G71" s="139"/>
      <c r="H71" s="140"/>
      <c r="I71" s="251"/>
      <c r="J71" s="252"/>
      <c r="K71" s="255"/>
      <c r="L71" s="256"/>
      <c r="M71" s="256"/>
      <c r="N71" s="190"/>
      <c r="O71" s="285"/>
      <c r="P71" s="286"/>
      <c r="Q71" s="286"/>
      <c r="R71" s="286"/>
      <c r="S71" s="287"/>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47"/>
      <c r="BC71" s="248"/>
      <c r="BD71" s="249"/>
      <c r="BE71" s="250"/>
      <c r="BF71" s="259"/>
      <c r="BG71" s="260"/>
      <c r="BH71" s="260"/>
      <c r="BI71" s="260"/>
      <c r="BJ71" s="261"/>
    </row>
    <row r="72" spans="2:62" ht="20.25" customHeight="1" x14ac:dyDescent="0.4">
      <c r="B72" s="310"/>
      <c r="C72" s="191"/>
      <c r="D72" s="192"/>
      <c r="E72" s="139"/>
      <c r="F72" s="140">
        <f>C71</f>
        <v>0</v>
      </c>
      <c r="G72" s="139"/>
      <c r="H72" s="140">
        <f>I71</f>
        <v>0</v>
      </c>
      <c r="I72" s="253"/>
      <c r="J72" s="254"/>
      <c r="K72" s="257"/>
      <c r="L72" s="258"/>
      <c r="M72" s="258"/>
      <c r="N72" s="192"/>
      <c r="O72" s="285"/>
      <c r="P72" s="286"/>
      <c r="Q72" s="286"/>
      <c r="R72" s="286"/>
      <c r="S72" s="287"/>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265">
        <f>IF($BE$3="４週",SUM(W72:AX72),IF($BE$3="暦月",SUM(W72:BA72),""))</f>
        <v>0</v>
      </c>
      <c r="BC72" s="266"/>
      <c r="BD72" s="267">
        <f>IF($BE$3="４週",BB72/4,IF($BE$3="暦月",(BB72/($BE$12/7)),""))</f>
        <v>0</v>
      </c>
      <c r="BE72" s="266"/>
      <c r="BF72" s="262"/>
      <c r="BG72" s="263"/>
      <c r="BH72" s="263"/>
      <c r="BI72" s="263"/>
      <c r="BJ72" s="264"/>
    </row>
    <row r="73" spans="2:62" ht="20.25" customHeight="1" x14ac:dyDescent="0.4">
      <c r="B73" s="309">
        <f>B71+1</f>
        <v>28</v>
      </c>
      <c r="C73" s="189"/>
      <c r="D73" s="190"/>
      <c r="E73" s="139"/>
      <c r="F73" s="140"/>
      <c r="G73" s="139"/>
      <c r="H73" s="140"/>
      <c r="I73" s="251"/>
      <c r="J73" s="252"/>
      <c r="K73" s="255"/>
      <c r="L73" s="256"/>
      <c r="M73" s="256"/>
      <c r="N73" s="190"/>
      <c r="O73" s="285"/>
      <c r="P73" s="286"/>
      <c r="Q73" s="286"/>
      <c r="R73" s="286"/>
      <c r="S73" s="287"/>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47"/>
      <c r="BC73" s="248"/>
      <c r="BD73" s="249"/>
      <c r="BE73" s="250"/>
      <c r="BF73" s="259"/>
      <c r="BG73" s="260"/>
      <c r="BH73" s="260"/>
      <c r="BI73" s="260"/>
      <c r="BJ73" s="261"/>
    </row>
    <row r="74" spans="2:62" ht="20.25" customHeight="1" x14ac:dyDescent="0.4">
      <c r="B74" s="310"/>
      <c r="C74" s="191"/>
      <c r="D74" s="192"/>
      <c r="E74" s="139"/>
      <c r="F74" s="140">
        <f>C73</f>
        <v>0</v>
      </c>
      <c r="G74" s="139"/>
      <c r="H74" s="140">
        <f>I73</f>
        <v>0</v>
      </c>
      <c r="I74" s="253"/>
      <c r="J74" s="254"/>
      <c r="K74" s="257"/>
      <c r="L74" s="258"/>
      <c r="M74" s="258"/>
      <c r="N74" s="192"/>
      <c r="O74" s="285"/>
      <c r="P74" s="286"/>
      <c r="Q74" s="286"/>
      <c r="R74" s="286"/>
      <c r="S74" s="287"/>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265">
        <f>IF($BE$3="４週",SUM(W74:AX74),IF($BE$3="暦月",SUM(W74:BA74),""))</f>
        <v>0</v>
      </c>
      <c r="BC74" s="266"/>
      <c r="BD74" s="267">
        <f>IF($BE$3="４週",BB74/4,IF($BE$3="暦月",(BB74/($BE$12/7)),""))</f>
        <v>0</v>
      </c>
      <c r="BE74" s="266"/>
      <c r="BF74" s="262"/>
      <c r="BG74" s="263"/>
      <c r="BH74" s="263"/>
      <c r="BI74" s="263"/>
      <c r="BJ74" s="264"/>
    </row>
    <row r="75" spans="2:62" ht="20.25" customHeight="1" x14ac:dyDescent="0.4">
      <c r="B75" s="309">
        <f>B73+1</f>
        <v>29</v>
      </c>
      <c r="C75" s="189"/>
      <c r="D75" s="190"/>
      <c r="E75" s="139"/>
      <c r="F75" s="140"/>
      <c r="G75" s="139"/>
      <c r="H75" s="140"/>
      <c r="I75" s="251"/>
      <c r="J75" s="252"/>
      <c r="K75" s="255"/>
      <c r="L75" s="256"/>
      <c r="M75" s="256"/>
      <c r="N75" s="190"/>
      <c r="O75" s="285"/>
      <c r="P75" s="286"/>
      <c r="Q75" s="286"/>
      <c r="R75" s="286"/>
      <c r="S75" s="287"/>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47"/>
      <c r="BC75" s="248"/>
      <c r="BD75" s="249"/>
      <c r="BE75" s="250"/>
      <c r="BF75" s="259"/>
      <c r="BG75" s="260"/>
      <c r="BH75" s="260"/>
      <c r="BI75" s="260"/>
      <c r="BJ75" s="261"/>
    </row>
    <row r="76" spans="2:62" ht="20.25" customHeight="1" x14ac:dyDescent="0.4">
      <c r="B76" s="310"/>
      <c r="C76" s="303"/>
      <c r="D76" s="304"/>
      <c r="E76" s="181"/>
      <c r="F76" s="182">
        <f>C75</f>
        <v>0</v>
      </c>
      <c r="G76" s="181"/>
      <c r="H76" s="182">
        <f>I75</f>
        <v>0</v>
      </c>
      <c r="I76" s="305"/>
      <c r="J76" s="306"/>
      <c r="K76" s="307"/>
      <c r="L76" s="308"/>
      <c r="M76" s="308"/>
      <c r="N76" s="304"/>
      <c r="O76" s="285"/>
      <c r="P76" s="286"/>
      <c r="Q76" s="286"/>
      <c r="R76" s="286"/>
      <c r="S76" s="287"/>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300">
        <f>IF($BE$3="４週",SUM(W76:AX76),IF($BE$3="暦月",SUM(W76:BA76),""))</f>
        <v>0</v>
      </c>
      <c r="BC76" s="301"/>
      <c r="BD76" s="302">
        <f>IF($BE$3="４週",BB76/4,IF($BE$3="暦月",(BB76/($BE$12/7)),""))</f>
        <v>0</v>
      </c>
      <c r="BE76" s="301"/>
      <c r="BF76" s="297"/>
      <c r="BG76" s="298"/>
      <c r="BH76" s="298"/>
      <c r="BI76" s="298"/>
      <c r="BJ76" s="299"/>
    </row>
    <row r="77" spans="2:62" ht="20.25" customHeight="1" x14ac:dyDescent="0.4">
      <c r="B77" s="309">
        <f>B75+1</f>
        <v>30</v>
      </c>
      <c r="C77" s="189"/>
      <c r="D77" s="190"/>
      <c r="E77" s="139"/>
      <c r="F77" s="140"/>
      <c r="G77" s="139"/>
      <c r="H77" s="140"/>
      <c r="I77" s="251"/>
      <c r="J77" s="252"/>
      <c r="K77" s="255"/>
      <c r="L77" s="256"/>
      <c r="M77" s="256"/>
      <c r="N77" s="190"/>
      <c r="O77" s="285"/>
      <c r="P77" s="286"/>
      <c r="Q77" s="286"/>
      <c r="R77" s="286"/>
      <c r="S77" s="287"/>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47"/>
      <c r="BC77" s="248"/>
      <c r="BD77" s="249"/>
      <c r="BE77" s="250"/>
      <c r="BF77" s="259"/>
      <c r="BG77" s="260"/>
      <c r="BH77" s="260"/>
      <c r="BI77" s="260"/>
      <c r="BJ77" s="261"/>
    </row>
    <row r="78" spans="2:62" ht="20.25" customHeight="1" x14ac:dyDescent="0.4">
      <c r="B78" s="310"/>
      <c r="C78" s="303"/>
      <c r="D78" s="304"/>
      <c r="E78" s="181"/>
      <c r="F78" s="182">
        <f>C77</f>
        <v>0</v>
      </c>
      <c r="G78" s="181"/>
      <c r="H78" s="182">
        <f>I77</f>
        <v>0</v>
      </c>
      <c r="I78" s="305"/>
      <c r="J78" s="306"/>
      <c r="K78" s="307"/>
      <c r="L78" s="308"/>
      <c r="M78" s="308"/>
      <c r="N78" s="304"/>
      <c r="O78" s="285"/>
      <c r="P78" s="286"/>
      <c r="Q78" s="286"/>
      <c r="R78" s="286"/>
      <c r="S78" s="287"/>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300">
        <f>IF($BE$3="４週",SUM(W78:AX78),IF($BE$3="暦月",SUM(W78:BA78),""))</f>
        <v>0</v>
      </c>
      <c r="BC78" s="301"/>
      <c r="BD78" s="302">
        <f>IF($BE$3="４週",BB78/4,IF($BE$3="暦月",(BB78/($BE$12/7)),""))</f>
        <v>0</v>
      </c>
      <c r="BE78" s="301"/>
      <c r="BF78" s="297"/>
      <c r="BG78" s="298"/>
      <c r="BH78" s="298"/>
      <c r="BI78" s="298"/>
      <c r="BJ78" s="299"/>
    </row>
    <row r="79" spans="2:62" ht="20.25" customHeight="1" x14ac:dyDescent="0.4">
      <c r="B79" s="309">
        <f>B77+1</f>
        <v>31</v>
      </c>
      <c r="C79" s="189"/>
      <c r="D79" s="190"/>
      <c r="E79" s="139"/>
      <c r="F79" s="140"/>
      <c r="G79" s="139"/>
      <c r="H79" s="140"/>
      <c r="I79" s="251"/>
      <c r="J79" s="252"/>
      <c r="K79" s="255"/>
      <c r="L79" s="256"/>
      <c r="M79" s="256"/>
      <c r="N79" s="190"/>
      <c r="O79" s="285"/>
      <c r="P79" s="286"/>
      <c r="Q79" s="286"/>
      <c r="R79" s="286"/>
      <c r="S79" s="287"/>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47"/>
      <c r="BC79" s="248"/>
      <c r="BD79" s="249"/>
      <c r="BE79" s="250"/>
      <c r="BF79" s="259"/>
      <c r="BG79" s="260"/>
      <c r="BH79" s="260"/>
      <c r="BI79" s="260"/>
      <c r="BJ79" s="261"/>
    </row>
    <row r="80" spans="2:62" ht="20.25" customHeight="1" x14ac:dyDescent="0.4">
      <c r="B80" s="310"/>
      <c r="C80" s="303"/>
      <c r="D80" s="304"/>
      <c r="E80" s="181"/>
      <c r="F80" s="182">
        <f>C79</f>
        <v>0</v>
      </c>
      <c r="G80" s="181"/>
      <c r="H80" s="182">
        <f>I79</f>
        <v>0</v>
      </c>
      <c r="I80" s="305"/>
      <c r="J80" s="306"/>
      <c r="K80" s="307"/>
      <c r="L80" s="308"/>
      <c r="M80" s="308"/>
      <c r="N80" s="304"/>
      <c r="O80" s="285"/>
      <c r="P80" s="286"/>
      <c r="Q80" s="286"/>
      <c r="R80" s="286"/>
      <c r="S80" s="287"/>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300">
        <f>IF($BE$3="４週",SUM(W80:AX80),IF($BE$3="暦月",SUM(W80:BA80),""))</f>
        <v>0</v>
      </c>
      <c r="BC80" s="301"/>
      <c r="BD80" s="302">
        <f>IF($BE$3="４週",BB80/4,IF($BE$3="暦月",(BB80/($BE$12/7)),""))</f>
        <v>0</v>
      </c>
      <c r="BE80" s="301"/>
      <c r="BF80" s="297"/>
      <c r="BG80" s="298"/>
      <c r="BH80" s="298"/>
      <c r="BI80" s="298"/>
      <c r="BJ80" s="299"/>
    </row>
    <row r="81" spans="2:62" ht="20.25" customHeight="1" x14ac:dyDescent="0.4">
      <c r="B81" s="309">
        <f>B79+1</f>
        <v>32</v>
      </c>
      <c r="C81" s="189"/>
      <c r="D81" s="190"/>
      <c r="E81" s="139"/>
      <c r="F81" s="140"/>
      <c r="G81" s="139"/>
      <c r="H81" s="140"/>
      <c r="I81" s="251"/>
      <c r="J81" s="252"/>
      <c r="K81" s="255"/>
      <c r="L81" s="256"/>
      <c r="M81" s="256"/>
      <c r="N81" s="190"/>
      <c r="O81" s="285"/>
      <c r="P81" s="286"/>
      <c r="Q81" s="286"/>
      <c r="R81" s="286"/>
      <c r="S81" s="287"/>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47"/>
      <c r="BC81" s="248"/>
      <c r="BD81" s="249"/>
      <c r="BE81" s="250"/>
      <c r="BF81" s="259"/>
      <c r="BG81" s="260"/>
      <c r="BH81" s="260"/>
      <c r="BI81" s="260"/>
      <c r="BJ81" s="261"/>
    </row>
    <row r="82" spans="2:62" ht="20.25" customHeight="1" x14ac:dyDescent="0.4">
      <c r="B82" s="310"/>
      <c r="C82" s="303"/>
      <c r="D82" s="304"/>
      <c r="E82" s="181"/>
      <c r="F82" s="182">
        <f>C81</f>
        <v>0</v>
      </c>
      <c r="G82" s="181"/>
      <c r="H82" s="182">
        <f>I81</f>
        <v>0</v>
      </c>
      <c r="I82" s="305"/>
      <c r="J82" s="306"/>
      <c r="K82" s="307"/>
      <c r="L82" s="308"/>
      <c r="M82" s="308"/>
      <c r="N82" s="304"/>
      <c r="O82" s="285"/>
      <c r="P82" s="286"/>
      <c r="Q82" s="286"/>
      <c r="R82" s="286"/>
      <c r="S82" s="287"/>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300">
        <f>IF($BE$3="４週",SUM(W82:AX82),IF($BE$3="暦月",SUM(W82:BA82),""))</f>
        <v>0</v>
      </c>
      <c r="BC82" s="301"/>
      <c r="BD82" s="302">
        <f>IF($BE$3="４週",BB82/4,IF($BE$3="暦月",(BB82/($BE$12/7)),""))</f>
        <v>0</v>
      </c>
      <c r="BE82" s="301"/>
      <c r="BF82" s="297"/>
      <c r="BG82" s="298"/>
      <c r="BH82" s="298"/>
      <c r="BI82" s="298"/>
      <c r="BJ82" s="299"/>
    </row>
    <row r="83" spans="2:62" ht="20.25" customHeight="1" x14ac:dyDescent="0.4">
      <c r="B83" s="309">
        <f>B81+1</f>
        <v>33</v>
      </c>
      <c r="C83" s="189"/>
      <c r="D83" s="190"/>
      <c r="E83" s="139"/>
      <c r="F83" s="140"/>
      <c r="G83" s="139"/>
      <c r="H83" s="140"/>
      <c r="I83" s="251"/>
      <c r="J83" s="252"/>
      <c r="K83" s="255"/>
      <c r="L83" s="256"/>
      <c r="M83" s="256"/>
      <c r="N83" s="190"/>
      <c r="O83" s="285"/>
      <c r="P83" s="286"/>
      <c r="Q83" s="286"/>
      <c r="R83" s="286"/>
      <c r="S83" s="287"/>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47"/>
      <c r="BC83" s="248"/>
      <c r="BD83" s="249"/>
      <c r="BE83" s="250"/>
      <c r="BF83" s="259"/>
      <c r="BG83" s="260"/>
      <c r="BH83" s="260"/>
      <c r="BI83" s="260"/>
      <c r="BJ83" s="261"/>
    </row>
    <row r="84" spans="2:62" ht="20.25" customHeight="1" x14ac:dyDescent="0.4">
      <c r="B84" s="310"/>
      <c r="C84" s="303"/>
      <c r="D84" s="304"/>
      <c r="E84" s="181"/>
      <c r="F84" s="182">
        <f>C83</f>
        <v>0</v>
      </c>
      <c r="G84" s="181"/>
      <c r="H84" s="182">
        <f>I83</f>
        <v>0</v>
      </c>
      <c r="I84" s="305"/>
      <c r="J84" s="306"/>
      <c r="K84" s="307"/>
      <c r="L84" s="308"/>
      <c r="M84" s="308"/>
      <c r="N84" s="304"/>
      <c r="O84" s="285"/>
      <c r="P84" s="286"/>
      <c r="Q84" s="286"/>
      <c r="R84" s="286"/>
      <c r="S84" s="287"/>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300">
        <f>IF($BE$3="４週",SUM(W84:AX84),IF($BE$3="暦月",SUM(W84:BA84),""))</f>
        <v>0</v>
      </c>
      <c r="BC84" s="301"/>
      <c r="BD84" s="302">
        <f>IF($BE$3="４週",BB84/4,IF($BE$3="暦月",(BB84/($BE$12/7)),""))</f>
        <v>0</v>
      </c>
      <c r="BE84" s="301"/>
      <c r="BF84" s="297"/>
      <c r="BG84" s="298"/>
      <c r="BH84" s="298"/>
      <c r="BI84" s="298"/>
      <c r="BJ84" s="299"/>
    </row>
    <row r="85" spans="2:62" ht="20.25" customHeight="1" x14ac:dyDescent="0.4">
      <c r="B85" s="309">
        <f>B83+1</f>
        <v>34</v>
      </c>
      <c r="C85" s="189"/>
      <c r="D85" s="190"/>
      <c r="E85" s="139"/>
      <c r="F85" s="140"/>
      <c r="G85" s="139"/>
      <c r="H85" s="140"/>
      <c r="I85" s="251"/>
      <c r="J85" s="252"/>
      <c r="K85" s="255"/>
      <c r="L85" s="256"/>
      <c r="M85" s="256"/>
      <c r="N85" s="190"/>
      <c r="O85" s="285"/>
      <c r="P85" s="286"/>
      <c r="Q85" s="286"/>
      <c r="R85" s="286"/>
      <c r="S85" s="287"/>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47"/>
      <c r="BC85" s="248"/>
      <c r="BD85" s="249"/>
      <c r="BE85" s="250"/>
      <c r="BF85" s="259"/>
      <c r="BG85" s="260"/>
      <c r="BH85" s="260"/>
      <c r="BI85" s="260"/>
      <c r="BJ85" s="261"/>
    </row>
    <row r="86" spans="2:62" ht="20.25" customHeight="1" x14ac:dyDescent="0.4">
      <c r="B86" s="310"/>
      <c r="C86" s="303"/>
      <c r="D86" s="304"/>
      <c r="E86" s="181"/>
      <c r="F86" s="182">
        <f>C85</f>
        <v>0</v>
      </c>
      <c r="G86" s="181"/>
      <c r="H86" s="182">
        <f>I85</f>
        <v>0</v>
      </c>
      <c r="I86" s="305"/>
      <c r="J86" s="306"/>
      <c r="K86" s="307"/>
      <c r="L86" s="308"/>
      <c r="M86" s="308"/>
      <c r="N86" s="304"/>
      <c r="O86" s="285"/>
      <c r="P86" s="286"/>
      <c r="Q86" s="286"/>
      <c r="R86" s="286"/>
      <c r="S86" s="287"/>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300">
        <f>IF($BE$3="４週",SUM(W86:AX86),IF($BE$3="暦月",SUM(W86:BA86),""))</f>
        <v>0</v>
      </c>
      <c r="BC86" s="301"/>
      <c r="BD86" s="302">
        <f>IF($BE$3="４週",BB86/4,IF($BE$3="暦月",(BB86/($BE$12/7)),""))</f>
        <v>0</v>
      </c>
      <c r="BE86" s="301"/>
      <c r="BF86" s="297"/>
      <c r="BG86" s="298"/>
      <c r="BH86" s="298"/>
      <c r="BI86" s="298"/>
      <c r="BJ86" s="299"/>
    </row>
    <row r="87" spans="2:62" ht="20.25" customHeight="1" x14ac:dyDescent="0.4">
      <c r="B87" s="309">
        <f>B85+1</f>
        <v>35</v>
      </c>
      <c r="C87" s="189"/>
      <c r="D87" s="190"/>
      <c r="E87" s="139"/>
      <c r="F87" s="140"/>
      <c r="G87" s="139"/>
      <c r="H87" s="140"/>
      <c r="I87" s="251"/>
      <c r="J87" s="252"/>
      <c r="K87" s="255"/>
      <c r="L87" s="256"/>
      <c r="M87" s="256"/>
      <c r="N87" s="190"/>
      <c r="O87" s="285"/>
      <c r="P87" s="286"/>
      <c r="Q87" s="286"/>
      <c r="R87" s="286"/>
      <c r="S87" s="287"/>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47"/>
      <c r="BC87" s="248"/>
      <c r="BD87" s="249"/>
      <c r="BE87" s="250"/>
      <c r="BF87" s="259"/>
      <c r="BG87" s="260"/>
      <c r="BH87" s="260"/>
      <c r="BI87" s="260"/>
      <c r="BJ87" s="261"/>
    </row>
    <row r="88" spans="2:62" ht="20.25" customHeight="1" x14ac:dyDescent="0.4">
      <c r="B88" s="310"/>
      <c r="C88" s="303"/>
      <c r="D88" s="304"/>
      <c r="E88" s="181"/>
      <c r="F88" s="182">
        <f>C87</f>
        <v>0</v>
      </c>
      <c r="G88" s="181"/>
      <c r="H88" s="182">
        <f>I87</f>
        <v>0</v>
      </c>
      <c r="I88" s="305"/>
      <c r="J88" s="306"/>
      <c r="K88" s="307"/>
      <c r="L88" s="308"/>
      <c r="M88" s="308"/>
      <c r="N88" s="304"/>
      <c r="O88" s="285"/>
      <c r="P88" s="286"/>
      <c r="Q88" s="286"/>
      <c r="R88" s="286"/>
      <c r="S88" s="287"/>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300">
        <f>IF($BE$3="４週",SUM(W88:AX88),IF($BE$3="暦月",SUM(W88:BA88),""))</f>
        <v>0</v>
      </c>
      <c r="BC88" s="301"/>
      <c r="BD88" s="302">
        <f>IF($BE$3="４週",BB88/4,IF($BE$3="暦月",(BB88/($BE$12/7)),""))</f>
        <v>0</v>
      </c>
      <c r="BE88" s="301"/>
      <c r="BF88" s="297"/>
      <c r="BG88" s="298"/>
      <c r="BH88" s="298"/>
      <c r="BI88" s="298"/>
      <c r="BJ88" s="299"/>
    </row>
    <row r="89" spans="2:62" ht="20.25" customHeight="1" x14ac:dyDescent="0.4">
      <c r="B89" s="309">
        <f>B87+1</f>
        <v>36</v>
      </c>
      <c r="C89" s="189"/>
      <c r="D89" s="190"/>
      <c r="E89" s="139"/>
      <c r="F89" s="140"/>
      <c r="G89" s="139"/>
      <c r="H89" s="140"/>
      <c r="I89" s="251"/>
      <c r="J89" s="252"/>
      <c r="K89" s="255"/>
      <c r="L89" s="256"/>
      <c r="M89" s="256"/>
      <c r="N89" s="190"/>
      <c r="O89" s="285"/>
      <c r="P89" s="286"/>
      <c r="Q89" s="286"/>
      <c r="R89" s="286"/>
      <c r="S89" s="287"/>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47"/>
      <c r="BC89" s="248"/>
      <c r="BD89" s="249"/>
      <c r="BE89" s="250"/>
      <c r="BF89" s="259"/>
      <c r="BG89" s="260"/>
      <c r="BH89" s="260"/>
      <c r="BI89" s="260"/>
      <c r="BJ89" s="261"/>
    </row>
    <row r="90" spans="2:62" ht="20.25" customHeight="1" x14ac:dyDescent="0.4">
      <c r="B90" s="310"/>
      <c r="C90" s="303"/>
      <c r="D90" s="304"/>
      <c r="E90" s="181"/>
      <c r="F90" s="182">
        <f>C89</f>
        <v>0</v>
      </c>
      <c r="G90" s="181"/>
      <c r="H90" s="182">
        <f>I89</f>
        <v>0</v>
      </c>
      <c r="I90" s="305"/>
      <c r="J90" s="306"/>
      <c r="K90" s="307"/>
      <c r="L90" s="308"/>
      <c r="M90" s="308"/>
      <c r="N90" s="304"/>
      <c r="O90" s="285"/>
      <c r="P90" s="286"/>
      <c r="Q90" s="286"/>
      <c r="R90" s="286"/>
      <c r="S90" s="287"/>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300">
        <f>IF($BE$3="４週",SUM(W90:AX90),IF($BE$3="暦月",SUM(W90:BA90),""))</f>
        <v>0</v>
      </c>
      <c r="BC90" s="301"/>
      <c r="BD90" s="302">
        <f>IF($BE$3="４週",BB90/4,IF($BE$3="暦月",(BB90/($BE$12/7)),""))</f>
        <v>0</v>
      </c>
      <c r="BE90" s="301"/>
      <c r="BF90" s="297"/>
      <c r="BG90" s="298"/>
      <c r="BH90" s="298"/>
      <c r="BI90" s="298"/>
      <c r="BJ90" s="299"/>
    </row>
    <row r="91" spans="2:62" ht="20.25" customHeight="1" x14ac:dyDescent="0.4">
      <c r="B91" s="309">
        <f>B89+1</f>
        <v>37</v>
      </c>
      <c r="C91" s="189"/>
      <c r="D91" s="190"/>
      <c r="E91" s="139"/>
      <c r="F91" s="140"/>
      <c r="G91" s="139"/>
      <c r="H91" s="140"/>
      <c r="I91" s="251"/>
      <c r="J91" s="252"/>
      <c r="K91" s="255"/>
      <c r="L91" s="256"/>
      <c r="M91" s="256"/>
      <c r="N91" s="190"/>
      <c r="O91" s="285"/>
      <c r="P91" s="286"/>
      <c r="Q91" s="286"/>
      <c r="R91" s="286"/>
      <c r="S91" s="287"/>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47"/>
      <c r="BC91" s="248"/>
      <c r="BD91" s="249"/>
      <c r="BE91" s="250"/>
      <c r="BF91" s="259"/>
      <c r="BG91" s="260"/>
      <c r="BH91" s="260"/>
      <c r="BI91" s="260"/>
      <c r="BJ91" s="261"/>
    </row>
    <row r="92" spans="2:62" ht="20.25" customHeight="1" x14ac:dyDescent="0.4">
      <c r="B92" s="310"/>
      <c r="C92" s="303"/>
      <c r="D92" s="304"/>
      <c r="E92" s="181"/>
      <c r="F92" s="182">
        <f>C91</f>
        <v>0</v>
      </c>
      <c r="G92" s="181"/>
      <c r="H92" s="182">
        <f>I91</f>
        <v>0</v>
      </c>
      <c r="I92" s="305"/>
      <c r="J92" s="306"/>
      <c r="K92" s="307"/>
      <c r="L92" s="308"/>
      <c r="M92" s="308"/>
      <c r="N92" s="304"/>
      <c r="O92" s="285"/>
      <c r="P92" s="286"/>
      <c r="Q92" s="286"/>
      <c r="R92" s="286"/>
      <c r="S92" s="287"/>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300">
        <f>IF($BE$3="４週",SUM(W92:AX92),IF($BE$3="暦月",SUM(W92:BA92),""))</f>
        <v>0</v>
      </c>
      <c r="BC92" s="301"/>
      <c r="BD92" s="302">
        <f>IF($BE$3="４週",BB92/4,IF($BE$3="暦月",(BB92/($BE$12/7)),""))</f>
        <v>0</v>
      </c>
      <c r="BE92" s="301"/>
      <c r="BF92" s="297"/>
      <c r="BG92" s="298"/>
      <c r="BH92" s="298"/>
      <c r="BI92" s="298"/>
      <c r="BJ92" s="299"/>
    </row>
    <row r="93" spans="2:62" ht="20.25" customHeight="1" x14ac:dyDescent="0.4">
      <c r="B93" s="309">
        <f>B91+1</f>
        <v>38</v>
      </c>
      <c r="C93" s="189"/>
      <c r="D93" s="190"/>
      <c r="E93" s="139"/>
      <c r="F93" s="140"/>
      <c r="G93" s="139"/>
      <c r="H93" s="140"/>
      <c r="I93" s="251"/>
      <c r="J93" s="252"/>
      <c r="K93" s="255"/>
      <c r="L93" s="256"/>
      <c r="M93" s="256"/>
      <c r="N93" s="190"/>
      <c r="O93" s="285"/>
      <c r="P93" s="286"/>
      <c r="Q93" s="286"/>
      <c r="R93" s="286"/>
      <c r="S93" s="287"/>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47"/>
      <c r="BC93" s="248"/>
      <c r="BD93" s="249"/>
      <c r="BE93" s="250"/>
      <c r="BF93" s="259"/>
      <c r="BG93" s="260"/>
      <c r="BH93" s="260"/>
      <c r="BI93" s="260"/>
      <c r="BJ93" s="261"/>
    </row>
    <row r="94" spans="2:62" ht="20.25" customHeight="1" x14ac:dyDescent="0.4">
      <c r="B94" s="310"/>
      <c r="C94" s="303"/>
      <c r="D94" s="304"/>
      <c r="E94" s="181"/>
      <c r="F94" s="182">
        <f>C93</f>
        <v>0</v>
      </c>
      <c r="G94" s="181"/>
      <c r="H94" s="182">
        <f>I93</f>
        <v>0</v>
      </c>
      <c r="I94" s="305"/>
      <c r="J94" s="306"/>
      <c r="K94" s="307"/>
      <c r="L94" s="308"/>
      <c r="M94" s="308"/>
      <c r="N94" s="304"/>
      <c r="O94" s="285"/>
      <c r="P94" s="286"/>
      <c r="Q94" s="286"/>
      <c r="R94" s="286"/>
      <c r="S94" s="287"/>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300">
        <f>IF($BE$3="４週",SUM(W94:AX94),IF($BE$3="暦月",SUM(W94:BA94),""))</f>
        <v>0</v>
      </c>
      <c r="BC94" s="301"/>
      <c r="BD94" s="302">
        <f>IF($BE$3="４週",BB94/4,IF($BE$3="暦月",(BB94/($BE$12/7)),""))</f>
        <v>0</v>
      </c>
      <c r="BE94" s="301"/>
      <c r="BF94" s="297"/>
      <c r="BG94" s="298"/>
      <c r="BH94" s="298"/>
      <c r="BI94" s="298"/>
      <c r="BJ94" s="299"/>
    </row>
    <row r="95" spans="2:62" ht="20.25" customHeight="1" x14ac:dyDescent="0.4">
      <c r="B95" s="309">
        <f>B93+1</f>
        <v>39</v>
      </c>
      <c r="C95" s="189"/>
      <c r="D95" s="190"/>
      <c r="E95" s="139"/>
      <c r="F95" s="140"/>
      <c r="G95" s="139"/>
      <c r="H95" s="140"/>
      <c r="I95" s="251"/>
      <c r="J95" s="252"/>
      <c r="K95" s="255"/>
      <c r="L95" s="256"/>
      <c r="M95" s="256"/>
      <c r="N95" s="190"/>
      <c r="O95" s="285"/>
      <c r="P95" s="286"/>
      <c r="Q95" s="286"/>
      <c r="R95" s="286"/>
      <c r="S95" s="287"/>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47"/>
      <c r="BC95" s="248"/>
      <c r="BD95" s="249"/>
      <c r="BE95" s="250"/>
      <c r="BF95" s="259"/>
      <c r="BG95" s="260"/>
      <c r="BH95" s="260"/>
      <c r="BI95" s="260"/>
      <c r="BJ95" s="261"/>
    </row>
    <row r="96" spans="2:62" ht="20.25" customHeight="1" x14ac:dyDescent="0.4">
      <c r="B96" s="310"/>
      <c r="C96" s="303"/>
      <c r="D96" s="304"/>
      <c r="E96" s="181"/>
      <c r="F96" s="182">
        <f>C95</f>
        <v>0</v>
      </c>
      <c r="G96" s="181"/>
      <c r="H96" s="182">
        <f>I95</f>
        <v>0</v>
      </c>
      <c r="I96" s="305"/>
      <c r="J96" s="306"/>
      <c r="K96" s="307"/>
      <c r="L96" s="308"/>
      <c r="M96" s="308"/>
      <c r="N96" s="304"/>
      <c r="O96" s="285"/>
      <c r="P96" s="286"/>
      <c r="Q96" s="286"/>
      <c r="R96" s="286"/>
      <c r="S96" s="287"/>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300">
        <f>IF($BE$3="４週",SUM(W96:AX96),IF($BE$3="暦月",SUM(W96:BA96),""))</f>
        <v>0</v>
      </c>
      <c r="BC96" s="301"/>
      <c r="BD96" s="302">
        <f>IF($BE$3="４週",BB96/4,IF($BE$3="暦月",(BB96/($BE$12/7)),""))</f>
        <v>0</v>
      </c>
      <c r="BE96" s="301"/>
      <c r="BF96" s="297"/>
      <c r="BG96" s="298"/>
      <c r="BH96" s="298"/>
      <c r="BI96" s="298"/>
      <c r="BJ96" s="299"/>
    </row>
    <row r="97" spans="2:62" ht="20.25" customHeight="1" x14ac:dyDescent="0.4">
      <c r="B97" s="309">
        <f>B95+1</f>
        <v>40</v>
      </c>
      <c r="C97" s="189"/>
      <c r="D97" s="190"/>
      <c r="E97" s="139"/>
      <c r="F97" s="140"/>
      <c r="G97" s="139"/>
      <c r="H97" s="140"/>
      <c r="I97" s="251"/>
      <c r="J97" s="252"/>
      <c r="K97" s="255"/>
      <c r="L97" s="256"/>
      <c r="M97" s="256"/>
      <c r="N97" s="190"/>
      <c r="O97" s="285"/>
      <c r="P97" s="286"/>
      <c r="Q97" s="286"/>
      <c r="R97" s="286"/>
      <c r="S97" s="287"/>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47"/>
      <c r="BC97" s="248"/>
      <c r="BD97" s="249"/>
      <c r="BE97" s="250"/>
      <c r="BF97" s="259"/>
      <c r="BG97" s="260"/>
      <c r="BH97" s="260"/>
      <c r="BI97" s="260"/>
      <c r="BJ97" s="261"/>
    </row>
    <row r="98" spans="2:62" ht="20.25" customHeight="1" x14ac:dyDescent="0.4">
      <c r="B98" s="310"/>
      <c r="C98" s="303"/>
      <c r="D98" s="304"/>
      <c r="E98" s="181"/>
      <c r="F98" s="182">
        <f>C97</f>
        <v>0</v>
      </c>
      <c r="G98" s="181"/>
      <c r="H98" s="182">
        <f>I97</f>
        <v>0</v>
      </c>
      <c r="I98" s="305"/>
      <c r="J98" s="306"/>
      <c r="K98" s="307"/>
      <c r="L98" s="308"/>
      <c r="M98" s="308"/>
      <c r="N98" s="304"/>
      <c r="O98" s="285"/>
      <c r="P98" s="286"/>
      <c r="Q98" s="286"/>
      <c r="R98" s="286"/>
      <c r="S98" s="287"/>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300">
        <f>IF($BE$3="４週",SUM(W98:AX98),IF($BE$3="暦月",SUM(W98:BA98),""))</f>
        <v>0</v>
      </c>
      <c r="BC98" s="301"/>
      <c r="BD98" s="302">
        <f>IF($BE$3="４週",BB98/4,IF($BE$3="暦月",(BB98/($BE$12/7)),""))</f>
        <v>0</v>
      </c>
      <c r="BE98" s="301"/>
      <c r="BF98" s="297"/>
      <c r="BG98" s="298"/>
      <c r="BH98" s="298"/>
      <c r="BI98" s="298"/>
      <c r="BJ98" s="299"/>
    </row>
    <row r="99" spans="2:62" ht="20.25" customHeight="1" x14ac:dyDescent="0.4">
      <c r="B99" s="309">
        <f>B97+1</f>
        <v>41</v>
      </c>
      <c r="C99" s="189"/>
      <c r="D99" s="190"/>
      <c r="E99" s="139"/>
      <c r="F99" s="140"/>
      <c r="G99" s="139"/>
      <c r="H99" s="140"/>
      <c r="I99" s="251"/>
      <c r="J99" s="252"/>
      <c r="K99" s="255"/>
      <c r="L99" s="256"/>
      <c r="M99" s="256"/>
      <c r="N99" s="190"/>
      <c r="O99" s="285"/>
      <c r="P99" s="286"/>
      <c r="Q99" s="286"/>
      <c r="R99" s="286"/>
      <c r="S99" s="287"/>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47"/>
      <c r="BC99" s="248"/>
      <c r="BD99" s="249"/>
      <c r="BE99" s="250"/>
      <c r="BF99" s="259"/>
      <c r="BG99" s="260"/>
      <c r="BH99" s="260"/>
      <c r="BI99" s="260"/>
      <c r="BJ99" s="261"/>
    </row>
    <row r="100" spans="2:62" ht="20.25" customHeight="1" x14ac:dyDescent="0.4">
      <c r="B100" s="310"/>
      <c r="C100" s="303"/>
      <c r="D100" s="304"/>
      <c r="E100" s="181"/>
      <c r="F100" s="182">
        <f>C99</f>
        <v>0</v>
      </c>
      <c r="G100" s="181"/>
      <c r="H100" s="182">
        <f>I99</f>
        <v>0</v>
      </c>
      <c r="I100" s="305"/>
      <c r="J100" s="306"/>
      <c r="K100" s="307"/>
      <c r="L100" s="308"/>
      <c r="M100" s="308"/>
      <c r="N100" s="304"/>
      <c r="O100" s="285"/>
      <c r="P100" s="286"/>
      <c r="Q100" s="286"/>
      <c r="R100" s="286"/>
      <c r="S100" s="287"/>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300">
        <f>IF($BE$3="４週",SUM(W100:AX100),IF($BE$3="暦月",SUM(W100:BA100),""))</f>
        <v>0</v>
      </c>
      <c r="BC100" s="301"/>
      <c r="BD100" s="302">
        <f>IF($BE$3="４週",BB100/4,IF($BE$3="暦月",(BB100/($BE$12/7)),""))</f>
        <v>0</v>
      </c>
      <c r="BE100" s="301"/>
      <c r="BF100" s="297"/>
      <c r="BG100" s="298"/>
      <c r="BH100" s="298"/>
      <c r="BI100" s="298"/>
      <c r="BJ100" s="299"/>
    </row>
    <row r="101" spans="2:62" ht="20.25" customHeight="1" x14ac:dyDescent="0.4">
      <c r="B101" s="309">
        <f>B99+1</f>
        <v>42</v>
      </c>
      <c r="C101" s="189"/>
      <c r="D101" s="190"/>
      <c r="E101" s="139"/>
      <c r="F101" s="140"/>
      <c r="G101" s="139"/>
      <c r="H101" s="140"/>
      <c r="I101" s="251"/>
      <c r="J101" s="252"/>
      <c r="K101" s="255"/>
      <c r="L101" s="256"/>
      <c r="M101" s="256"/>
      <c r="N101" s="190"/>
      <c r="O101" s="285"/>
      <c r="P101" s="286"/>
      <c r="Q101" s="286"/>
      <c r="R101" s="286"/>
      <c r="S101" s="287"/>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47"/>
      <c r="BC101" s="248"/>
      <c r="BD101" s="249"/>
      <c r="BE101" s="250"/>
      <c r="BF101" s="259"/>
      <c r="BG101" s="260"/>
      <c r="BH101" s="260"/>
      <c r="BI101" s="260"/>
      <c r="BJ101" s="261"/>
    </row>
    <row r="102" spans="2:62" ht="20.25" customHeight="1" x14ac:dyDescent="0.4">
      <c r="B102" s="310"/>
      <c r="C102" s="303"/>
      <c r="D102" s="304"/>
      <c r="E102" s="181"/>
      <c r="F102" s="182">
        <f>C101</f>
        <v>0</v>
      </c>
      <c r="G102" s="181"/>
      <c r="H102" s="182">
        <f>I101</f>
        <v>0</v>
      </c>
      <c r="I102" s="305"/>
      <c r="J102" s="306"/>
      <c r="K102" s="307"/>
      <c r="L102" s="308"/>
      <c r="M102" s="308"/>
      <c r="N102" s="304"/>
      <c r="O102" s="285"/>
      <c r="P102" s="286"/>
      <c r="Q102" s="286"/>
      <c r="R102" s="286"/>
      <c r="S102" s="287"/>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300">
        <f>IF($BE$3="４週",SUM(W102:AX102),IF($BE$3="暦月",SUM(W102:BA102),""))</f>
        <v>0</v>
      </c>
      <c r="BC102" s="301"/>
      <c r="BD102" s="302">
        <f>IF($BE$3="４週",BB102/4,IF($BE$3="暦月",(BB102/($BE$12/7)),""))</f>
        <v>0</v>
      </c>
      <c r="BE102" s="301"/>
      <c r="BF102" s="297"/>
      <c r="BG102" s="298"/>
      <c r="BH102" s="298"/>
      <c r="BI102" s="298"/>
      <c r="BJ102" s="299"/>
    </row>
    <row r="103" spans="2:62" ht="20.25" customHeight="1" x14ac:dyDescent="0.4">
      <c r="B103" s="309">
        <f>B101+1</f>
        <v>43</v>
      </c>
      <c r="C103" s="189"/>
      <c r="D103" s="190"/>
      <c r="E103" s="139"/>
      <c r="F103" s="140"/>
      <c r="G103" s="139"/>
      <c r="H103" s="140"/>
      <c r="I103" s="251"/>
      <c r="J103" s="252"/>
      <c r="K103" s="255"/>
      <c r="L103" s="256"/>
      <c r="M103" s="256"/>
      <c r="N103" s="190"/>
      <c r="O103" s="285"/>
      <c r="P103" s="286"/>
      <c r="Q103" s="286"/>
      <c r="R103" s="286"/>
      <c r="S103" s="287"/>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47"/>
      <c r="BC103" s="248"/>
      <c r="BD103" s="249"/>
      <c r="BE103" s="250"/>
      <c r="BF103" s="259"/>
      <c r="BG103" s="260"/>
      <c r="BH103" s="260"/>
      <c r="BI103" s="260"/>
      <c r="BJ103" s="261"/>
    </row>
    <row r="104" spans="2:62" ht="20.25" customHeight="1" x14ac:dyDescent="0.4">
      <c r="B104" s="310"/>
      <c r="C104" s="303"/>
      <c r="D104" s="304"/>
      <c r="E104" s="181"/>
      <c r="F104" s="182">
        <f>C103</f>
        <v>0</v>
      </c>
      <c r="G104" s="181"/>
      <c r="H104" s="182">
        <f>I103</f>
        <v>0</v>
      </c>
      <c r="I104" s="305"/>
      <c r="J104" s="306"/>
      <c r="K104" s="307"/>
      <c r="L104" s="308"/>
      <c r="M104" s="308"/>
      <c r="N104" s="304"/>
      <c r="O104" s="285"/>
      <c r="P104" s="286"/>
      <c r="Q104" s="286"/>
      <c r="R104" s="286"/>
      <c r="S104" s="287"/>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300">
        <f>IF($BE$3="４週",SUM(W104:AX104),IF($BE$3="暦月",SUM(W104:BA104),""))</f>
        <v>0</v>
      </c>
      <c r="BC104" s="301"/>
      <c r="BD104" s="302">
        <f>IF($BE$3="４週",BB104/4,IF($BE$3="暦月",(BB104/($BE$12/7)),""))</f>
        <v>0</v>
      </c>
      <c r="BE104" s="301"/>
      <c r="BF104" s="297"/>
      <c r="BG104" s="298"/>
      <c r="BH104" s="298"/>
      <c r="BI104" s="298"/>
      <c r="BJ104" s="299"/>
    </row>
    <row r="105" spans="2:62" ht="20.25" customHeight="1" x14ac:dyDescent="0.4">
      <c r="B105" s="309">
        <f>B103+1</f>
        <v>44</v>
      </c>
      <c r="C105" s="189"/>
      <c r="D105" s="190"/>
      <c r="E105" s="139"/>
      <c r="F105" s="140"/>
      <c r="G105" s="139"/>
      <c r="H105" s="140"/>
      <c r="I105" s="251"/>
      <c r="J105" s="252"/>
      <c r="K105" s="255"/>
      <c r="L105" s="256"/>
      <c r="M105" s="256"/>
      <c r="N105" s="190"/>
      <c r="O105" s="285"/>
      <c r="P105" s="286"/>
      <c r="Q105" s="286"/>
      <c r="R105" s="286"/>
      <c r="S105" s="287"/>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47"/>
      <c r="BC105" s="248"/>
      <c r="BD105" s="249"/>
      <c r="BE105" s="250"/>
      <c r="BF105" s="259"/>
      <c r="BG105" s="260"/>
      <c r="BH105" s="260"/>
      <c r="BI105" s="260"/>
      <c r="BJ105" s="261"/>
    </row>
    <row r="106" spans="2:62" ht="20.25" customHeight="1" x14ac:dyDescent="0.4">
      <c r="B106" s="310"/>
      <c r="C106" s="303"/>
      <c r="D106" s="304"/>
      <c r="E106" s="181"/>
      <c r="F106" s="182">
        <f>C105</f>
        <v>0</v>
      </c>
      <c r="G106" s="181"/>
      <c r="H106" s="182">
        <f>I105</f>
        <v>0</v>
      </c>
      <c r="I106" s="305"/>
      <c r="J106" s="306"/>
      <c r="K106" s="307"/>
      <c r="L106" s="308"/>
      <c r="M106" s="308"/>
      <c r="N106" s="304"/>
      <c r="O106" s="285"/>
      <c r="P106" s="286"/>
      <c r="Q106" s="286"/>
      <c r="R106" s="286"/>
      <c r="S106" s="287"/>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300">
        <f>IF($BE$3="４週",SUM(W106:AX106),IF($BE$3="暦月",SUM(W106:BA106),""))</f>
        <v>0</v>
      </c>
      <c r="BC106" s="301"/>
      <c r="BD106" s="302">
        <f>IF($BE$3="４週",BB106/4,IF($BE$3="暦月",(BB106/($BE$12/7)),""))</f>
        <v>0</v>
      </c>
      <c r="BE106" s="301"/>
      <c r="BF106" s="297"/>
      <c r="BG106" s="298"/>
      <c r="BH106" s="298"/>
      <c r="BI106" s="298"/>
      <c r="BJ106" s="299"/>
    </row>
    <row r="107" spans="2:62" ht="20.25" customHeight="1" x14ac:dyDescent="0.4">
      <c r="B107" s="309">
        <f>B105+1</f>
        <v>45</v>
      </c>
      <c r="C107" s="189"/>
      <c r="D107" s="190"/>
      <c r="E107" s="139"/>
      <c r="F107" s="140"/>
      <c r="G107" s="139"/>
      <c r="H107" s="140"/>
      <c r="I107" s="251"/>
      <c r="J107" s="252"/>
      <c r="K107" s="255"/>
      <c r="L107" s="256"/>
      <c r="M107" s="256"/>
      <c r="N107" s="190"/>
      <c r="O107" s="285"/>
      <c r="P107" s="286"/>
      <c r="Q107" s="286"/>
      <c r="R107" s="286"/>
      <c r="S107" s="287"/>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47"/>
      <c r="BC107" s="248"/>
      <c r="BD107" s="249"/>
      <c r="BE107" s="250"/>
      <c r="BF107" s="259"/>
      <c r="BG107" s="260"/>
      <c r="BH107" s="260"/>
      <c r="BI107" s="260"/>
      <c r="BJ107" s="261"/>
    </row>
    <row r="108" spans="2:62" ht="20.25" customHeight="1" x14ac:dyDescent="0.4">
      <c r="B108" s="310"/>
      <c r="C108" s="303"/>
      <c r="D108" s="304"/>
      <c r="E108" s="181"/>
      <c r="F108" s="182">
        <f>C107</f>
        <v>0</v>
      </c>
      <c r="G108" s="181"/>
      <c r="H108" s="182">
        <f>I107</f>
        <v>0</v>
      </c>
      <c r="I108" s="305"/>
      <c r="J108" s="306"/>
      <c r="K108" s="307"/>
      <c r="L108" s="308"/>
      <c r="M108" s="308"/>
      <c r="N108" s="304"/>
      <c r="O108" s="285"/>
      <c r="P108" s="286"/>
      <c r="Q108" s="286"/>
      <c r="R108" s="286"/>
      <c r="S108" s="287"/>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300">
        <f>IF($BE$3="４週",SUM(W108:AX108),IF($BE$3="暦月",SUM(W108:BA108),""))</f>
        <v>0</v>
      </c>
      <c r="BC108" s="301"/>
      <c r="BD108" s="302">
        <f>IF($BE$3="４週",BB108/4,IF($BE$3="暦月",(BB108/($BE$12/7)),""))</f>
        <v>0</v>
      </c>
      <c r="BE108" s="301"/>
      <c r="BF108" s="297"/>
      <c r="BG108" s="298"/>
      <c r="BH108" s="298"/>
      <c r="BI108" s="298"/>
      <c r="BJ108" s="299"/>
    </row>
    <row r="109" spans="2:62" ht="20.25" customHeight="1" x14ac:dyDescent="0.4">
      <c r="B109" s="309">
        <f>B107+1</f>
        <v>46</v>
      </c>
      <c r="C109" s="189"/>
      <c r="D109" s="190"/>
      <c r="E109" s="139"/>
      <c r="F109" s="140"/>
      <c r="G109" s="139"/>
      <c r="H109" s="140"/>
      <c r="I109" s="251"/>
      <c r="J109" s="252"/>
      <c r="K109" s="255"/>
      <c r="L109" s="256"/>
      <c r="M109" s="256"/>
      <c r="N109" s="190"/>
      <c r="O109" s="285"/>
      <c r="P109" s="286"/>
      <c r="Q109" s="286"/>
      <c r="R109" s="286"/>
      <c r="S109" s="287"/>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47"/>
      <c r="BC109" s="248"/>
      <c r="BD109" s="249"/>
      <c r="BE109" s="250"/>
      <c r="BF109" s="259"/>
      <c r="BG109" s="260"/>
      <c r="BH109" s="260"/>
      <c r="BI109" s="260"/>
      <c r="BJ109" s="261"/>
    </row>
    <row r="110" spans="2:62" ht="20.25" customHeight="1" x14ac:dyDescent="0.4">
      <c r="B110" s="310"/>
      <c r="C110" s="303"/>
      <c r="D110" s="304"/>
      <c r="E110" s="181"/>
      <c r="F110" s="182">
        <f>C109</f>
        <v>0</v>
      </c>
      <c r="G110" s="181"/>
      <c r="H110" s="182">
        <f>I109</f>
        <v>0</v>
      </c>
      <c r="I110" s="305"/>
      <c r="J110" s="306"/>
      <c r="K110" s="307"/>
      <c r="L110" s="308"/>
      <c r="M110" s="308"/>
      <c r="N110" s="304"/>
      <c r="O110" s="285"/>
      <c r="P110" s="286"/>
      <c r="Q110" s="286"/>
      <c r="R110" s="286"/>
      <c r="S110" s="287"/>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300">
        <f>IF($BE$3="４週",SUM(W110:AX110),IF($BE$3="暦月",SUM(W110:BA110),""))</f>
        <v>0</v>
      </c>
      <c r="BC110" s="301"/>
      <c r="BD110" s="302">
        <f>IF($BE$3="４週",BB110/4,IF($BE$3="暦月",(BB110/($BE$12/7)),""))</f>
        <v>0</v>
      </c>
      <c r="BE110" s="301"/>
      <c r="BF110" s="297"/>
      <c r="BG110" s="298"/>
      <c r="BH110" s="298"/>
      <c r="BI110" s="298"/>
      <c r="BJ110" s="299"/>
    </row>
    <row r="111" spans="2:62" ht="20.25" customHeight="1" x14ac:dyDescent="0.4">
      <c r="B111" s="309">
        <f>B109+1</f>
        <v>47</v>
      </c>
      <c r="C111" s="189"/>
      <c r="D111" s="190"/>
      <c r="E111" s="139"/>
      <c r="F111" s="140"/>
      <c r="G111" s="139"/>
      <c r="H111" s="140"/>
      <c r="I111" s="251"/>
      <c r="J111" s="252"/>
      <c r="K111" s="255"/>
      <c r="L111" s="256"/>
      <c r="M111" s="256"/>
      <c r="N111" s="190"/>
      <c r="O111" s="285"/>
      <c r="P111" s="286"/>
      <c r="Q111" s="286"/>
      <c r="R111" s="286"/>
      <c r="S111" s="287"/>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47"/>
      <c r="BC111" s="248"/>
      <c r="BD111" s="249"/>
      <c r="BE111" s="250"/>
      <c r="BF111" s="259"/>
      <c r="BG111" s="260"/>
      <c r="BH111" s="260"/>
      <c r="BI111" s="260"/>
      <c r="BJ111" s="261"/>
    </row>
    <row r="112" spans="2:62" ht="20.25" customHeight="1" x14ac:dyDescent="0.4">
      <c r="B112" s="310"/>
      <c r="C112" s="303"/>
      <c r="D112" s="304"/>
      <c r="E112" s="181"/>
      <c r="F112" s="182">
        <f>C111</f>
        <v>0</v>
      </c>
      <c r="G112" s="181"/>
      <c r="H112" s="182">
        <f>I111</f>
        <v>0</v>
      </c>
      <c r="I112" s="305"/>
      <c r="J112" s="306"/>
      <c r="K112" s="307"/>
      <c r="L112" s="308"/>
      <c r="M112" s="308"/>
      <c r="N112" s="304"/>
      <c r="O112" s="285"/>
      <c r="P112" s="286"/>
      <c r="Q112" s="286"/>
      <c r="R112" s="286"/>
      <c r="S112" s="287"/>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300">
        <f>IF($BE$3="４週",SUM(W112:AX112),IF($BE$3="暦月",SUM(W112:BA112),""))</f>
        <v>0</v>
      </c>
      <c r="BC112" s="301"/>
      <c r="BD112" s="302">
        <f>IF($BE$3="４週",BB112/4,IF($BE$3="暦月",(BB112/($BE$12/7)),""))</f>
        <v>0</v>
      </c>
      <c r="BE112" s="301"/>
      <c r="BF112" s="297"/>
      <c r="BG112" s="298"/>
      <c r="BH112" s="298"/>
      <c r="BI112" s="298"/>
      <c r="BJ112" s="299"/>
    </row>
    <row r="113" spans="2:62" ht="20.25" customHeight="1" x14ac:dyDescent="0.4">
      <c r="B113" s="309">
        <f>B111+1</f>
        <v>48</v>
      </c>
      <c r="C113" s="189"/>
      <c r="D113" s="190"/>
      <c r="E113" s="139"/>
      <c r="F113" s="140"/>
      <c r="G113" s="139"/>
      <c r="H113" s="140"/>
      <c r="I113" s="251"/>
      <c r="J113" s="252"/>
      <c r="K113" s="255"/>
      <c r="L113" s="256"/>
      <c r="M113" s="256"/>
      <c r="N113" s="190"/>
      <c r="O113" s="285"/>
      <c r="P113" s="286"/>
      <c r="Q113" s="286"/>
      <c r="R113" s="286"/>
      <c r="S113" s="287"/>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47"/>
      <c r="BC113" s="248"/>
      <c r="BD113" s="249"/>
      <c r="BE113" s="250"/>
      <c r="BF113" s="259"/>
      <c r="BG113" s="260"/>
      <c r="BH113" s="260"/>
      <c r="BI113" s="260"/>
      <c r="BJ113" s="261"/>
    </row>
    <row r="114" spans="2:62" ht="20.25" customHeight="1" x14ac:dyDescent="0.4">
      <c r="B114" s="310"/>
      <c r="C114" s="303"/>
      <c r="D114" s="304"/>
      <c r="E114" s="181"/>
      <c r="F114" s="182">
        <f>C113</f>
        <v>0</v>
      </c>
      <c r="G114" s="181"/>
      <c r="H114" s="182">
        <f>I113</f>
        <v>0</v>
      </c>
      <c r="I114" s="305"/>
      <c r="J114" s="306"/>
      <c r="K114" s="307"/>
      <c r="L114" s="308"/>
      <c r="M114" s="308"/>
      <c r="N114" s="304"/>
      <c r="O114" s="285"/>
      <c r="P114" s="286"/>
      <c r="Q114" s="286"/>
      <c r="R114" s="286"/>
      <c r="S114" s="287"/>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300">
        <f>IF($BE$3="４週",SUM(W114:AX114),IF($BE$3="暦月",SUM(W114:BA114),""))</f>
        <v>0</v>
      </c>
      <c r="BC114" s="301"/>
      <c r="BD114" s="302">
        <f>IF($BE$3="４週",BB114/4,IF($BE$3="暦月",(BB114/($BE$12/7)),""))</f>
        <v>0</v>
      </c>
      <c r="BE114" s="301"/>
      <c r="BF114" s="297"/>
      <c r="BG114" s="298"/>
      <c r="BH114" s="298"/>
      <c r="BI114" s="298"/>
      <c r="BJ114" s="299"/>
    </row>
    <row r="115" spans="2:62" ht="20.25" customHeight="1" x14ac:dyDescent="0.4">
      <c r="B115" s="309">
        <f>B113+1</f>
        <v>49</v>
      </c>
      <c r="C115" s="189"/>
      <c r="D115" s="190"/>
      <c r="E115" s="139"/>
      <c r="F115" s="140"/>
      <c r="G115" s="139"/>
      <c r="H115" s="140"/>
      <c r="I115" s="251"/>
      <c r="J115" s="252"/>
      <c r="K115" s="255"/>
      <c r="L115" s="256"/>
      <c r="M115" s="256"/>
      <c r="N115" s="190"/>
      <c r="O115" s="285"/>
      <c r="P115" s="286"/>
      <c r="Q115" s="286"/>
      <c r="R115" s="286"/>
      <c r="S115" s="287"/>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47"/>
      <c r="BC115" s="248"/>
      <c r="BD115" s="249"/>
      <c r="BE115" s="250"/>
      <c r="BF115" s="259"/>
      <c r="BG115" s="260"/>
      <c r="BH115" s="260"/>
      <c r="BI115" s="260"/>
      <c r="BJ115" s="261"/>
    </row>
    <row r="116" spans="2:62" ht="20.25" customHeight="1" x14ac:dyDescent="0.4">
      <c r="B116" s="310"/>
      <c r="C116" s="303"/>
      <c r="D116" s="304"/>
      <c r="E116" s="181"/>
      <c r="F116" s="182">
        <f>C115</f>
        <v>0</v>
      </c>
      <c r="G116" s="181"/>
      <c r="H116" s="182">
        <f>I115</f>
        <v>0</v>
      </c>
      <c r="I116" s="305"/>
      <c r="J116" s="306"/>
      <c r="K116" s="307"/>
      <c r="L116" s="308"/>
      <c r="M116" s="308"/>
      <c r="N116" s="304"/>
      <c r="O116" s="285"/>
      <c r="P116" s="286"/>
      <c r="Q116" s="286"/>
      <c r="R116" s="286"/>
      <c r="S116" s="287"/>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300">
        <f>IF($BE$3="４週",SUM(W116:AX116),IF($BE$3="暦月",SUM(W116:BA116),""))</f>
        <v>0</v>
      </c>
      <c r="BC116" s="301"/>
      <c r="BD116" s="302">
        <f>IF($BE$3="４週",BB116/4,IF($BE$3="暦月",(BB116/($BE$12/7)),""))</f>
        <v>0</v>
      </c>
      <c r="BE116" s="301"/>
      <c r="BF116" s="297"/>
      <c r="BG116" s="298"/>
      <c r="BH116" s="298"/>
      <c r="BI116" s="298"/>
      <c r="BJ116" s="299"/>
    </row>
    <row r="117" spans="2:62" ht="20.25" customHeight="1" x14ac:dyDescent="0.4">
      <c r="B117" s="309">
        <f>B115+1</f>
        <v>50</v>
      </c>
      <c r="C117" s="189"/>
      <c r="D117" s="190"/>
      <c r="E117" s="139"/>
      <c r="F117" s="140"/>
      <c r="G117" s="139"/>
      <c r="H117" s="140"/>
      <c r="I117" s="251"/>
      <c r="J117" s="252"/>
      <c r="K117" s="255"/>
      <c r="L117" s="256"/>
      <c r="M117" s="256"/>
      <c r="N117" s="190"/>
      <c r="O117" s="285"/>
      <c r="P117" s="286"/>
      <c r="Q117" s="286"/>
      <c r="R117" s="286"/>
      <c r="S117" s="287"/>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47"/>
      <c r="BC117" s="248"/>
      <c r="BD117" s="249"/>
      <c r="BE117" s="250"/>
      <c r="BF117" s="259"/>
      <c r="BG117" s="260"/>
      <c r="BH117" s="260"/>
      <c r="BI117" s="260"/>
      <c r="BJ117" s="261"/>
    </row>
    <row r="118" spans="2:62" ht="20.25" customHeight="1" x14ac:dyDescent="0.4">
      <c r="B118" s="310"/>
      <c r="C118" s="303"/>
      <c r="D118" s="304"/>
      <c r="E118" s="181"/>
      <c r="F118" s="182">
        <f>C117</f>
        <v>0</v>
      </c>
      <c r="G118" s="181"/>
      <c r="H118" s="182">
        <f>I117</f>
        <v>0</v>
      </c>
      <c r="I118" s="305"/>
      <c r="J118" s="306"/>
      <c r="K118" s="307"/>
      <c r="L118" s="308"/>
      <c r="M118" s="308"/>
      <c r="N118" s="304"/>
      <c r="O118" s="285"/>
      <c r="P118" s="286"/>
      <c r="Q118" s="286"/>
      <c r="R118" s="286"/>
      <c r="S118" s="287"/>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300">
        <f>IF($BE$3="４週",SUM(W118:AX118),IF($BE$3="暦月",SUM(W118:BA118),""))</f>
        <v>0</v>
      </c>
      <c r="BC118" s="301"/>
      <c r="BD118" s="302">
        <f>IF($BE$3="４週",BB118/4,IF($BE$3="暦月",(BB118/($BE$12/7)),""))</f>
        <v>0</v>
      </c>
      <c r="BE118" s="301"/>
      <c r="BF118" s="297"/>
      <c r="BG118" s="298"/>
      <c r="BH118" s="298"/>
      <c r="BI118" s="298"/>
      <c r="BJ118" s="299"/>
    </row>
    <row r="119" spans="2:62" ht="20.25" customHeight="1" x14ac:dyDescent="0.4">
      <c r="B119" s="309">
        <f>B117+1</f>
        <v>51</v>
      </c>
      <c r="C119" s="189"/>
      <c r="D119" s="190"/>
      <c r="E119" s="139"/>
      <c r="F119" s="140"/>
      <c r="G119" s="139"/>
      <c r="H119" s="140"/>
      <c r="I119" s="251"/>
      <c r="J119" s="252"/>
      <c r="K119" s="255"/>
      <c r="L119" s="256"/>
      <c r="M119" s="256"/>
      <c r="N119" s="190"/>
      <c r="O119" s="285"/>
      <c r="P119" s="286"/>
      <c r="Q119" s="286"/>
      <c r="R119" s="286"/>
      <c r="S119" s="287"/>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47"/>
      <c r="BC119" s="248"/>
      <c r="BD119" s="249"/>
      <c r="BE119" s="250"/>
      <c r="BF119" s="259"/>
      <c r="BG119" s="260"/>
      <c r="BH119" s="260"/>
      <c r="BI119" s="260"/>
      <c r="BJ119" s="261"/>
    </row>
    <row r="120" spans="2:62" ht="20.25" customHeight="1" x14ac:dyDescent="0.4">
      <c r="B120" s="310"/>
      <c r="C120" s="303"/>
      <c r="D120" s="304"/>
      <c r="E120" s="181"/>
      <c r="F120" s="182">
        <f>C119</f>
        <v>0</v>
      </c>
      <c r="G120" s="181"/>
      <c r="H120" s="182">
        <f>I119</f>
        <v>0</v>
      </c>
      <c r="I120" s="305"/>
      <c r="J120" s="306"/>
      <c r="K120" s="307"/>
      <c r="L120" s="308"/>
      <c r="M120" s="308"/>
      <c r="N120" s="304"/>
      <c r="O120" s="285"/>
      <c r="P120" s="286"/>
      <c r="Q120" s="286"/>
      <c r="R120" s="286"/>
      <c r="S120" s="287"/>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300">
        <f>IF($BE$3="４週",SUM(W120:AX120),IF($BE$3="暦月",SUM(W120:BA120),""))</f>
        <v>0</v>
      </c>
      <c r="BC120" s="301"/>
      <c r="BD120" s="302">
        <f>IF($BE$3="４週",BB120/4,IF($BE$3="暦月",(BB120/($BE$12/7)),""))</f>
        <v>0</v>
      </c>
      <c r="BE120" s="301"/>
      <c r="BF120" s="297"/>
      <c r="BG120" s="298"/>
      <c r="BH120" s="298"/>
      <c r="BI120" s="298"/>
      <c r="BJ120" s="299"/>
    </row>
    <row r="121" spans="2:62" ht="20.25" customHeight="1" x14ac:dyDescent="0.4">
      <c r="B121" s="309">
        <f>B119+1</f>
        <v>52</v>
      </c>
      <c r="C121" s="189"/>
      <c r="D121" s="190"/>
      <c r="E121" s="139"/>
      <c r="F121" s="140"/>
      <c r="G121" s="139"/>
      <c r="H121" s="140"/>
      <c r="I121" s="251"/>
      <c r="J121" s="252"/>
      <c r="K121" s="255"/>
      <c r="L121" s="256"/>
      <c r="M121" s="256"/>
      <c r="N121" s="190"/>
      <c r="O121" s="285"/>
      <c r="P121" s="286"/>
      <c r="Q121" s="286"/>
      <c r="R121" s="286"/>
      <c r="S121" s="287"/>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47"/>
      <c r="BC121" s="248"/>
      <c r="BD121" s="249"/>
      <c r="BE121" s="250"/>
      <c r="BF121" s="259"/>
      <c r="BG121" s="260"/>
      <c r="BH121" s="260"/>
      <c r="BI121" s="260"/>
      <c r="BJ121" s="261"/>
    </row>
    <row r="122" spans="2:62" ht="20.25" customHeight="1" x14ac:dyDescent="0.4">
      <c r="B122" s="310"/>
      <c r="C122" s="303"/>
      <c r="D122" s="304"/>
      <c r="E122" s="181"/>
      <c r="F122" s="182">
        <f>C121</f>
        <v>0</v>
      </c>
      <c r="G122" s="181"/>
      <c r="H122" s="182">
        <f>I121</f>
        <v>0</v>
      </c>
      <c r="I122" s="305"/>
      <c r="J122" s="306"/>
      <c r="K122" s="307"/>
      <c r="L122" s="308"/>
      <c r="M122" s="308"/>
      <c r="N122" s="304"/>
      <c r="O122" s="285"/>
      <c r="P122" s="286"/>
      <c r="Q122" s="286"/>
      <c r="R122" s="286"/>
      <c r="S122" s="287"/>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300">
        <f>IF($BE$3="４週",SUM(W122:AX122),IF($BE$3="暦月",SUM(W122:BA122),""))</f>
        <v>0</v>
      </c>
      <c r="BC122" s="301"/>
      <c r="BD122" s="302">
        <f>IF($BE$3="４週",BB122/4,IF($BE$3="暦月",(BB122/($BE$12/7)),""))</f>
        <v>0</v>
      </c>
      <c r="BE122" s="301"/>
      <c r="BF122" s="297"/>
      <c r="BG122" s="298"/>
      <c r="BH122" s="298"/>
      <c r="BI122" s="298"/>
      <c r="BJ122" s="299"/>
    </row>
    <row r="123" spans="2:62" ht="20.25" customHeight="1" x14ac:dyDescent="0.4">
      <c r="B123" s="309">
        <f>B121+1</f>
        <v>53</v>
      </c>
      <c r="C123" s="189"/>
      <c r="D123" s="190"/>
      <c r="E123" s="139"/>
      <c r="F123" s="140"/>
      <c r="G123" s="139"/>
      <c r="H123" s="140"/>
      <c r="I123" s="251"/>
      <c r="J123" s="252"/>
      <c r="K123" s="255"/>
      <c r="L123" s="256"/>
      <c r="M123" s="256"/>
      <c r="N123" s="190"/>
      <c r="O123" s="285"/>
      <c r="P123" s="286"/>
      <c r="Q123" s="286"/>
      <c r="R123" s="286"/>
      <c r="S123" s="287"/>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47"/>
      <c r="BC123" s="248"/>
      <c r="BD123" s="249"/>
      <c r="BE123" s="250"/>
      <c r="BF123" s="259"/>
      <c r="BG123" s="260"/>
      <c r="BH123" s="260"/>
      <c r="BI123" s="260"/>
      <c r="BJ123" s="261"/>
    </row>
    <row r="124" spans="2:62" ht="20.25" customHeight="1" x14ac:dyDescent="0.4">
      <c r="B124" s="310"/>
      <c r="C124" s="303"/>
      <c r="D124" s="304"/>
      <c r="E124" s="181"/>
      <c r="F124" s="182">
        <f>C123</f>
        <v>0</v>
      </c>
      <c r="G124" s="181"/>
      <c r="H124" s="182">
        <f>I123</f>
        <v>0</v>
      </c>
      <c r="I124" s="305"/>
      <c r="J124" s="306"/>
      <c r="K124" s="307"/>
      <c r="L124" s="308"/>
      <c r="M124" s="308"/>
      <c r="N124" s="304"/>
      <c r="O124" s="285"/>
      <c r="P124" s="286"/>
      <c r="Q124" s="286"/>
      <c r="R124" s="286"/>
      <c r="S124" s="287"/>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300">
        <f>IF($BE$3="４週",SUM(W124:AX124),IF($BE$3="暦月",SUM(W124:BA124),""))</f>
        <v>0</v>
      </c>
      <c r="BC124" s="301"/>
      <c r="BD124" s="302">
        <f>IF($BE$3="４週",BB124/4,IF($BE$3="暦月",(BB124/($BE$12/7)),""))</f>
        <v>0</v>
      </c>
      <c r="BE124" s="301"/>
      <c r="BF124" s="297"/>
      <c r="BG124" s="298"/>
      <c r="BH124" s="298"/>
      <c r="BI124" s="298"/>
      <c r="BJ124" s="299"/>
    </row>
    <row r="125" spans="2:62" ht="20.25" customHeight="1" x14ac:dyDescent="0.4">
      <c r="B125" s="309">
        <f>B123+1</f>
        <v>54</v>
      </c>
      <c r="C125" s="189"/>
      <c r="D125" s="190"/>
      <c r="E125" s="139"/>
      <c r="F125" s="140"/>
      <c r="G125" s="139"/>
      <c r="H125" s="140"/>
      <c r="I125" s="251"/>
      <c r="J125" s="252"/>
      <c r="K125" s="255"/>
      <c r="L125" s="256"/>
      <c r="M125" s="256"/>
      <c r="N125" s="190"/>
      <c r="O125" s="285"/>
      <c r="P125" s="286"/>
      <c r="Q125" s="286"/>
      <c r="R125" s="286"/>
      <c r="S125" s="287"/>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47"/>
      <c r="BC125" s="248"/>
      <c r="BD125" s="249"/>
      <c r="BE125" s="250"/>
      <c r="BF125" s="259"/>
      <c r="BG125" s="260"/>
      <c r="BH125" s="260"/>
      <c r="BI125" s="260"/>
      <c r="BJ125" s="261"/>
    </row>
    <row r="126" spans="2:62" ht="20.25" customHeight="1" x14ac:dyDescent="0.4">
      <c r="B126" s="310"/>
      <c r="C126" s="303"/>
      <c r="D126" s="304"/>
      <c r="E126" s="181"/>
      <c r="F126" s="182">
        <f>C125</f>
        <v>0</v>
      </c>
      <c r="G126" s="181"/>
      <c r="H126" s="182">
        <f>I125</f>
        <v>0</v>
      </c>
      <c r="I126" s="305"/>
      <c r="J126" s="306"/>
      <c r="K126" s="307"/>
      <c r="L126" s="308"/>
      <c r="M126" s="308"/>
      <c r="N126" s="304"/>
      <c r="O126" s="285"/>
      <c r="P126" s="286"/>
      <c r="Q126" s="286"/>
      <c r="R126" s="286"/>
      <c r="S126" s="287"/>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300">
        <f>IF($BE$3="４週",SUM(W126:AX126),IF($BE$3="暦月",SUM(W126:BA126),""))</f>
        <v>0</v>
      </c>
      <c r="BC126" s="301"/>
      <c r="BD126" s="302">
        <f>IF($BE$3="４週",BB126/4,IF($BE$3="暦月",(BB126/($BE$12/7)),""))</f>
        <v>0</v>
      </c>
      <c r="BE126" s="301"/>
      <c r="BF126" s="297"/>
      <c r="BG126" s="298"/>
      <c r="BH126" s="298"/>
      <c r="BI126" s="298"/>
      <c r="BJ126" s="299"/>
    </row>
    <row r="127" spans="2:62" ht="20.25" customHeight="1" x14ac:dyDescent="0.4">
      <c r="B127" s="309">
        <f>B125+1</f>
        <v>55</v>
      </c>
      <c r="C127" s="189"/>
      <c r="D127" s="190"/>
      <c r="E127" s="139"/>
      <c r="F127" s="140"/>
      <c r="G127" s="139"/>
      <c r="H127" s="140"/>
      <c r="I127" s="251"/>
      <c r="J127" s="252"/>
      <c r="K127" s="255"/>
      <c r="L127" s="256"/>
      <c r="M127" s="256"/>
      <c r="N127" s="190"/>
      <c r="O127" s="285"/>
      <c r="P127" s="286"/>
      <c r="Q127" s="286"/>
      <c r="R127" s="286"/>
      <c r="S127" s="287"/>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47"/>
      <c r="BC127" s="248"/>
      <c r="BD127" s="249"/>
      <c r="BE127" s="250"/>
      <c r="BF127" s="259"/>
      <c r="BG127" s="260"/>
      <c r="BH127" s="260"/>
      <c r="BI127" s="260"/>
      <c r="BJ127" s="261"/>
    </row>
    <row r="128" spans="2:62" ht="20.25" customHeight="1" x14ac:dyDescent="0.4">
      <c r="B128" s="310"/>
      <c r="C128" s="303"/>
      <c r="D128" s="304"/>
      <c r="E128" s="181"/>
      <c r="F128" s="182">
        <f>C127</f>
        <v>0</v>
      </c>
      <c r="G128" s="181"/>
      <c r="H128" s="182">
        <f>I127</f>
        <v>0</v>
      </c>
      <c r="I128" s="305"/>
      <c r="J128" s="306"/>
      <c r="K128" s="307"/>
      <c r="L128" s="308"/>
      <c r="M128" s="308"/>
      <c r="N128" s="304"/>
      <c r="O128" s="285"/>
      <c r="P128" s="286"/>
      <c r="Q128" s="286"/>
      <c r="R128" s="286"/>
      <c r="S128" s="287"/>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300">
        <f>IF($BE$3="４週",SUM(W128:AX128),IF($BE$3="暦月",SUM(W128:BA128),""))</f>
        <v>0</v>
      </c>
      <c r="BC128" s="301"/>
      <c r="BD128" s="302">
        <f>IF($BE$3="４週",BB128/4,IF($BE$3="暦月",(BB128/($BE$12/7)),""))</f>
        <v>0</v>
      </c>
      <c r="BE128" s="301"/>
      <c r="BF128" s="297"/>
      <c r="BG128" s="298"/>
      <c r="BH128" s="298"/>
      <c r="BI128" s="298"/>
      <c r="BJ128" s="299"/>
    </row>
    <row r="129" spans="2:62" ht="20.25" customHeight="1" x14ac:dyDescent="0.4">
      <c r="B129" s="309">
        <f>B127+1</f>
        <v>56</v>
      </c>
      <c r="C129" s="189"/>
      <c r="D129" s="190"/>
      <c r="E129" s="139"/>
      <c r="F129" s="140"/>
      <c r="G129" s="139"/>
      <c r="H129" s="140"/>
      <c r="I129" s="251"/>
      <c r="J129" s="252"/>
      <c r="K129" s="255"/>
      <c r="L129" s="256"/>
      <c r="M129" s="256"/>
      <c r="N129" s="190"/>
      <c r="O129" s="285"/>
      <c r="P129" s="286"/>
      <c r="Q129" s="286"/>
      <c r="R129" s="286"/>
      <c r="S129" s="287"/>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47"/>
      <c r="BC129" s="248"/>
      <c r="BD129" s="249"/>
      <c r="BE129" s="250"/>
      <c r="BF129" s="259"/>
      <c r="BG129" s="260"/>
      <c r="BH129" s="260"/>
      <c r="BI129" s="260"/>
      <c r="BJ129" s="261"/>
    </row>
    <row r="130" spans="2:62" ht="20.25" customHeight="1" x14ac:dyDescent="0.4">
      <c r="B130" s="310"/>
      <c r="C130" s="303"/>
      <c r="D130" s="304"/>
      <c r="E130" s="181"/>
      <c r="F130" s="182">
        <f>C129</f>
        <v>0</v>
      </c>
      <c r="G130" s="181"/>
      <c r="H130" s="182">
        <f>I129</f>
        <v>0</v>
      </c>
      <c r="I130" s="305"/>
      <c r="J130" s="306"/>
      <c r="K130" s="307"/>
      <c r="L130" s="308"/>
      <c r="M130" s="308"/>
      <c r="N130" s="304"/>
      <c r="O130" s="285"/>
      <c r="P130" s="286"/>
      <c r="Q130" s="286"/>
      <c r="R130" s="286"/>
      <c r="S130" s="287"/>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300">
        <f>IF($BE$3="４週",SUM(W130:AX130),IF($BE$3="暦月",SUM(W130:BA130),""))</f>
        <v>0</v>
      </c>
      <c r="BC130" s="301"/>
      <c r="BD130" s="302">
        <f>IF($BE$3="４週",BB130/4,IF($BE$3="暦月",(BB130/($BE$12/7)),""))</f>
        <v>0</v>
      </c>
      <c r="BE130" s="301"/>
      <c r="BF130" s="297"/>
      <c r="BG130" s="298"/>
      <c r="BH130" s="298"/>
      <c r="BI130" s="298"/>
      <c r="BJ130" s="299"/>
    </row>
    <row r="131" spans="2:62" ht="20.25" customHeight="1" x14ac:dyDescent="0.4">
      <c r="B131" s="309">
        <f>B129+1</f>
        <v>57</v>
      </c>
      <c r="C131" s="189"/>
      <c r="D131" s="190"/>
      <c r="E131" s="139"/>
      <c r="F131" s="140"/>
      <c r="G131" s="139"/>
      <c r="H131" s="140"/>
      <c r="I131" s="251"/>
      <c r="J131" s="252"/>
      <c r="K131" s="255"/>
      <c r="L131" s="256"/>
      <c r="M131" s="256"/>
      <c r="N131" s="190"/>
      <c r="O131" s="285"/>
      <c r="P131" s="286"/>
      <c r="Q131" s="286"/>
      <c r="R131" s="286"/>
      <c r="S131" s="287"/>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47"/>
      <c r="BC131" s="248"/>
      <c r="BD131" s="249"/>
      <c r="BE131" s="250"/>
      <c r="BF131" s="259"/>
      <c r="BG131" s="260"/>
      <c r="BH131" s="260"/>
      <c r="BI131" s="260"/>
      <c r="BJ131" s="261"/>
    </row>
    <row r="132" spans="2:62" ht="20.25" customHeight="1" x14ac:dyDescent="0.4">
      <c r="B132" s="310"/>
      <c r="C132" s="303"/>
      <c r="D132" s="304"/>
      <c r="E132" s="181"/>
      <c r="F132" s="182">
        <f>C131</f>
        <v>0</v>
      </c>
      <c r="G132" s="181"/>
      <c r="H132" s="182">
        <f>I131</f>
        <v>0</v>
      </c>
      <c r="I132" s="305"/>
      <c r="J132" s="306"/>
      <c r="K132" s="307"/>
      <c r="L132" s="308"/>
      <c r="M132" s="308"/>
      <c r="N132" s="304"/>
      <c r="O132" s="285"/>
      <c r="P132" s="286"/>
      <c r="Q132" s="286"/>
      <c r="R132" s="286"/>
      <c r="S132" s="287"/>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300">
        <f>IF($BE$3="４週",SUM(W132:AX132),IF($BE$3="暦月",SUM(W132:BA132),""))</f>
        <v>0</v>
      </c>
      <c r="BC132" s="301"/>
      <c r="BD132" s="302">
        <f>IF($BE$3="４週",BB132/4,IF($BE$3="暦月",(BB132/($BE$12/7)),""))</f>
        <v>0</v>
      </c>
      <c r="BE132" s="301"/>
      <c r="BF132" s="297"/>
      <c r="BG132" s="298"/>
      <c r="BH132" s="298"/>
      <c r="BI132" s="298"/>
      <c r="BJ132" s="299"/>
    </row>
    <row r="133" spans="2:62" ht="20.25" customHeight="1" x14ac:dyDescent="0.4">
      <c r="B133" s="309">
        <f>B131+1</f>
        <v>58</v>
      </c>
      <c r="C133" s="189"/>
      <c r="D133" s="190"/>
      <c r="E133" s="139"/>
      <c r="F133" s="140"/>
      <c r="G133" s="139"/>
      <c r="H133" s="140"/>
      <c r="I133" s="251"/>
      <c r="J133" s="252"/>
      <c r="K133" s="255"/>
      <c r="L133" s="256"/>
      <c r="M133" s="256"/>
      <c r="N133" s="190"/>
      <c r="O133" s="285"/>
      <c r="P133" s="286"/>
      <c r="Q133" s="286"/>
      <c r="R133" s="286"/>
      <c r="S133" s="287"/>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47"/>
      <c r="BC133" s="248"/>
      <c r="BD133" s="249"/>
      <c r="BE133" s="250"/>
      <c r="BF133" s="259"/>
      <c r="BG133" s="260"/>
      <c r="BH133" s="260"/>
      <c r="BI133" s="260"/>
      <c r="BJ133" s="261"/>
    </row>
    <row r="134" spans="2:62" ht="20.25" customHeight="1" x14ac:dyDescent="0.4">
      <c r="B134" s="310"/>
      <c r="C134" s="303"/>
      <c r="D134" s="304"/>
      <c r="E134" s="181"/>
      <c r="F134" s="182">
        <f>C133</f>
        <v>0</v>
      </c>
      <c r="G134" s="181"/>
      <c r="H134" s="182">
        <f>I133</f>
        <v>0</v>
      </c>
      <c r="I134" s="305"/>
      <c r="J134" s="306"/>
      <c r="K134" s="307"/>
      <c r="L134" s="308"/>
      <c r="M134" s="308"/>
      <c r="N134" s="304"/>
      <c r="O134" s="285"/>
      <c r="P134" s="286"/>
      <c r="Q134" s="286"/>
      <c r="R134" s="286"/>
      <c r="S134" s="287"/>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300">
        <f>IF($BE$3="４週",SUM(W134:AX134),IF($BE$3="暦月",SUM(W134:BA134),""))</f>
        <v>0</v>
      </c>
      <c r="BC134" s="301"/>
      <c r="BD134" s="302">
        <f>IF($BE$3="４週",BB134/4,IF($BE$3="暦月",(BB134/($BE$12/7)),""))</f>
        <v>0</v>
      </c>
      <c r="BE134" s="301"/>
      <c r="BF134" s="297"/>
      <c r="BG134" s="298"/>
      <c r="BH134" s="298"/>
      <c r="BI134" s="298"/>
      <c r="BJ134" s="299"/>
    </row>
    <row r="135" spans="2:62" ht="20.25" customHeight="1" x14ac:dyDescent="0.4">
      <c r="B135" s="309">
        <f>B133+1</f>
        <v>59</v>
      </c>
      <c r="C135" s="189"/>
      <c r="D135" s="190"/>
      <c r="E135" s="139"/>
      <c r="F135" s="140"/>
      <c r="G135" s="139"/>
      <c r="H135" s="140"/>
      <c r="I135" s="251"/>
      <c r="J135" s="252"/>
      <c r="K135" s="255"/>
      <c r="L135" s="256"/>
      <c r="M135" s="256"/>
      <c r="N135" s="190"/>
      <c r="O135" s="285"/>
      <c r="P135" s="286"/>
      <c r="Q135" s="286"/>
      <c r="R135" s="286"/>
      <c r="S135" s="287"/>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47"/>
      <c r="BC135" s="248"/>
      <c r="BD135" s="249"/>
      <c r="BE135" s="250"/>
      <c r="BF135" s="259"/>
      <c r="BG135" s="260"/>
      <c r="BH135" s="260"/>
      <c r="BI135" s="260"/>
      <c r="BJ135" s="261"/>
    </row>
    <row r="136" spans="2:62" ht="20.25" customHeight="1" x14ac:dyDescent="0.4">
      <c r="B136" s="310"/>
      <c r="C136" s="303"/>
      <c r="D136" s="304"/>
      <c r="E136" s="181"/>
      <c r="F136" s="182">
        <f>C135</f>
        <v>0</v>
      </c>
      <c r="G136" s="181"/>
      <c r="H136" s="182">
        <f>I135</f>
        <v>0</v>
      </c>
      <c r="I136" s="305"/>
      <c r="J136" s="306"/>
      <c r="K136" s="307"/>
      <c r="L136" s="308"/>
      <c r="M136" s="308"/>
      <c r="N136" s="304"/>
      <c r="O136" s="285"/>
      <c r="P136" s="286"/>
      <c r="Q136" s="286"/>
      <c r="R136" s="286"/>
      <c r="S136" s="287"/>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300">
        <f>IF($BE$3="４週",SUM(W136:AX136),IF($BE$3="暦月",SUM(W136:BA136),""))</f>
        <v>0</v>
      </c>
      <c r="BC136" s="301"/>
      <c r="BD136" s="302">
        <f>IF($BE$3="４週",BB136/4,IF($BE$3="暦月",(BB136/($BE$12/7)),""))</f>
        <v>0</v>
      </c>
      <c r="BE136" s="301"/>
      <c r="BF136" s="297"/>
      <c r="BG136" s="298"/>
      <c r="BH136" s="298"/>
      <c r="BI136" s="298"/>
      <c r="BJ136" s="299"/>
    </row>
    <row r="137" spans="2:62" ht="20.25" customHeight="1" x14ac:dyDescent="0.4">
      <c r="B137" s="309">
        <f>B135+1</f>
        <v>60</v>
      </c>
      <c r="C137" s="189"/>
      <c r="D137" s="190"/>
      <c r="E137" s="139"/>
      <c r="F137" s="140"/>
      <c r="G137" s="139"/>
      <c r="H137" s="140"/>
      <c r="I137" s="251"/>
      <c r="J137" s="252"/>
      <c r="K137" s="255"/>
      <c r="L137" s="256"/>
      <c r="M137" s="256"/>
      <c r="N137" s="190"/>
      <c r="O137" s="285"/>
      <c r="P137" s="286"/>
      <c r="Q137" s="286"/>
      <c r="R137" s="286"/>
      <c r="S137" s="287"/>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47"/>
      <c r="BC137" s="248"/>
      <c r="BD137" s="249"/>
      <c r="BE137" s="250"/>
      <c r="BF137" s="259"/>
      <c r="BG137" s="260"/>
      <c r="BH137" s="260"/>
      <c r="BI137" s="260"/>
      <c r="BJ137" s="261"/>
    </row>
    <row r="138" spans="2:62" ht="20.25" customHeight="1" x14ac:dyDescent="0.4">
      <c r="B138" s="310"/>
      <c r="C138" s="303"/>
      <c r="D138" s="304"/>
      <c r="E138" s="181"/>
      <c r="F138" s="182">
        <f>C137</f>
        <v>0</v>
      </c>
      <c r="G138" s="181"/>
      <c r="H138" s="182">
        <f>I137</f>
        <v>0</v>
      </c>
      <c r="I138" s="305"/>
      <c r="J138" s="306"/>
      <c r="K138" s="307"/>
      <c r="L138" s="308"/>
      <c r="M138" s="308"/>
      <c r="N138" s="304"/>
      <c r="O138" s="285"/>
      <c r="P138" s="286"/>
      <c r="Q138" s="286"/>
      <c r="R138" s="286"/>
      <c r="S138" s="287"/>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300">
        <f>IF($BE$3="４週",SUM(W138:AX138),IF($BE$3="暦月",SUM(W138:BA138),""))</f>
        <v>0</v>
      </c>
      <c r="BC138" s="301"/>
      <c r="BD138" s="302">
        <f>IF($BE$3="４週",BB138/4,IF($BE$3="暦月",(BB138/($BE$12/7)),""))</f>
        <v>0</v>
      </c>
      <c r="BE138" s="301"/>
      <c r="BF138" s="297"/>
      <c r="BG138" s="298"/>
      <c r="BH138" s="298"/>
      <c r="BI138" s="298"/>
      <c r="BJ138" s="299"/>
    </row>
    <row r="139" spans="2:62" ht="20.25" customHeight="1" x14ac:dyDescent="0.4">
      <c r="B139" s="309">
        <f>B137+1</f>
        <v>61</v>
      </c>
      <c r="C139" s="189"/>
      <c r="D139" s="190"/>
      <c r="E139" s="139"/>
      <c r="F139" s="140"/>
      <c r="G139" s="139"/>
      <c r="H139" s="140"/>
      <c r="I139" s="251"/>
      <c r="J139" s="252"/>
      <c r="K139" s="255"/>
      <c r="L139" s="256"/>
      <c r="M139" s="256"/>
      <c r="N139" s="190"/>
      <c r="O139" s="285"/>
      <c r="P139" s="286"/>
      <c r="Q139" s="286"/>
      <c r="R139" s="286"/>
      <c r="S139" s="287"/>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47"/>
      <c r="BC139" s="248"/>
      <c r="BD139" s="249"/>
      <c r="BE139" s="250"/>
      <c r="BF139" s="259"/>
      <c r="BG139" s="260"/>
      <c r="BH139" s="260"/>
      <c r="BI139" s="260"/>
      <c r="BJ139" s="261"/>
    </row>
    <row r="140" spans="2:62" ht="20.25" customHeight="1" x14ac:dyDescent="0.4">
      <c r="B140" s="310"/>
      <c r="C140" s="303"/>
      <c r="D140" s="304"/>
      <c r="E140" s="181"/>
      <c r="F140" s="182">
        <f>C139</f>
        <v>0</v>
      </c>
      <c r="G140" s="181"/>
      <c r="H140" s="182">
        <f>I139</f>
        <v>0</v>
      </c>
      <c r="I140" s="305"/>
      <c r="J140" s="306"/>
      <c r="K140" s="307"/>
      <c r="L140" s="308"/>
      <c r="M140" s="308"/>
      <c r="N140" s="304"/>
      <c r="O140" s="285"/>
      <c r="P140" s="286"/>
      <c r="Q140" s="286"/>
      <c r="R140" s="286"/>
      <c r="S140" s="287"/>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300">
        <f>IF($BE$3="４週",SUM(W140:AX140),IF($BE$3="暦月",SUM(W140:BA140),""))</f>
        <v>0</v>
      </c>
      <c r="BC140" s="301"/>
      <c r="BD140" s="302">
        <f>IF($BE$3="４週",BB140/4,IF($BE$3="暦月",(BB140/($BE$12/7)),""))</f>
        <v>0</v>
      </c>
      <c r="BE140" s="301"/>
      <c r="BF140" s="297"/>
      <c r="BG140" s="298"/>
      <c r="BH140" s="298"/>
      <c r="BI140" s="298"/>
      <c r="BJ140" s="299"/>
    </row>
    <row r="141" spans="2:62" ht="20.25" customHeight="1" x14ac:dyDescent="0.4">
      <c r="B141" s="309">
        <f>B139+1</f>
        <v>62</v>
      </c>
      <c r="C141" s="189"/>
      <c r="D141" s="190"/>
      <c r="E141" s="139"/>
      <c r="F141" s="140"/>
      <c r="G141" s="139"/>
      <c r="H141" s="140"/>
      <c r="I141" s="251"/>
      <c r="J141" s="252"/>
      <c r="K141" s="255"/>
      <c r="L141" s="256"/>
      <c r="M141" s="256"/>
      <c r="N141" s="190"/>
      <c r="O141" s="285"/>
      <c r="P141" s="286"/>
      <c r="Q141" s="286"/>
      <c r="R141" s="286"/>
      <c r="S141" s="287"/>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47"/>
      <c r="BC141" s="248"/>
      <c r="BD141" s="249"/>
      <c r="BE141" s="250"/>
      <c r="BF141" s="259"/>
      <c r="BG141" s="260"/>
      <c r="BH141" s="260"/>
      <c r="BI141" s="260"/>
      <c r="BJ141" s="261"/>
    </row>
    <row r="142" spans="2:62" ht="20.25" customHeight="1" x14ac:dyDescent="0.4">
      <c r="B142" s="310"/>
      <c r="C142" s="303"/>
      <c r="D142" s="304"/>
      <c r="E142" s="181"/>
      <c r="F142" s="182">
        <f>C141</f>
        <v>0</v>
      </c>
      <c r="G142" s="181"/>
      <c r="H142" s="182">
        <f>I141</f>
        <v>0</v>
      </c>
      <c r="I142" s="305"/>
      <c r="J142" s="306"/>
      <c r="K142" s="307"/>
      <c r="L142" s="308"/>
      <c r="M142" s="308"/>
      <c r="N142" s="304"/>
      <c r="O142" s="285"/>
      <c r="P142" s="286"/>
      <c r="Q142" s="286"/>
      <c r="R142" s="286"/>
      <c r="S142" s="287"/>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300">
        <f>IF($BE$3="４週",SUM(W142:AX142),IF($BE$3="暦月",SUM(W142:BA142),""))</f>
        <v>0</v>
      </c>
      <c r="BC142" s="301"/>
      <c r="BD142" s="302">
        <f>IF($BE$3="４週",BB142/4,IF($BE$3="暦月",(BB142/($BE$12/7)),""))</f>
        <v>0</v>
      </c>
      <c r="BE142" s="301"/>
      <c r="BF142" s="297"/>
      <c r="BG142" s="298"/>
      <c r="BH142" s="298"/>
      <c r="BI142" s="298"/>
      <c r="BJ142" s="299"/>
    </row>
    <row r="143" spans="2:62" ht="20.25" customHeight="1" x14ac:dyDescent="0.4">
      <c r="B143" s="309">
        <f>B141+1</f>
        <v>63</v>
      </c>
      <c r="C143" s="189"/>
      <c r="D143" s="190"/>
      <c r="E143" s="139"/>
      <c r="F143" s="140"/>
      <c r="G143" s="139"/>
      <c r="H143" s="140"/>
      <c r="I143" s="251"/>
      <c r="J143" s="252"/>
      <c r="K143" s="255"/>
      <c r="L143" s="256"/>
      <c r="M143" s="256"/>
      <c r="N143" s="190"/>
      <c r="O143" s="285"/>
      <c r="P143" s="286"/>
      <c r="Q143" s="286"/>
      <c r="R143" s="286"/>
      <c r="S143" s="287"/>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47"/>
      <c r="BC143" s="248"/>
      <c r="BD143" s="249"/>
      <c r="BE143" s="250"/>
      <c r="BF143" s="259"/>
      <c r="BG143" s="260"/>
      <c r="BH143" s="260"/>
      <c r="BI143" s="260"/>
      <c r="BJ143" s="261"/>
    </row>
    <row r="144" spans="2:62" ht="20.25" customHeight="1" x14ac:dyDescent="0.4">
      <c r="B144" s="310"/>
      <c r="C144" s="303"/>
      <c r="D144" s="304"/>
      <c r="E144" s="181"/>
      <c r="F144" s="182">
        <f>C143</f>
        <v>0</v>
      </c>
      <c r="G144" s="181"/>
      <c r="H144" s="182">
        <f>I143</f>
        <v>0</v>
      </c>
      <c r="I144" s="305"/>
      <c r="J144" s="306"/>
      <c r="K144" s="307"/>
      <c r="L144" s="308"/>
      <c r="M144" s="308"/>
      <c r="N144" s="304"/>
      <c r="O144" s="285"/>
      <c r="P144" s="286"/>
      <c r="Q144" s="286"/>
      <c r="R144" s="286"/>
      <c r="S144" s="287"/>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300">
        <f>IF($BE$3="４週",SUM(W144:AX144),IF($BE$3="暦月",SUM(W144:BA144),""))</f>
        <v>0</v>
      </c>
      <c r="BC144" s="301"/>
      <c r="BD144" s="302">
        <f>IF($BE$3="４週",BB144/4,IF($BE$3="暦月",(BB144/($BE$12/7)),""))</f>
        <v>0</v>
      </c>
      <c r="BE144" s="301"/>
      <c r="BF144" s="297"/>
      <c r="BG144" s="298"/>
      <c r="BH144" s="298"/>
      <c r="BI144" s="298"/>
      <c r="BJ144" s="299"/>
    </row>
    <row r="145" spans="2:62" ht="20.25" customHeight="1" x14ac:dyDescent="0.4">
      <c r="B145" s="309">
        <f>B143+1</f>
        <v>64</v>
      </c>
      <c r="C145" s="189"/>
      <c r="D145" s="190"/>
      <c r="E145" s="139"/>
      <c r="F145" s="140"/>
      <c r="G145" s="139"/>
      <c r="H145" s="140"/>
      <c r="I145" s="251"/>
      <c r="J145" s="252"/>
      <c r="K145" s="255"/>
      <c r="L145" s="256"/>
      <c r="M145" s="256"/>
      <c r="N145" s="190"/>
      <c r="O145" s="285"/>
      <c r="P145" s="286"/>
      <c r="Q145" s="286"/>
      <c r="R145" s="286"/>
      <c r="S145" s="287"/>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47"/>
      <c r="BC145" s="248"/>
      <c r="BD145" s="249"/>
      <c r="BE145" s="250"/>
      <c r="BF145" s="259"/>
      <c r="BG145" s="260"/>
      <c r="BH145" s="260"/>
      <c r="BI145" s="260"/>
      <c r="BJ145" s="261"/>
    </row>
    <row r="146" spans="2:62" ht="20.25" customHeight="1" x14ac:dyDescent="0.4">
      <c r="B146" s="310"/>
      <c r="C146" s="303"/>
      <c r="D146" s="304"/>
      <c r="E146" s="181"/>
      <c r="F146" s="182">
        <f>C145</f>
        <v>0</v>
      </c>
      <c r="G146" s="181"/>
      <c r="H146" s="182">
        <f>I145</f>
        <v>0</v>
      </c>
      <c r="I146" s="305"/>
      <c r="J146" s="306"/>
      <c r="K146" s="307"/>
      <c r="L146" s="308"/>
      <c r="M146" s="308"/>
      <c r="N146" s="304"/>
      <c r="O146" s="285"/>
      <c r="P146" s="286"/>
      <c r="Q146" s="286"/>
      <c r="R146" s="286"/>
      <c r="S146" s="287"/>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300">
        <f>IF($BE$3="４週",SUM(W146:AX146),IF($BE$3="暦月",SUM(W146:BA146),""))</f>
        <v>0</v>
      </c>
      <c r="BC146" s="301"/>
      <c r="BD146" s="302">
        <f>IF($BE$3="４週",BB146/4,IF($BE$3="暦月",(BB146/($BE$12/7)),""))</f>
        <v>0</v>
      </c>
      <c r="BE146" s="301"/>
      <c r="BF146" s="297"/>
      <c r="BG146" s="298"/>
      <c r="BH146" s="298"/>
      <c r="BI146" s="298"/>
      <c r="BJ146" s="299"/>
    </row>
    <row r="147" spans="2:62" ht="20.25" customHeight="1" x14ac:dyDescent="0.4">
      <c r="B147" s="309">
        <f>B145+1</f>
        <v>65</v>
      </c>
      <c r="C147" s="189"/>
      <c r="D147" s="190"/>
      <c r="E147" s="139"/>
      <c r="F147" s="140"/>
      <c r="G147" s="139"/>
      <c r="H147" s="140"/>
      <c r="I147" s="251"/>
      <c r="J147" s="252"/>
      <c r="K147" s="255"/>
      <c r="L147" s="256"/>
      <c r="M147" s="256"/>
      <c r="N147" s="190"/>
      <c r="O147" s="285"/>
      <c r="P147" s="286"/>
      <c r="Q147" s="286"/>
      <c r="R147" s="286"/>
      <c r="S147" s="287"/>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47"/>
      <c r="BC147" s="248"/>
      <c r="BD147" s="249"/>
      <c r="BE147" s="250"/>
      <c r="BF147" s="259"/>
      <c r="BG147" s="260"/>
      <c r="BH147" s="260"/>
      <c r="BI147" s="260"/>
      <c r="BJ147" s="261"/>
    </row>
    <row r="148" spans="2:62" ht="20.25" customHeight="1" x14ac:dyDescent="0.4">
      <c r="B148" s="310"/>
      <c r="C148" s="303"/>
      <c r="D148" s="304"/>
      <c r="E148" s="181"/>
      <c r="F148" s="182">
        <f>C147</f>
        <v>0</v>
      </c>
      <c r="G148" s="181"/>
      <c r="H148" s="182">
        <f>I147</f>
        <v>0</v>
      </c>
      <c r="I148" s="305"/>
      <c r="J148" s="306"/>
      <c r="K148" s="307"/>
      <c r="L148" s="308"/>
      <c r="M148" s="308"/>
      <c r="N148" s="304"/>
      <c r="O148" s="285"/>
      <c r="P148" s="286"/>
      <c r="Q148" s="286"/>
      <c r="R148" s="286"/>
      <c r="S148" s="287"/>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300">
        <f>IF($BE$3="４週",SUM(W148:AX148),IF($BE$3="暦月",SUM(W148:BA148),""))</f>
        <v>0</v>
      </c>
      <c r="BC148" s="301"/>
      <c r="BD148" s="302">
        <f>IF($BE$3="４週",BB148/4,IF($BE$3="暦月",(BB148/($BE$12/7)),""))</f>
        <v>0</v>
      </c>
      <c r="BE148" s="301"/>
      <c r="BF148" s="297"/>
      <c r="BG148" s="298"/>
      <c r="BH148" s="298"/>
      <c r="BI148" s="298"/>
      <c r="BJ148" s="299"/>
    </row>
    <row r="149" spans="2:62" ht="20.25" customHeight="1" x14ac:dyDescent="0.4">
      <c r="B149" s="309">
        <f>B147+1</f>
        <v>66</v>
      </c>
      <c r="C149" s="189"/>
      <c r="D149" s="190"/>
      <c r="E149" s="139"/>
      <c r="F149" s="140"/>
      <c r="G149" s="139"/>
      <c r="H149" s="140"/>
      <c r="I149" s="251"/>
      <c r="J149" s="252"/>
      <c r="K149" s="255"/>
      <c r="L149" s="256"/>
      <c r="M149" s="256"/>
      <c r="N149" s="190"/>
      <c r="O149" s="285"/>
      <c r="P149" s="286"/>
      <c r="Q149" s="286"/>
      <c r="R149" s="286"/>
      <c r="S149" s="287"/>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47"/>
      <c r="BC149" s="248"/>
      <c r="BD149" s="249"/>
      <c r="BE149" s="250"/>
      <c r="BF149" s="259"/>
      <c r="BG149" s="260"/>
      <c r="BH149" s="260"/>
      <c r="BI149" s="260"/>
      <c r="BJ149" s="261"/>
    </row>
    <row r="150" spans="2:62" ht="20.25" customHeight="1" x14ac:dyDescent="0.4">
      <c r="B150" s="310"/>
      <c r="C150" s="303"/>
      <c r="D150" s="304"/>
      <c r="E150" s="181"/>
      <c r="F150" s="182">
        <f>C149</f>
        <v>0</v>
      </c>
      <c r="G150" s="181"/>
      <c r="H150" s="182">
        <f>I149</f>
        <v>0</v>
      </c>
      <c r="I150" s="305"/>
      <c r="J150" s="306"/>
      <c r="K150" s="307"/>
      <c r="L150" s="308"/>
      <c r="M150" s="308"/>
      <c r="N150" s="304"/>
      <c r="O150" s="285"/>
      <c r="P150" s="286"/>
      <c r="Q150" s="286"/>
      <c r="R150" s="286"/>
      <c r="S150" s="287"/>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300">
        <f>IF($BE$3="４週",SUM(W150:AX150),IF($BE$3="暦月",SUM(W150:BA150),""))</f>
        <v>0</v>
      </c>
      <c r="BC150" s="301"/>
      <c r="BD150" s="302">
        <f>IF($BE$3="４週",BB150/4,IF($BE$3="暦月",(BB150/($BE$12/7)),""))</f>
        <v>0</v>
      </c>
      <c r="BE150" s="301"/>
      <c r="BF150" s="297"/>
      <c r="BG150" s="298"/>
      <c r="BH150" s="298"/>
      <c r="BI150" s="298"/>
      <c r="BJ150" s="299"/>
    </row>
    <row r="151" spans="2:62" ht="20.25" customHeight="1" x14ac:dyDescent="0.4">
      <c r="B151" s="309">
        <f>B149+1</f>
        <v>67</v>
      </c>
      <c r="C151" s="189"/>
      <c r="D151" s="190"/>
      <c r="E151" s="139"/>
      <c r="F151" s="140"/>
      <c r="G151" s="139"/>
      <c r="H151" s="140"/>
      <c r="I151" s="251"/>
      <c r="J151" s="252"/>
      <c r="K151" s="255"/>
      <c r="L151" s="256"/>
      <c r="M151" s="256"/>
      <c r="N151" s="190"/>
      <c r="O151" s="285"/>
      <c r="P151" s="286"/>
      <c r="Q151" s="286"/>
      <c r="R151" s="286"/>
      <c r="S151" s="287"/>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47"/>
      <c r="BC151" s="248"/>
      <c r="BD151" s="249"/>
      <c r="BE151" s="250"/>
      <c r="BF151" s="259"/>
      <c r="BG151" s="260"/>
      <c r="BH151" s="260"/>
      <c r="BI151" s="260"/>
      <c r="BJ151" s="261"/>
    </row>
    <row r="152" spans="2:62" ht="20.25" customHeight="1" x14ac:dyDescent="0.4">
      <c r="B152" s="310"/>
      <c r="C152" s="303"/>
      <c r="D152" s="304"/>
      <c r="E152" s="181"/>
      <c r="F152" s="182">
        <f>C151</f>
        <v>0</v>
      </c>
      <c r="G152" s="181"/>
      <c r="H152" s="182">
        <f>I151</f>
        <v>0</v>
      </c>
      <c r="I152" s="305"/>
      <c r="J152" s="306"/>
      <c r="K152" s="307"/>
      <c r="L152" s="308"/>
      <c r="M152" s="308"/>
      <c r="N152" s="304"/>
      <c r="O152" s="285"/>
      <c r="P152" s="286"/>
      <c r="Q152" s="286"/>
      <c r="R152" s="286"/>
      <c r="S152" s="287"/>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300">
        <f>IF($BE$3="４週",SUM(W152:AX152),IF($BE$3="暦月",SUM(W152:BA152),""))</f>
        <v>0</v>
      </c>
      <c r="BC152" s="301"/>
      <c r="BD152" s="302">
        <f>IF($BE$3="４週",BB152/4,IF($BE$3="暦月",(BB152/($BE$12/7)),""))</f>
        <v>0</v>
      </c>
      <c r="BE152" s="301"/>
      <c r="BF152" s="297"/>
      <c r="BG152" s="298"/>
      <c r="BH152" s="298"/>
      <c r="BI152" s="298"/>
      <c r="BJ152" s="299"/>
    </row>
    <row r="153" spans="2:62" ht="20.25" customHeight="1" x14ac:dyDescent="0.4">
      <c r="B153" s="309">
        <f>B151+1</f>
        <v>68</v>
      </c>
      <c r="C153" s="189"/>
      <c r="D153" s="190"/>
      <c r="E153" s="139"/>
      <c r="F153" s="140"/>
      <c r="G153" s="139"/>
      <c r="H153" s="140"/>
      <c r="I153" s="251"/>
      <c r="J153" s="252"/>
      <c r="K153" s="255"/>
      <c r="L153" s="256"/>
      <c r="M153" s="256"/>
      <c r="N153" s="190"/>
      <c r="O153" s="285"/>
      <c r="P153" s="286"/>
      <c r="Q153" s="286"/>
      <c r="R153" s="286"/>
      <c r="S153" s="287"/>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47"/>
      <c r="BC153" s="248"/>
      <c r="BD153" s="249"/>
      <c r="BE153" s="250"/>
      <c r="BF153" s="259"/>
      <c r="BG153" s="260"/>
      <c r="BH153" s="260"/>
      <c r="BI153" s="260"/>
      <c r="BJ153" s="261"/>
    </row>
    <row r="154" spans="2:62" ht="20.25" customHeight="1" x14ac:dyDescent="0.4">
      <c r="B154" s="310"/>
      <c r="C154" s="303"/>
      <c r="D154" s="304"/>
      <c r="E154" s="181"/>
      <c r="F154" s="182">
        <f>C153</f>
        <v>0</v>
      </c>
      <c r="G154" s="181"/>
      <c r="H154" s="182">
        <f>I153</f>
        <v>0</v>
      </c>
      <c r="I154" s="305"/>
      <c r="J154" s="306"/>
      <c r="K154" s="307"/>
      <c r="L154" s="308"/>
      <c r="M154" s="308"/>
      <c r="N154" s="304"/>
      <c r="O154" s="285"/>
      <c r="P154" s="286"/>
      <c r="Q154" s="286"/>
      <c r="R154" s="286"/>
      <c r="S154" s="287"/>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300">
        <f>IF($BE$3="４週",SUM(W154:AX154),IF($BE$3="暦月",SUM(W154:BA154),""))</f>
        <v>0</v>
      </c>
      <c r="BC154" s="301"/>
      <c r="BD154" s="302">
        <f>IF($BE$3="４週",BB154/4,IF($BE$3="暦月",(BB154/($BE$12/7)),""))</f>
        <v>0</v>
      </c>
      <c r="BE154" s="301"/>
      <c r="BF154" s="297"/>
      <c r="BG154" s="298"/>
      <c r="BH154" s="298"/>
      <c r="BI154" s="298"/>
      <c r="BJ154" s="299"/>
    </row>
    <row r="155" spans="2:62" ht="20.25" customHeight="1" x14ac:dyDescent="0.4">
      <c r="B155" s="309">
        <f>B153+1</f>
        <v>69</v>
      </c>
      <c r="C155" s="189"/>
      <c r="D155" s="190"/>
      <c r="E155" s="139"/>
      <c r="F155" s="140"/>
      <c r="G155" s="139"/>
      <c r="H155" s="140"/>
      <c r="I155" s="251"/>
      <c r="J155" s="252"/>
      <c r="K155" s="255"/>
      <c r="L155" s="256"/>
      <c r="M155" s="256"/>
      <c r="N155" s="190"/>
      <c r="O155" s="285"/>
      <c r="P155" s="286"/>
      <c r="Q155" s="286"/>
      <c r="R155" s="286"/>
      <c r="S155" s="287"/>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47"/>
      <c r="BC155" s="248"/>
      <c r="BD155" s="249"/>
      <c r="BE155" s="250"/>
      <c r="BF155" s="259"/>
      <c r="BG155" s="260"/>
      <c r="BH155" s="260"/>
      <c r="BI155" s="260"/>
      <c r="BJ155" s="261"/>
    </row>
    <row r="156" spans="2:62" ht="20.25" customHeight="1" x14ac:dyDescent="0.4">
      <c r="B156" s="310"/>
      <c r="C156" s="303"/>
      <c r="D156" s="304"/>
      <c r="E156" s="181"/>
      <c r="F156" s="182">
        <f>C155</f>
        <v>0</v>
      </c>
      <c r="G156" s="181"/>
      <c r="H156" s="182">
        <f>I155</f>
        <v>0</v>
      </c>
      <c r="I156" s="305"/>
      <c r="J156" s="306"/>
      <c r="K156" s="307"/>
      <c r="L156" s="308"/>
      <c r="M156" s="308"/>
      <c r="N156" s="304"/>
      <c r="O156" s="285"/>
      <c r="P156" s="286"/>
      <c r="Q156" s="286"/>
      <c r="R156" s="286"/>
      <c r="S156" s="287"/>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300">
        <f>IF($BE$3="４週",SUM(W156:AX156),IF($BE$3="暦月",SUM(W156:BA156),""))</f>
        <v>0</v>
      </c>
      <c r="BC156" s="301"/>
      <c r="BD156" s="302">
        <f>IF($BE$3="４週",BB156/4,IF($BE$3="暦月",(BB156/($BE$12/7)),""))</f>
        <v>0</v>
      </c>
      <c r="BE156" s="301"/>
      <c r="BF156" s="297"/>
      <c r="BG156" s="298"/>
      <c r="BH156" s="298"/>
      <c r="BI156" s="298"/>
      <c r="BJ156" s="299"/>
    </row>
    <row r="157" spans="2:62" ht="20.25" customHeight="1" x14ac:dyDescent="0.4">
      <c r="B157" s="309">
        <f>B155+1</f>
        <v>70</v>
      </c>
      <c r="C157" s="189"/>
      <c r="D157" s="190"/>
      <c r="E157" s="139"/>
      <c r="F157" s="140"/>
      <c r="G157" s="139"/>
      <c r="H157" s="140"/>
      <c r="I157" s="251"/>
      <c r="J157" s="252"/>
      <c r="K157" s="255"/>
      <c r="L157" s="256"/>
      <c r="M157" s="256"/>
      <c r="N157" s="190"/>
      <c r="O157" s="285"/>
      <c r="P157" s="286"/>
      <c r="Q157" s="286"/>
      <c r="R157" s="286"/>
      <c r="S157" s="287"/>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47"/>
      <c r="BC157" s="248"/>
      <c r="BD157" s="249"/>
      <c r="BE157" s="250"/>
      <c r="BF157" s="259"/>
      <c r="BG157" s="260"/>
      <c r="BH157" s="260"/>
      <c r="BI157" s="260"/>
      <c r="BJ157" s="261"/>
    </row>
    <row r="158" spans="2:62" ht="20.25" customHeight="1" x14ac:dyDescent="0.4">
      <c r="B158" s="310"/>
      <c r="C158" s="303"/>
      <c r="D158" s="304"/>
      <c r="E158" s="181"/>
      <c r="F158" s="182">
        <f>C157</f>
        <v>0</v>
      </c>
      <c r="G158" s="181"/>
      <c r="H158" s="182">
        <f>I157</f>
        <v>0</v>
      </c>
      <c r="I158" s="305"/>
      <c r="J158" s="306"/>
      <c r="K158" s="307"/>
      <c r="L158" s="308"/>
      <c r="M158" s="308"/>
      <c r="N158" s="304"/>
      <c r="O158" s="285"/>
      <c r="P158" s="286"/>
      <c r="Q158" s="286"/>
      <c r="R158" s="286"/>
      <c r="S158" s="287"/>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300">
        <f>IF($BE$3="４週",SUM(W158:AX158),IF($BE$3="暦月",SUM(W158:BA158),""))</f>
        <v>0</v>
      </c>
      <c r="BC158" s="301"/>
      <c r="BD158" s="302">
        <f>IF($BE$3="４週",BB158/4,IF($BE$3="暦月",(BB158/($BE$12/7)),""))</f>
        <v>0</v>
      </c>
      <c r="BE158" s="301"/>
      <c r="BF158" s="297"/>
      <c r="BG158" s="298"/>
      <c r="BH158" s="298"/>
      <c r="BI158" s="298"/>
      <c r="BJ158" s="299"/>
    </row>
    <row r="159" spans="2:62" ht="20.25" customHeight="1" x14ac:dyDescent="0.4">
      <c r="B159" s="309">
        <f>B157+1</f>
        <v>71</v>
      </c>
      <c r="C159" s="189"/>
      <c r="D159" s="190"/>
      <c r="E159" s="139"/>
      <c r="F159" s="140"/>
      <c r="G159" s="139"/>
      <c r="H159" s="140"/>
      <c r="I159" s="251"/>
      <c r="J159" s="252"/>
      <c r="K159" s="255"/>
      <c r="L159" s="256"/>
      <c r="M159" s="256"/>
      <c r="N159" s="190"/>
      <c r="O159" s="285"/>
      <c r="P159" s="286"/>
      <c r="Q159" s="286"/>
      <c r="R159" s="286"/>
      <c r="S159" s="287"/>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47"/>
      <c r="BC159" s="248"/>
      <c r="BD159" s="249"/>
      <c r="BE159" s="250"/>
      <c r="BF159" s="259"/>
      <c r="BG159" s="260"/>
      <c r="BH159" s="260"/>
      <c r="BI159" s="260"/>
      <c r="BJ159" s="261"/>
    </row>
    <row r="160" spans="2:62" ht="20.25" customHeight="1" x14ac:dyDescent="0.4">
      <c r="B160" s="310"/>
      <c r="C160" s="303"/>
      <c r="D160" s="304"/>
      <c r="E160" s="181"/>
      <c r="F160" s="182">
        <f>C159</f>
        <v>0</v>
      </c>
      <c r="G160" s="181"/>
      <c r="H160" s="182">
        <f>I159</f>
        <v>0</v>
      </c>
      <c r="I160" s="305"/>
      <c r="J160" s="306"/>
      <c r="K160" s="307"/>
      <c r="L160" s="308"/>
      <c r="M160" s="308"/>
      <c r="N160" s="304"/>
      <c r="O160" s="285"/>
      <c r="P160" s="286"/>
      <c r="Q160" s="286"/>
      <c r="R160" s="286"/>
      <c r="S160" s="287"/>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300">
        <f>IF($BE$3="４週",SUM(W160:AX160),IF($BE$3="暦月",SUM(W160:BA160),""))</f>
        <v>0</v>
      </c>
      <c r="BC160" s="301"/>
      <c r="BD160" s="302">
        <f>IF($BE$3="４週",BB160/4,IF($BE$3="暦月",(BB160/($BE$12/7)),""))</f>
        <v>0</v>
      </c>
      <c r="BE160" s="301"/>
      <c r="BF160" s="297"/>
      <c r="BG160" s="298"/>
      <c r="BH160" s="298"/>
      <c r="BI160" s="298"/>
      <c r="BJ160" s="299"/>
    </row>
    <row r="161" spans="2:62" ht="20.25" customHeight="1" x14ac:dyDescent="0.4">
      <c r="B161" s="309">
        <f>B159+1</f>
        <v>72</v>
      </c>
      <c r="C161" s="189"/>
      <c r="D161" s="190"/>
      <c r="E161" s="139"/>
      <c r="F161" s="140"/>
      <c r="G161" s="139"/>
      <c r="H161" s="140"/>
      <c r="I161" s="251"/>
      <c r="J161" s="252"/>
      <c r="K161" s="255"/>
      <c r="L161" s="256"/>
      <c r="M161" s="256"/>
      <c r="N161" s="190"/>
      <c r="O161" s="285"/>
      <c r="P161" s="286"/>
      <c r="Q161" s="286"/>
      <c r="R161" s="286"/>
      <c r="S161" s="287"/>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47"/>
      <c r="BC161" s="248"/>
      <c r="BD161" s="249"/>
      <c r="BE161" s="250"/>
      <c r="BF161" s="259"/>
      <c r="BG161" s="260"/>
      <c r="BH161" s="260"/>
      <c r="BI161" s="260"/>
      <c r="BJ161" s="261"/>
    </row>
    <row r="162" spans="2:62" ht="20.25" customHeight="1" x14ac:dyDescent="0.4">
      <c r="B162" s="310"/>
      <c r="C162" s="303"/>
      <c r="D162" s="304"/>
      <c r="E162" s="181"/>
      <c r="F162" s="182">
        <f>C161</f>
        <v>0</v>
      </c>
      <c r="G162" s="181"/>
      <c r="H162" s="182">
        <f>I161</f>
        <v>0</v>
      </c>
      <c r="I162" s="305"/>
      <c r="J162" s="306"/>
      <c r="K162" s="307"/>
      <c r="L162" s="308"/>
      <c r="M162" s="308"/>
      <c r="N162" s="304"/>
      <c r="O162" s="285"/>
      <c r="P162" s="286"/>
      <c r="Q162" s="286"/>
      <c r="R162" s="286"/>
      <c r="S162" s="287"/>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300">
        <f>IF($BE$3="４週",SUM(W162:AX162),IF($BE$3="暦月",SUM(W162:BA162),""))</f>
        <v>0</v>
      </c>
      <c r="BC162" s="301"/>
      <c r="BD162" s="302">
        <f>IF($BE$3="４週",BB162/4,IF($BE$3="暦月",(BB162/($BE$12/7)),""))</f>
        <v>0</v>
      </c>
      <c r="BE162" s="301"/>
      <c r="BF162" s="297"/>
      <c r="BG162" s="298"/>
      <c r="BH162" s="298"/>
      <c r="BI162" s="298"/>
      <c r="BJ162" s="299"/>
    </row>
    <row r="163" spans="2:62" ht="20.25" customHeight="1" x14ac:dyDescent="0.4">
      <c r="B163" s="309">
        <f>B161+1</f>
        <v>73</v>
      </c>
      <c r="C163" s="189"/>
      <c r="D163" s="190"/>
      <c r="E163" s="139"/>
      <c r="F163" s="140"/>
      <c r="G163" s="139"/>
      <c r="H163" s="140"/>
      <c r="I163" s="251"/>
      <c r="J163" s="252"/>
      <c r="K163" s="255"/>
      <c r="L163" s="256"/>
      <c r="M163" s="256"/>
      <c r="N163" s="190"/>
      <c r="O163" s="285"/>
      <c r="P163" s="286"/>
      <c r="Q163" s="286"/>
      <c r="R163" s="286"/>
      <c r="S163" s="287"/>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47"/>
      <c r="BC163" s="248"/>
      <c r="BD163" s="249"/>
      <c r="BE163" s="250"/>
      <c r="BF163" s="259"/>
      <c r="BG163" s="260"/>
      <c r="BH163" s="260"/>
      <c r="BI163" s="260"/>
      <c r="BJ163" s="261"/>
    </row>
    <row r="164" spans="2:62" ht="20.25" customHeight="1" x14ac:dyDescent="0.4">
      <c r="B164" s="310"/>
      <c r="C164" s="303"/>
      <c r="D164" s="304"/>
      <c r="E164" s="181"/>
      <c r="F164" s="182">
        <f>C163</f>
        <v>0</v>
      </c>
      <c r="G164" s="181"/>
      <c r="H164" s="182">
        <f>I163</f>
        <v>0</v>
      </c>
      <c r="I164" s="305"/>
      <c r="J164" s="306"/>
      <c r="K164" s="307"/>
      <c r="L164" s="308"/>
      <c r="M164" s="308"/>
      <c r="N164" s="304"/>
      <c r="O164" s="285"/>
      <c r="P164" s="286"/>
      <c r="Q164" s="286"/>
      <c r="R164" s="286"/>
      <c r="S164" s="287"/>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300">
        <f>IF($BE$3="４週",SUM(W164:AX164),IF($BE$3="暦月",SUM(W164:BA164),""))</f>
        <v>0</v>
      </c>
      <c r="BC164" s="301"/>
      <c r="BD164" s="302">
        <f>IF($BE$3="４週",BB164/4,IF($BE$3="暦月",(BB164/($BE$12/7)),""))</f>
        <v>0</v>
      </c>
      <c r="BE164" s="301"/>
      <c r="BF164" s="297"/>
      <c r="BG164" s="298"/>
      <c r="BH164" s="298"/>
      <c r="BI164" s="298"/>
      <c r="BJ164" s="299"/>
    </row>
    <row r="165" spans="2:62" ht="20.25" customHeight="1" x14ac:dyDescent="0.4">
      <c r="B165" s="309">
        <f>B163+1</f>
        <v>74</v>
      </c>
      <c r="C165" s="189"/>
      <c r="D165" s="190"/>
      <c r="E165" s="139"/>
      <c r="F165" s="140"/>
      <c r="G165" s="139"/>
      <c r="H165" s="140"/>
      <c r="I165" s="251"/>
      <c r="J165" s="252"/>
      <c r="K165" s="255"/>
      <c r="L165" s="256"/>
      <c r="M165" s="256"/>
      <c r="N165" s="190"/>
      <c r="O165" s="285"/>
      <c r="P165" s="286"/>
      <c r="Q165" s="286"/>
      <c r="R165" s="286"/>
      <c r="S165" s="287"/>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47"/>
      <c r="BC165" s="248"/>
      <c r="BD165" s="249"/>
      <c r="BE165" s="250"/>
      <c r="BF165" s="259"/>
      <c r="BG165" s="260"/>
      <c r="BH165" s="260"/>
      <c r="BI165" s="260"/>
      <c r="BJ165" s="261"/>
    </row>
    <row r="166" spans="2:62" ht="20.25" customHeight="1" x14ac:dyDescent="0.4">
      <c r="B166" s="310"/>
      <c r="C166" s="303"/>
      <c r="D166" s="304"/>
      <c r="E166" s="181"/>
      <c r="F166" s="182">
        <f>C165</f>
        <v>0</v>
      </c>
      <c r="G166" s="181"/>
      <c r="H166" s="182">
        <f>I165</f>
        <v>0</v>
      </c>
      <c r="I166" s="305"/>
      <c r="J166" s="306"/>
      <c r="K166" s="307"/>
      <c r="L166" s="308"/>
      <c r="M166" s="308"/>
      <c r="N166" s="304"/>
      <c r="O166" s="285"/>
      <c r="P166" s="286"/>
      <c r="Q166" s="286"/>
      <c r="R166" s="286"/>
      <c r="S166" s="287"/>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300">
        <f>IF($BE$3="４週",SUM(W166:AX166),IF($BE$3="暦月",SUM(W166:BA166),""))</f>
        <v>0</v>
      </c>
      <c r="BC166" s="301"/>
      <c r="BD166" s="302">
        <f>IF($BE$3="４週",BB166/4,IF($BE$3="暦月",(BB166/($BE$12/7)),""))</f>
        <v>0</v>
      </c>
      <c r="BE166" s="301"/>
      <c r="BF166" s="297"/>
      <c r="BG166" s="298"/>
      <c r="BH166" s="298"/>
      <c r="BI166" s="298"/>
      <c r="BJ166" s="299"/>
    </row>
    <row r="167" spans="2:62" ht="20.25" customHeight="1" x14ac:dyDescent="0.4">
      <c r="B167" s="309">
        <f>B165+1</f>
        <v>75</v>
      </c>
      <c r="C167" s="189"/>
      <c r="D167" s="190"/>
      <c r="E167" s="139"/>
      <c r="F167" s="140"/>
      <c r="G167" s="139"/>
      <c r="H167" s="140"/>
      <c r="I167" s="251"/>
      <c r="J167" s="252"/>
      <c r="K167" s="255"/>
      <c r="L167" s="256"/>
      <c r="M167" s="256"/>
      <c r="N167" s="190"/>
      <c r="O167" s="285"/>
      <c r="P167" s="286"/>
      <c r="Q167" s="286"/>
      <c r="R167" s="286"/>
      <c r="S167" s="287"/>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47"/>
      <c r="BC167" s="248"/>
      <c r="BD167" s="249"/>
      <c r="BE167" s="250"/>
      <c r="BF167" s="259"/>
      <c r="BG167" s="260"/>
      <c r="BH167" s="260"/>
      <c r="BI167" s="260"/>
      <c r="BJ167" s="261"/>
    </row>
    <row r="168" spans="2:62" ht="20.25" customHeight="1" x14ac:dyDescent="0.4">
      <c r="B168" s="310"/>
      <c r="C168" s="303"/>
      <c r="D168" s="304"/>
      <c r="E168" s="181"/>
      <c r="F168" s="182">
        <f>C167</f>
        <v>0</v>
      </c>
      <c r="G168" s="181"/>
      <c r="H168" s="182">
        <f>I167</f>
        <v>0</v>
      </c>
      <c r="I168" s="305"/>
      <c r="J168" s="306"/>
      <c r="K168" s="307"/>
      <c r="L168" s="308"/>
      <c r="M168" s="308"/>
      <c r="N168" s="304"/>
      <c r="O168" s="285"/>
      <c r="P168" s="286"/>
      <c r="Q168" s="286"/>
      <c r="R168" s="286"/>
      <c r="S168" s="287"/>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300">
        <f>IF($BE$3="４週",SUM(W168:AX168),IF($BE$3="暦月",SUM(W168:BA168),""))</f>
        <v>0</v>
      </c>
      <c r="BC168" s="301"/>
      <c r="BD168" s="302">
        <f>IF($BE$3="４週",BB168/4,IF($BE$3="暦月",(BB168/($BE$12/7)),""))</f>
        <v>0</v>
      </c>
      <c r="BE168" s="301"/>
      <c r="BF168" s="297"/>
      <c r="BG168" s="298"/>
      <c r="BH168" s="298"/>
      <c r="BI168" s="298"/>
      <c r="BJ168" s="299"/>
    </row>
    <row r="169" spans="2:62" ht="20.25" customHeight="1" x14ac:dyDescent="0.4">
      <c r="B169" s="309">
        <f>B167+1</f>
        <v>76</v>
      </c>
      <c r="C169" s="189"/>
      <c r="D169" s="190"/>
      <c r="E169" s="139"/>
      <c r="F169" s="140"/>
      <c r="G169" s="139"/>
      <c r="H169" s="140"/>
      <c r="I169" s="251"/>
      <c r="J169" s="252"/>
      <c r="K169" s="255"/>
      <c r="L169" s="256"/>
      <c r="M169" s="256"/>
      <c r="N169" s="190"/>
      <c r="O169" s="285"/>
      <c r="P169" s="286"/>
      <c r="Q169" s="286"/>
      <c r="R169" s="286"/>
      <c r="S169" s="287"/>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47"/>
      <c r="BC169" s="248"/>
      <c r="BD169" s="249"/>
      <c r="BE169" s="250"/>
      <c r="BF169" s="259"/>
      <c r="BG169" s="260"/>
      <c r="BH169" s="260"/>
      <c r="BI169" s="260"/>
      <c r="BJ169" s="261"/>
    </row>
    <row r="170" spans="2:62" ht="20.25" customHeight="1" x14ac:dyDescent="0.4">
      <c r="B170" s="310"/>
      <c r="C170" s="303"/>
      <c r="D170" s="304"/>
      <c r="E170" s="181"/>
      <c r="F170" s="182">
        <f>C169</f>
        <v>0</v>
      </c>
      <c r="G170" s="181"/>
      <c r="H170" s="182">
        <f>I169</f>
        <v>0</v>
      </c>
      <c r="I170" s="305"/>
      <c r="J170" s="306"/>
      <c r="K170" s="307"/>
      <c r="L170" s="308"/>
      <c r="M170" s="308"/>
      <c r="N170" s="304"/>
      <c r="O170" s="285"/>
      <c r="P170" s="286"/>
      <c r="Q170" s="286"/>
      <c r="R170" s="286"/>
      <c r="S170" s="287"/>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300">
        <f>IF($BE$3="４週",SUM(W170:AX170),IF($BE$3="暦月",SUM(W170:BA170),""))</f>
        <v>0</v>
      </c>
      <c r="BC170" s="301"/>
      <c r="BD170" s="302">
        <f>IF($BE$3="４週",BB170/4,IF($BE$3="暦月",(BB170/($BE$12/7)),""))</f>
        <v>0</v>
      </c>
      <c r="BE170" s="301"/>
      <c r="BF170" s="297"/>
      <c r="BG170" s="298"/>
      <c r="BH170" s="298"/>
      <c r="BI170" s="298"/>
      <c r="BJ170" s="299"/>
    </row>
    <row r="171" spans="2:62" ht="20.25" customHeight="1" x14ac:dyDescent="0.4">
      <c r="B171" s="309">
        <f>B169+1</f>
        <v>77</v>
      </c>
      <c r="C171" s="189"/>
      <c r="D171" s="190"/>
      <c r="E171" s="139"/>
      <c r="F171" s="140"/>
      <c r="G171" s="139"/>
      <c r="H171" s="140"/>
      <c r="I171" s="251"/>
      <c r="J171" s="252"/>
      <c r="K171" s="255"/>
      <c r="L171" s="256"/>
      <c r="M171" s="256"/>
      <c r="N171" s="190"/>
      <c r="O171" s="285"/>
      <c r="P171" s="286"/>
      <c r="Q171" s="286"/>
      <c r="R171" s="286"/>
      <c r="S171" s="287"/>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47"/>
      <c r="BC171" s="248"/>
      <c r="BD171" s="249"/>
      <c r="BE171" s="250"/>
      <c r="BF171" s="259"/>
      <c r="BG171" s="260"/>
      <c r="BH171" s="260"/>
      <c r="BI171" s="260"/>
      <c r="BJ171" s="261"/>
    </row>
    <row r="172" spans="2:62" ht="20.25" customHeight="1" x14ac:dyDescent="0.4">
      <c r="B172" s="310"/>
      <c r="C172" s="303"/>
      <c r="D172" s="304"/>
      <c r="E172" s="181"/>
      <c r="F172" s="182">
        <f>C171</f>
        <v>0</v>
      </c>
      <c r="G172" s="181"/>
      <c r="H172" s="182">
        <f>I171</f>
        <v>0</v>
      </c>
      <c r="I172" s="305"/>
      <c r="J172" s="306"/>
      <c r="K172" s="307"/>
      <c r="L172" s="308"/>
      <c r="M172" s="308"/>
      <c r="N172" s="304"/>
      <c r="O172" s="285"/>
      <c r="P172" s="286"/>
      <c r="Q172" s="286"/>
      <c r="R172" s="286"/>
      <c r="S172" s="287"/>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300">
        <f>IF($BE$3="４週",SUM(W172:AX172),IF($BE$3="暦月",SUM(W172:BA172),""))</f>
        <v>0</v>
      </c>
      <c r="BC172" s="301"/>
      <c r="BD172" s="302">
        <f>IF($BE$3="４週",BB172/4,IF($BE$3="暦月",(BB172/($BE$12/7)),""))</f>
        <v>0</v>
      </c>
      <c r="BE172" s="301"/>
      <c r="BF172" s="297"/>
      <c r="BG172" s="298"/>
      <c r="BH172" s="298"/>
      <c r="BI172" s="298"/>
      <c r="BJ172" s="299"/>
    </row>
    <row r="173" spans="2:62" ht="20.25" customHeight="1" x14ac:dyDescent="0.4">
      <c r="B173" s="309">
        <f>B171+1</f>
        <v>78</v>
      </c>
      <c r="C173" s="189"/>
      <c r="D173" s="190"/>
      <c r="E173" s="139"/>
      <c r="F173" s="140"/>
      <c r="G173" s="139"/>
      <c r="H173" s="140"/>
      <c r="I173" s="251"/>
      <c r="J173" s="252"/>
      <c r="K173" s="255"/>
      <c r="L173" s="256"/>
      <c r="M173" s="256"/>
      <c r="N173" s="190"/>
      <c r="O173" s="285"/>
      <c r="P173" s="286"/>
      <c r="Q173" s="286"/>
      <c r="R173" s="286"/>
      <c r="S173" s="287"/>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47"/>
      <c r="BC173" s="248"/>
      <c r="BD173" s="249"/>
      <c r="BE173" s="250"/>
      <c r="BF173" s="259"/>
      <c r="BG173" s="260"/>
      <c r="BH173" s="260"/>
      <c r="BI173" s="260"/>
      <c r="BJ173" s="261"/>
    </row>
    <row r="174" spans="2:62" ht="20.25" customHeight="1" x14ac:dyDescent="0.4">
      <c r="B174" s="310"/>
      <c r="C174" s="303"/>
      <c r="D174" s="304"/>
      <c r="E174" s="181"/>
      <c r="F174" s="182">
        <f>C173</f>
        <v>0</v>
      </c>
      <c r="G174" s="181"/>
      <c r="H174" s="182">
        <f>I173</f>
        <v>0</v>
      </c>
      <c r="I174" s="305"/>
      <c r="J174" s="306"/>
      <c r="K174" s="307"/>
      <c r="L174" s="308"/>
      <c r="M174" s="308"/>
      <c r="N174" s="304"/>
      <c r="O174" s="285"/>
      <c r="P174" s="286"/>
      <c r="Q174" s="286"/>
      <c r="R174" s="286"/>
      <c r="S174" s="287"/>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300">
        <f>IF($BE$3="４週",SUM(W174:AX174),IF($BE$3="暦月",SUM(W174:BA174),""))</f>
        <v>0</v>
      </c>
      <c r="BC174" s="301"/>
      <c r="BD174" s="302">
        <f>IF($BE$3="４週",BB174/4,IF($BE$3="暦月",(BB174/($BE$12/7)),""))</f>
        <v>0</v>
      </c>
      <c r="BE174" s="301"/>
      <c r="BF174" s="297"/>
      <c r="BG174" s="298"/>
      <c r="BH174" s="298"/>
      <c r="BI174" s="298"/>
      <c r="BJ174" s="299"/>
    </row>
    <row r="175" spans="2:62" ht="20.25" customHeight="1" x14ac:dyDescent="0.4">
      <c r="B175" s="309">
        <f>B173+1</f>
        <v>79</v>
      </c>
      <c r="C175" s="189"/>
      <c r="D175" s="190"/>
      <c r="E175" s="139"/>
      <c r="F175" s="140"/>
      <c r="G175" s="139"/>
      <c r="H175" s="140"/>
      <c r="I175" s="251"/>
      <c r="J175" s="252"/>
      <c r="K175" s="255"/>
      <c r="L175" s="256"/>
      <c r="M175" s="256"/>
      <c r="N175" s="190"/>
      <c r="O175" s="285"/>
      <c r="P175" s="286"/>
      <c r="Q175" s="286"/>
      <c r="R175" s="286"/>
      <c r="S175" s="287"/>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47"/>
      <c r="BC175" s="248"/>
      <c r="BD175" s="249"/>
      <c r="BE175" s="250"/>
      <c r="BF175" s="259"/>
      <c r="BG175" s="260"/>
      <c r="BH175" s="260"/>
      <c r="BI175" s="260"/>
      <c r="BJ175" s="261"/>
    </row>
    <row r="176" spans="2:62" ht="20.25" customHeight="1" x14ac:dyDescent="0.4">
      <c r="B176" s="310"/>
      <c r="C176" s="303"/>
      <c r="D176" s="304"/>
      <c r="E176" s="181"/>
      <c r="F176" s="182">
        <f>C175</f>
        <v>0</v>
      </c>
      <c r="G176" s="181"/>
      <c r="H176" s="182">
        <f>I175</f>
        <v>0</v>
      </c>
      <c r="I176" s="305"/>
      <c r="J176" s="306"/>
      <c r="K176" s="307"/>
      <c r="L176" s="308"/>
      <c r="M176" s="308"/>
      <c r="N176" s="304"/>
      <c r="O176" s="285"/>
      <c r="P176" s="286"/>
      <c r="Q176" s="286"/>
      <c r="R176" s="286"/>
      <c r="S176" s="287"/>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300">
        <f>IF($BE$3="４週",SUM(W176:AX176),IF($BE$3="暦月",SUM(W176:BA176),""))</f>
        <v>0</v>
      </c>
      <c r="BC176" s="301"/>
      <c r="BD176" s="302">
        <f>IF($BE$3="４週",BB176/4,IF($BE$3="暦月",(BB176/($BE$12/7)),""))</f>
        <v>0</v>
      </c>
      <c r="BE176" s="301"/>
      <c r="BF176" s="297"/>
      <c r="BG176" s="298"/>
      <c r="BH176" s="298"/>
      <c r="BI176" s="298"/>
      <c r="BJ176" s="299"/>
    </row>
    <row r="177" spans="2:62" ht="20.25" customHeight="1" x14ac:dyDescent="0.4">
      <c r="B177" s="309">
        <f>B175+1</f>
        <v>80</v>
      </c>
      <c r="C177" s="189"/>
      <c r="D177" s="190"/>
      <c r="E177" s="139"/>
      <c r="F177" s="140"/>
      <c r="G177" s="139"/>
      <c r="H177" s="140"/>
      <c r="I177" s="251"/>
      <c r="J177" s="252"/>
      <c r="K177" s="255"/>
      <c r="L177" s="256"/>
      <c r="M177" s="256"/>
      <c r="N177" s="190"/>
      <c r="O177" s="285"/>
      <c r="P177" s="286"/>
      <c r="Q177" s="286"/>
      <c r="R177" s="286"/>
      <c r="S177" s="287"/>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47"/>
      <c r="BC177" s="248"/>
      <c r="BD177" s="249"/>
      <c r="BE177" s="250"/>
      <c r="BF177" s="259"/>
      <c r="BG177" s="260"/>
      <c r="BH177" s="260"/>
      <c r="BI177" s="260"/>
      <c r="BJ177" s="261"/>
    </row>
    <row r="178" spans="2:62" ht="20.25" customHeight="1" x14ac:dyDescent="0.4">
      <c r="B178" s="310"/>
      <c r="C178" s="303"/>
      <c r="D178" s="304"/>
      <c r="E178" s="181"/>
      <c r="F178" s="182">
        <f>C177</f>
        <v>0</v>
      </c>
      <c r="G178" s="181"/>
      <c r="H178" s="182">
        <f>I177</f>
        <v>0</v>
      </c>
      <c r="I178" s="305"/>
      <c r="J178" s="306"/>
      <c r="K178" s="307"/>
      <c r="L178" s="308"/>
      <c r="M178" s="308"/>
      <c r="N178" s="304"/>
      <c r="O178" s="285"/>
      <c r="P178" s="286"/>
      <c r="Q178" s="286"/>
      <c r="R178" s="286"/>
      <c r="S178" s="287"/>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300">
        <f>IF($BE$3="４週",SUM(W178:AX178),IF($BE$3="暦月",SUM(W178:BA178),""))</f>
        <v>0</v>
      </c>
      <c r="BC178" s="301"/>
      <c r="BD178" s="302">
        <f>IF($BE$3="４週",BB178/4,IF($BE$3="暦月",(BB178/($BE$12/7)),""))</f>
        <v>0</v>
      </c>
      <c r="BE178" s="301"/>
      <c r="BF178" s="297"/>
      <c r="BG178" s="298"/>
      <c r="BH178" s="298"/>
      <c r="BI178" s="298"/>
      <c r="BJ178" s="299"/>
    </row>
    <row r="179" spans="2:62" ht="20.25" customHeight="1" x14ac:dyDescent="0.4">
      <c r="B179" s="309">
        <f>B177+1</f>
        <v>81</v>
      </c>
      <c r="C179" s="189"/>
      <c r="D179" s="190"/>
      <c r="E179" s="139"/>
      <c r="F179" s="140"/>
      <c r="G179" s="139"/>
      <c r="H179" s="140"/>
      <c r="I179" s="251"/>
      <c r="J179" s="252"/>
      <c r="K179" s="255"/>
      <c r="L179" s="256"/>
      <c r="M179" s="256"/>
      <c r="N179" s="190"/>
      <c r="O179" s="285"/>
      <c r="P179" s="286"/>
      <c r="Q179" s="286"/>
      <c r="R179" s="286"/>
      <c r="S179" s="287"/>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47"/>
      <c r="BC179" s="248"/>
      <c r="BD179" s="249"/>
      <c r="BE179" s="250"/>
      <c r="BF179" s="259"/>
      <c r="BG179" s="260"/>
      <c r="BH179" s="260"/>
      <c r="BI179" s="260"/>
      <c r="BJ179" s="261"/>
    </row>
    <row r="180" spans="2:62" ht="20.25" customHeight="1" x14ac:dyDescent="0.4">
      <c r="B180" s="310"/>
      <c r="C180" s="303"/>
      <c r="D180" s="304"/>
      <c r="E180" s="181"/>
      <c r="F180" s="182">
        <f>C179</f>
        <v>0</v>
      </c>
      <c r="G180" s="181"/>
      <c r="H180" s="182">
        <f>I179</f>
        <v>0</v>
      </c>
      <c r="I180" s="305"/>
      <c r="J180" s="306"/>
      <c r="K180" s="307"/>
      <c r="L180" s="308"/>
      <c r="M180" s="308"/>
      <c r="N180" s="304"/>
      <c r="O180" s="285"/>
      <c r="P180" s="286"/>
      <c r="Q180" s="286"/>
      <c r="R180" s="286"/>
      <c r="S180" s="287"/>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300">
        <f>IF($BE$3="４週",SUM(W180:AX180),IF($BE$3="暦月",SUM(W180:BA180),""))</f>
        <v>0</v>
      </c>
      <c r="BC180" s="301"/>
      <c r="BD180" s="302">
        <f>IF($BE$3="４週",BB180/4,IF($BE$3="暦月",(BB180/($BE$12/7)),""))</f>
        <v>0</v>
      </c>
      <c r="BE180" s="301"/>
      <c r="BF180" s="297"/>
      <c r="BG180" s="298"/>
      <c r="BH180" s="298"/>
      <c r="BI180" s="298"/>
      <c r="BJ180" s="299"/>
    </row>
    <row r="181" spans="2:62" ht="20.25" customHeight="1" x14ac:dyDescent="0.4">
      <c r="B181" s="309">
        <f>B179+1</f>
        <v>82</v>
      </c>
      <c r="C181" s="189"/>
      <c r="D181" s="190"/>
      <c r="E181" s="139"/>
      <c r="F181" s="140"/>
      <c r="G181" s="139"/>
      <c r="H181" s="140"/>
      <c r="I181" s="251"/>
      <c r="J181" s="252"/>
      <c r="K181" s="255"/>
      <c r="L181" s="256"/>
      <c r="M181" s="256"/>
      <c r="N181" s="190"/>
      <c r="O181" s="285"/>
      <c r="P181" s="286"/>
      <c r="Q181" s="286"/>
      <c r="R181" s="286"/>
      <c r="S181" s="287"/>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47"/>
      <c r="BC181" s="248"/>
      <c r="BD181" s="249"/>
      <c r="BE181" s="250"/>
      <c r="BF181" s="259"/>
      <c r="BG181" s="260"/>
      <c r="BH181" s="260"/>
      <c r="BI181" s="260"/>
      <c r="BJ181" s="261"/>
    </row>
    <row r="182" spans="2:62" ht="20.25" customHeight="1" x14ac:dyDescent="0.4">
      <c r="B182" s="310"/>
      <c r="C182" s="303"/>
      <c r="D182" s="304"/>
      <c r="E182" s="181"/>
      <c r="F182" s="182">
        <f>C181</f>
        <v>0</v>
      </c>
      <c r="G182" s="181"/>
      <c r="H182" s="182">
        <f>I181</f>
        <v>0</v>
      </c>
      <c r="I182" s="305"/>
      <c r="J182" s="306"/>
      <c r="K182" s="307"/>
      <c r="L182" s="308"/>
      <c r="M182" s="308"/>
      <c r="N182" s="304"/>
      <c r="O182" s="285"/>
      <c r="P182" s="286"/>
      <c r="Q182" s="286"/>
      <c r="R182" s="286"/>
      <c r="S182" s="287"/>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300">
        <f>IF($BE$3="４週",SUM(W182:AX182),IF($BE$3="暦月",SUM(W182:BA182),""))</f>
        <v>0</v>
      </c>
      <c r="BC182" s="301"/>
      <c r="BD182" s="302">
        <f>IF($BE$3="４週",BB182/4,IF($BE$3="暦月",(BB182/($BE$12/7)),""))</f>
        <v>0</v>
      </c>
      <c r="BE182" s="301"/>
      <c r="BF182" s="297"/>
      <c r="BG182" s="298"/>
      <c r="BH182" s="298"/>
      <c r="BI182" s="298"/>
      <c r="BJ182" s="299"/>
    </row>
    <row r="183" spans="2:62" ht="20.25" customHeight="1" x14ac:dyDescent="0.4">
      <c r="B183" s="309">
        <f>B181+1</f>
        <v>83</v>
      </c>
      <c r="C183" s="189"/>
      <c r="D183" s="190"/>
      <c r="E183" s="139"/>
      <c r="F183" s="140"/>
      <c r="G183" s="139"/>
      <c r="H183" s="140"/>
      <c r="I183" s="251"/>
      <c r="J183" s="252"/>
      <c r="K183" s="255"/>
      <c r="L183" s="256"/>
      <c r="M183" s="256"/>
      <c r="N183" s="190"/>
      <c r="O183" s="285"/>
      <c r="P183" s="286"/>
      <c r="Q183" s="286"/>
      <c r="R183" s="286"/>
      <c r="S183" s="287"/>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47"/>
      <c r="BC183" s="248"/>
      <c r="BD183" s="249"/>
      <c r="BE183" s="250"/>
      <c r="BF183" s="259"/>
      <c r="BG183" s="260"/>
      <c r="BH183" s="260"/>
      <c r="BI183" s="260"/>
      <c r="BJ183" s="261"/>
    </row>
    <row r="184" spans="2:62" ht="20.25" customHeight="1" x14ac:dyDescent="0.4">
      <c r="B184" s="310"/>
      <c r="C184" s="303"/>
      <c r="D184" s="304"/>
      <c r="E184" s="181"/>
      <c r="F184" s="182">
        <f>C183</f>
        <v>0</v>
      </c>
      <c r="G184" s="181"/>
      <c r="H184" s="182">
        <f>I183</f>
        <v>0</v>
      </c>
      <c r="I184" s="305"/>
      <c r="J184" s="306"/>
      <c r="K184" s="307"/>
      <c r="L184" s="308"/>
      <c r="M184" s="308"/>
      <c r="N184" s="304"/>
      <c r="O184" s="285"/>
      <c r="P184" s="286"/>
      <c r="Q184" s="286"/>
      <c r="R184" s="286"/>
      <c r="S184" s="287"/>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300">
        <f>IF($BE$3="４週",SUM(W184:AX184),IF($BE$3="暦月",SUM(W184:BA184),""))</f>
        <v>0</v>
      </c>
      <c r="BC184" s="301"/>
      <c r="BD184" s="302">
        <f>IF($BE$3="４週",BB184/4,IF($BE$3="暦月",(BB184/($BE$12/7)),""))</f>
        <v>0</v>
      </c>
      <c r="BE184" s="301"/>
      <c r="BF184" s="297"/>
      <c r="BG184" s="298"/>
      <c r="BH184" s="298"/>
      <c r="BI184" s="298"/>
      <c r="BJ184" s="299"/>
    </row>
    <row r="185" spans="2:62" ht="20.25" customHeight="1" x14ac:dyDescent="0.4">
      <c r="B185" s="309">
        <f>B183+1</f>
        <v>84</v>
      </c>
      <c r="C185" s="189"/>
      <c r="D185" s="190"/>
      <c r="E185" s="139"/>
      <c r="F185" s="140"/>
      <c r="G185" s="139"/>
      <c r="H185" s="140"/>
      <c r="I185" s="251"/>
      <c r="J185" s="252"/>
      <c r="K185" s="255"/>
      <c r="L185" s="256"/>
      <c r="M185" s="256"/>
      <c r="N185" s="190"/>
      <c r="O185" s="285"/>
      <c r="P185" s="286"/>
      <c r="Q185" s="286"/>
      <c r="R185" s="286"/>
      <c r="S185" s="287"/>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47"/>
      <c r="BC185" s="248"/>
      <c r="BD185" s="249"/>
      <c r="BE185" s="250"/>
      <c r="BF185" s="259"/>
      <c r="BG185" s="260"/>
      <c r="BH185" s="260"/>
      <c r="BI185" s="260"/>
      <c r="BJ185" s="261"/>
    </row>
    <row r="186" spans="2:62" ht="20.25" customHeight="1" x14ac:dyDescent="0.4">
      <c r="B186" s="310"/>
      <c r="C186" s="303"/>
      <c r="D186" s="304"/>
      <c r="E186" s="181"/>
      <c r="F186" s="182">
        <f>C185</f>
        <v>0</v>
      </c>
      <c r="G186" s="181"/>
      <c r="H186" s="182">
        <f>I185</f>
        <v>0</v>
      </c>
      <c r="I186" s="305"/>
      <c r="J186" s="306"/>
      <c r="K186" s="307"/>
      <c r="L186" s="308"/>
      <c r="M186" s="308"/>
      <c r="N186" s="304"/>
      <c r="O186" s="285"/>
      <c r="P186" s="286"/>
      <c r="Q186" s="286"/>
      <c r="R186" s="286"/>
      <c r="S186" s="287"/>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300">
        <f>IF($BE$3="４週",SUM(W186:AX186),IF($BE$3="暦月",SUM(W186:BA186),""))</f>
        <v>0</v>
      </c>
      <c r="BC186" s="301"/>
      <c r="BD186" s="302">
        <f>IF($BE$3="４週",BB186/4,IF($BE$3="暦月",(BB186/($BE$12/7)),""))</f>
        <v>0</v>
      </c>
      <c r="BE186" s="301"/>
      <c r="BF186" s="297"/>
      <c r="BG186" s="298"/>
      <c r="BH186" s="298"/>
      <c r="BI186" s="298"/>
      <c r="BJ186" s="299"/>
    </row>
    <row r="187" spans="2:62" ht="20.25" customHeight="1" x14ac:dyDescent="0.4">
      <c r="B187" s="309">
        <f>B185+1</f>
        <v>85</v>
      </c>
      <c r="C187" s="189"/>
      <c r="D187" s="190"/>
      <c r="E187" s="139"/>
      <c r="F187" s="140"/>
      <c r="G187" s="139"/>
      <c r="H187" s="140"/>
      <c r="I187" s="251"/>
      <c r="J187" s="252"/>
      <c r="K187" s="255"/>
      <c r="L187" s="256"/>
      <c r="M187" s="256"/>
      <c r="N187" s="190"/>
      <c r="O187" s="285"/>
      <c r="P187" s="286"/>
      <c r="Q187" s="286"/>
      <c r="R187" s="286"/>
      <c r="S187" s="287"/>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47"/>
      <c r="BC187" s="248"/>
      <c r="BD187" s="249"/>
      <c r="BE187" s="250"/>
      <c r="BF187" s="259"/>
      <c r="BG187" s="260"/>
      <c r="BH187" s="260"/>
      <c r="BI187" s="260"/>
      <c r="BJ187" s="261"/>
    </row>
    <row r="188" spans="2:62" ht="20.25" customHeight="1" x14ac:dyDescent="0.4">
      <c r="B188" s="310"/>
      <c r="C188" s="303"/>
      <c r="D188" s="304"/>
      <c r="E188" s="181"/>
      <c r="F188" s="182">
        <f>C187</f>
        <v>0</v>
      </c>
      <c r="G188" s="181"/>
      <c r="H188" s="182">
        <f>I187</f>
        <v>0</v>
      </c>
      <c r="I188" s="305"/>
      <c r="J188" s="306"/>
      <c r="K188" s="307"/>
      <c r="L188" s="308"/>
      <c r="M188" s="308"/>
      <c r="N188" s="304"/>
      <c r="O188" s="285"/>
      <c r="P188" s="286"/>
      <c r="Q188" s="286"/>
      <c r="R188" s="286"/>
      <c r="S188" s="287"/>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300">
        <f>IF($BE$3="４週",SUM(W188:AX188),IF($BE$3="暦月",SUM(W188:BA188),""))</f>
        <v>0</v>
      </c>
      <c r="BC188" s="301"/>
      <c r="BD188" s="302">
        <f>IF($BE$3="４週",BB188/4,IF($BE$3="暦月",(BB188/($BE$12/7)),""))</f>
        <v>0</v>
      </c>
      <c r="BE188" s="301"/>
      <c r="BF188" s="297"/>
      <c r="BG188" s="298"/>
      <c r="BH188" s="298"/>
      <c r="BI188" s="298"/>
      <c r="BJ188" s="299"/>
    </row>
    <row r="189" spans="2:62" ht="20.25" customHeight="1" x14ac:dyDescent="0.4">
      <c r="B189" s="309">
        <f>B187+1</f>
        <v>86</v>
      </c>
      <c r="C189" s="189"/>
      <c r="D189" s="190"/>
      <c r="E189" s="139"/>
      <c r="F189" s="140"/>
      <c r="G189" s="139"/>
      <c r="H189" s="140"/>
      <c r="I189" s="251"/>
      <c r="J189" s="252"/>
      <c r="K189" s="255"/>
      <c r="L189" s="256"/>
      <c r="M189" s="256"/>
      <c r="N189" s="190"/>
      <c r="O189" s="285"/>
      <c r="P189" s="286"/>
      <c r="Q189" s="286"/>
      <c r="R189" s="286"/>
      <c r="S189" s="287"/>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47"/>
      <c r="BC189" s="248"/>
      <c r="BD189" s="249"/>
      <c r="BE189" s="250"/>
      <c r="BF189" s="259"/>
      <c r="BG189" s="260"/>
      <c r="BH189" s="260"/>
      <c r="BI189" s="260"/>
      <c r="BJ189" s="261"/>
    </row>
    <row r="190" spans="2:62" ht="20.25" customHeight="1" x14ac:dyDescent="0.4">
      <c r="B190" s="310"/>
      <c r="C190" s="303"/>
      <c r="D190" s="304"/>
      <c r="E190" s="181"/>
      <c r="F190" s="182">
        <f>C189</f>
        <v>0</v>
      </c>
      <c r="G190" s="181"/>
      <c r="H190" s="182">
        <f>I189</f>
        <v>0</v>
      </c>
      <c r="I190" s="305"/>
      <c r="J190" s="306"/>
      <c r="K190" s="307"/>
      <c r="L190" s="308"/>
      <c r="M190" s="308"/>
      <c r="N190" s="304"/>
      <c r="O190" s="285"/>
      <c r="P190" s="286"/>
      <c r="Q190" s="286"/>
      <c r="R190" s="286"/>
      <c r="S190" s="287"/>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300">
        <f>IF($BE$3="４週",SUM(W190:AX190),IF($BE$3="暦月",SUM(W190:BA190),""))</f>
        <v>0</v>
      </c>
      <c r="BC190" s="301"/>
      <c r="BD190" s="302">
        <f>IF($BE$3="４週",BB190/4,IF($BE$3="暦月",(BB190/($BE$12/7)),""))</f>
        <v>0</v>
      </c>
      <c r="BE190" s="301"/>
      <c r="BF190" s="297"/>
      <c r="BG190" s="298"/>
      <c r="BH190" s="298"/>
      <c r="BI190" s="298"/>
      <c r="BJ190" s="299"/>
    </row>
    <row r="191" spans="2:62" ht="20.25" customHeight="1" x14ac:dyDescent="0.4">
      <c r="B191" s="309">
        <f>B189+1</f>
        <v>87</v>
      </c>
      <c r="C191" s="189"/>
      <c r="D191" s="190"/>
      <c r="E191" s="139"/>
      <c r="F191" s="140"/>
      <c r="G191" s="139"/>
      <c r="H191" s="140"/>
      <c r="I191" s="251"/>
      <c r="J191" s="252"/>
      <c r="K191" s="255"/>
      <c r="L191" s="256"/>
      <c r="M191" s="256"/>
      <c r="N191" s="190"/>
      <c r="O191" s="285"/>
      <c r="P191" s="286"/>
      <c r="Q191" s="286"/>
      <c r="R191" s="286"/>
      <c r="S191" s="287"/>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47"/>
      <c r="BC191" s="248"/>
      <c r="BD191" s="249"/>
      <c r="BE191" s="250"/>
      <c r="BF191" s="259"/>
      <c r="BG191" s="260"/>
      <c r="BH191" s="260"/>
      <c r="BI191" s="260"/>
      <c r="BJ191" s="261"/>
    </row>
    <row r="192" spans="2:62" ht="20.25" customHeight="1" x14ac:dyDescent="0.4">
      <c r="B192" s="310"/>
      <c r="C192" s="303"/>
      <c r="D192" s="304"/>
      <c r="E192" s="181"/>
      <c r="F192" s="182">
        <f>C191</f>
        <v>0</v>
      </c>
      <c r="G192" s="181"/>
      <c r="H192" s="182">
        <f>I191</f>
        <v>0</v>
      </c>
      <c r="I192" s="305"/>
      <c r="J192" s="306"/>
      <c r="K192" s="307"/>
      <c r="L192" s="308"/>
      <c r="M192" s="308"/>
      <c r="N192" s="304"/>
      <c r="O192" s="285"/>
      <c r="P192" s="286"/>
      <c r="Q192" s="286"/>
      <c r="R192" s="286"/>
      <c r="S192" s="287"/>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300">
        <f>IF($BE$3="４週",SUM(W192:AX192),IF($BE$3="暦月",SUM(W192:BA192),""))</f>
        <v>0</v>
      </c>
      <c r="BC192" s="301"/>
      <c r="BD192" s="302">
        <f>IF($BE$3="４週",BB192/4,IF($BE$3="暦月",(BB192/($BE$12/7)),""))</f>
        <v>0</v>
      </c>
      <c r="BE192" s="301"/>
      <c r="BF192" s="297"/>
      <c r="BG192" s="298"/>
      <c r="BH192" s="298"/>
      <c r="BI192" s="298"/>
      <c r="BJ192" s="299"/>
    </row>
    <row r="193" spans="2:62" ht="20.25" customHeight="1" x14ac:dyDescent="0.4">
      <c r="B193" s="309">
        <f>B191+1</f>
        <v>88</v>
      </c>
      <c r="C193" s="189"/>
      <c r="D193" s="190"/>
      <c r="E193" s="139"/>
      <c r="F193" s="140"/>
      <c r="G193" s="139"/>
      <c r="H193" s="140"/>
      <c r="I193" s="251"/>
      <c r="J193" s="252"/>
      <c r="K193" s="255"/>
      <c r="L193" s="256"/>
      <c r="M193" s="256"/>
      <c r="N193" s="190"/>
      <c r="O193" s="285"/>
      <c r="P193" s="286"/>
      <c r="Q193" s="286"/>
      <c r="R193" s="286"/>
      <c r="S193" s="287"/>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47"/>
      <c r="BC193" s="248"/>
      <c r="BD193" s="249"/>
      <c r="BE193" s="250"/>
      <c r="BF193" s="259"/>
      <c r="BG193" s="260"/>
      <c r="BH193" s="260"/>
      <c r="BI193" s="260"/>
      <c r="BJ193" s="261"/>
    </row>
    <row r="194" spans="2:62" ht="20.25" customHeight="1" x14ac:dyDescent="0.4">
      <c r="B194" s="310"/>
      <c r="C194" s="303"/>
      <c r="D194" s="304"/>
      <c r="E194" s="181"/>
      <c r="F194" s="182">
        <f>C193</f>
        <v>0</v>
      </c>
      <c r="G194" s="181"/>
      <c r="H194" s="182">
        <f>I193</f>
        <v>0</v>
      </c>
      <c r="I194" s="305"/>
      <c r="J194" s="306"/>
      <c r="K194" s="307"/>
      <c r="L194" s="308"/>
      <c r="M194" s="308"/>
      <c r="N194" s="304"/>
      <c r="O194" s="285"/>
      <c r="P194" s="286"/>
      <c r="Q194" s="286"/>
      <c r="R194" s="286"/>
      <c r="S194" s="287"/>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300">
        <f>IF($BE$3="４週",SUM(W194:AX194),IF($BE$3="暦月",SUM(W194:BA194),""))</f>
        <v>0</v>
      </c>
      <c r="BC194" s="301"/>
      <c r="BD194" s="302">
        <f>IF($BE$3="４週",BB194/4,IF($BE$3="暦月",(BB194/($BE$12/7)),""))</f>
        <v>0</v>
      </c>
      <c r="BE194" s="301"/>
      <c r="BF194" s="297"/>
      <c r="BG194" s="298"/>
      <c r="BH194" s="298"/>
      <c r="BI194" s="298"/>
      <c r="BJ194" s="299"/>
    </row>
    <row r="195" spans="2:62" ht="20.25" customHeight="1" x14ac:dyDescent="0.4">
      <c r="B195" s="309">
        <f>B193+1</f>
        <v>89</v>
      </c>
      <c r="C195" s="189"/>
      <c r="D195" s="190"/>
      <c r="E195" s="139"/>
      <c r="F195" s="140"/>
      <c r="G195" s="139"/>
      <c r="H195" s="140"/>
      <c r="I195" s="251"/>
      <c r="J195" s="252"/>
      <c r="K195" s="255"/>
      <c r="L195" s="256"/>
      <c r="M195" s="256"/>
      <c r="N195" s="190"/>
      <c r="O195" s="285"/>
      <c r="P195" s="286"/>
      <c r="Q195" s="286"/>
      <c r="R195" s="286"/>
      <c r="S195" s="287"/>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47"/>
      <c r="BC195" s="248"/>
      <c r="BD195" s="249"/>
      <c r="BE195" s="250"/>
      <c r="BF195" s="259"/>
      <c r="BG195" s="260"/>
      <c r="BH195" s="260"/>
      <c r="BI195" s="260"/>
      <c r="BJ195" s="261"/>
    </row>
    <row r="196" spans="2:62" ht="20.25" customHeight="1" x14ac:dyDescent="0.4">
      <c r="B196" s="310"/>
      <c r="C196" s="303"/>
      <c r="D196" s="304"/>
      <c r="E196" s="181"/>
      <c r="F196" s="182">
        <f>C195</f>
        <v>0</v>
      </c>
      <c r="G196" s="181"/>
      <c r="H196" s="182">
        <f>I195</f>
        <v>0</v>
      </c>
      <c r="I196" s="305"/>
      <c r="J196" s="306"/>
      <c r="K196" s="307"/>
      <c r="L196" s="308"/>
      <c r="M196" s="308"/>
      <c r="N196" s="304"/>
      <c r="O196" s="285"/>
      <c r="P196" s="286"/>
      <c r="Q196" s="286"/>
      <c r="R196" s="286"/>
      <c r="S196" s="287"/>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300">
        <f>IF($BE$3="４週",SUM(W196:AX196),IF($BE$3="暦月",SUM(W196:BA196),""))</f>
        <v>0</v>
      </c>
      <c r="BC196" s="301"/>
      <c r="BD196" s="302">
        <f>IF($BE$3="４週",BB196/4,IF($BE$3="暦月",(BB196/($BE$12/7)),""))</f>
        <v>0</v>
      </c>
      <c r="BE196" s="301"/>
      <c r="BF196" s="297"/>
      <c r="BG196" s="298"/>
      <c r="BH196" s="298"/>
      <c r="BI196" s="298"/>
      <c r="BJ196" s="299"/>
    </row>
    <row r="197" spans="2:62" ht="20.25" customHeight="1" x14ac:dyDescent="0.4">
      <c r="B197" s="309">
        <f>B195+1</f>
        <v>90</v>
      </c>
      <c r="C197" s="189"/>
      <c r="D197" s="190"/>
      <c r="E197" s="139"/>
      <c r="F197" s="140"/>
      <c r="G197" s="139"/>
      <c r="H197" s="140"/>
      <c r="I197" s="251"/>
      <c r="J197" s="252"/>
      <c r="K197" s="255"/>
      <c r="L197" s="256"/>
      <c r="M197" s="256"/>
      <c r="N197" s="190"/>
      <c r="O197" s="285"/>
      <c r="P197" s="286"/>
      <c r="Q197" s="286"/>
      <c r="R197" s="286"/>
      <c r="S197" s="287"/>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47"/>
      <c r="BC197" s="248"/>
      <c r="BD197" s="249"/>
      <c r="BE197" s="250"/>
      <c r="BF197" s="259"/>
      <c r="BG197" s="260"/>
      <c r="BH197" s="260"/>
      <c r="BI197" s="260"/>
      <c r="BJ197" s="261"/>
    </row>
    <row r="198" spans="2:62" ht="20.25" customHeight="1" x14ac:dyDescent="0.4">
      <c r="B198" s="310"/>
      <c r="C198" s="303"/>
      <c r="D198" s="304"/>
      <c r="E198" s="181"/>
      <c r="F198" s="182">
        <f>C197</f>
        <v>0</v>
      </c>
      <c r="G198" s="181"/>
      <c r="H198" s="182">
        <f>I197</f>
        <v>0</v>
      </c>
      <c r="I198" s="305"/>
      <c r="J198" s="306"/>
      <c r="K198" s="307"/>
      <c r="L198" s="308"/>
      <c r="M198" s="308"/>
      <c r="N198" s="304"/>
      <c r="O198" s="285"/>
      <c r="P198" s="286"/>
      <c r="Q198" s="286"/>
      <c r="R198" s="286"/>
      <c r="S198" s="287"/>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300">
        <f>IF($BE$3="４週",SUM(W198:AX198),IF($BE$3="暦月",SUM(W198:BA198),""))</f>
        <v>0</v>
      </c>
      <c r="BC198" s="301"/>
      <c r="BD198" s="302">
        <f>IF($BE$3="４週",BB198/4,IF($BE$3="暦月",(BB198/($BE$12/7)),""))</f>
        <v>0</v>
      </c>
      <c r="BE198" s="301"/>
      <c r="BF198" s="297"/>
      <c r="BG198" s="298"/>
      <c r="BH198" s="298"/>
      <c r="BI198" s="298"/>
      <c r="BJ198" s="299"/>
    </row>
    <row r="199" spans="2:62" ht="20.25" customHeight="1" x14ac:dyDescent="0.4">
      <c r="B199" s="309">
        <f>B197+1</f>
        <v>91</v>
      </c>
      <c r="C199" s="189"/>
      <c r="D199" s="190"/>
      <c r="E199" s="139"/>
      <c r="F199" s="140"/>
      <c r="G199" s="139"/>
      <c r="H199" s="140"/>
      <c r="I199" s="251"/>
      <c r="J199" s="252"/>
      <c r="K199" s="255"/>
      <c r="L199" s="256"/>
      <c r="M199" s="256"/>
      <c r="N199" s="190"/>
      <c r="O199" s="285"/>
      <c r="P199" s="286"/>
      <c r="Q199" s="286"/>
      <c r="R199" s="286"/>
      <c r="S199" s="287"/>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47"/>
      <c r="BC199" s="248"/>
      <c r="BD199" s="249"/>
      <c r="BE199" s="250"/>
      <c r="BF199" s="259"/>
      <c r="BG199" s="260"/>
      <c r="BH199" s="260"/>
      <c r="BI199" s="260"/>
      <c r="BJ199" s="261"/>
    </row>
    <row r="200" spans="2:62" ht="20.25" customHeight="1" x14ac:dyDescent="0.4">
      <c r="B200" s="310"/>
      <c r="C200" s="303"/>
      <c r="D200" s="304"/>
      <c r="E200" s="181"/>
      <c r="F200" s="182">
        <f>C199</f>
        <v>0</v>
      </c>
      <c r="G200" s="181"/>
      <c r="H200" s="182">
        <f>I199</f>
        <v>0</v>
      </c>
      <c r="I200" s="305"/>
      <c r="J200" s="306"/>
      <c r="K200" s="307"/>
      <c r="L200" s="308"/>
      <c r="M200" s="308"/>
      <c r="N200" s="304"/>
      <c r="O200" s="285"/>
      <c r="P200" s="286"/>
      <c r="Q200" s="286"/>
      <c r="R200" s="286"/>
      <c r="S200" s="287"/>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300">
        <f>IF($BE$3="４週",SUM(W200:AX200),IF($BE$3="暦月",SUM(W200:BA200),""))</f>
        <v>0</v>
      </c>
      <c r="BC200" s="301"/>
      <c r="BD200" s="302">
        <f>IF($BE$3="４週",BB200/4,IF($BE$3="暦月",(BB200/($BE$12/7)),""))</f>
        <v>0</v>
      </c>
      <c r="BE200" s="301"/>
      <c r="BF200" s="297"/>
      <c r="BG200" s="298"/>
      <c r="BH200" s="298"/>
      <c r="BI200" s="298"/>
      <c r="BJ200" s="299"/>
    </row>
    <row r="201" spans="2:62" ht="20.25" customHeight="1" x14ac:dyDescent="0.4">
      <c r="B201" s="309">
        <f>B199+1</f>
        <v>92</v>
      </c>
      <c r="C201" s="189"/>
      <c r="D201" s="190"/>
      <c r="E201" s="139"/>
      <c r="F201" s="140"/>
      <c r="G201" s="139"/>
      <c r="H201" s="140"/>
      <c r="I201" s="251"/>
      <c r="J201" s="252"/>
      <c r="K201" s="255"/>
      <c r="L201" s="256"/>
      <c r="M201" s="256"/>
      <c r="N201" s="190"/>
      <c r="O201" s="285"/>
      <c r="P201" s="286"/>
      <c r="Q201" s="286"/>
      <c r="R201" s="286"/>
      <c r="S201" s="287"/>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47"/>
      <c r="BC201" s="248"/>
      <c r="BD201" s="249"/>
      <c r="BE201" s="250"/>
      <c r="BF201" s="259"/>
      <c r="BG201" s="260"/>
      <c r="BH201" s="260"/>
      <c r="BI201" s="260"/>
      <c r="BJ201" s="261"/>
    </row>
    <row r="202" spans="2:62" ht="20.25" customHeight="1" x14ac:dyDescent="0.4">
      <c r="B202" s="310"/>
      <c r="C202" s="303"/>
      <c r="D202" s="304"/>
      <c r="E202" s="181"/>
      <c r="F202" s="182">
        <f>C201</f>
        <v>0</v>
      </c>
      <c r="G202" s="181"/>
      <c r="H202" s="182">
        <f>I201</f>
        <v>0</v>
      </c>
      <c r="I202" s="305"/>
      <c r="J202" s="306"/>
      <c r="K202" s="307"/>
      <c r="L202" s="308"/>
      <c r="M202" s="308"/>
      <c r="N202" s="304"/>
      <c r="O202" s="285"/>
      <c r="P202" s="286"/>
      <c r="Q202" s="286"/>
      <c r="R202" s="286"/>
      <c r="S202" s="287"/>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300">
        <f>IF($BE$3="４週",SUM(W202:AX202),IF($BE$3="暦月",SUM(W202:BA202),""))</f>
        <v>0</v>
      </c>
      <c r="BC202" s="301"/>
      <c r="BD202" s="302">
        <f>IF($BE$3="４週",BB202/4,IF($BE$3="暦月",(BB202/($BE$12/7)),""))</f>
        <v>0</v>
      </c>
      <c r="BE202" s="301"/>
      <c r="BF202" s="297"/>
      <c r="BG202" s="298"/>
      <c r="BH202" s="298"/>
      <c r="BI202" s="298"/>
      <c r="BJ202" s="299"/>
    </row>
    <row r="203" spans="2:62" ht="20.25" customHeight="1" x14ac:dyDescent="0.4">
      <c r="B203" s="309">
        <f>B201+1</f>
        <v>93</v>
      </c>
      <c r="C203" s="189"/>
      <c r="D203" s="190"/>
      <c r="E203" s="139"/>
      <c r="F203" s="140"/>
      <c r="G203" s="139"/>
      <c r="H203" s="140"/>
      <c r="I203" s="251"/>
      <c r="J203" s="252"/>
      <c r="K203" s="255"/>
      <c r="L203" s="256"/>
      <c r="M203" s="256"/>
      <c r="N203" s="190"/>
      <c r="O203" s="285"/>
      <c r="P203" s="286"/>
      <c r="Q203" s="286"/>
      <c r="R203" s="286"/>
      <c r="S203" s="287"/>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47"/>
      <c r="BC203" s="248"/>
      <c r="BD203" s="249"/>
      <c r="BE203" s="250"/>
      <c r="BF203" s="259"/>
      <c r="BG203" s="260"/>
      <c r="BH203" s="260"/>
      <c r="BI203" s="260"/>
      <c r="BJ203" s="261"/>
    </row>
    <row r="204" spans="2:62" ht="20.25" customHeight="1" x14ac:dyDescent="0.4">
      <c r="B204" s="310"/>
      <c r="C204" s="303"/>
      <c r="D204" s="304"/>
      <c r="E204" s="181"/>
      <c r="F204" s="182">
        <f>C203</f>
        <v>0</v>
      </c>
      <c r="G204" s="181"/>
      <c r="H204" s="182">
        <f>I203</f>
        <v>0</v>
      </c>
      <c r="I204" s="305"/>
      <c r="J204" s="306"/>
      <c r="K204" s="307"/>
      <c r="L204" s="308"/>
      <c r="M204" s="308"/>
      <c r="N204" s="304"/>
      <c r="O204" s="285"/>
      <c r="P204" s="286"/>
      <c r="Q204" s="286"/>
      <c r="R204" s="286"/>
      <c r="S204" s="287"/>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300">
        <f>IF($BE$3="４週",SUM(W204:AX204),IF($BE$3="暦月",SUM(W204:BA204),""))</f>
        <v>0</v>
      </c>
      <c r="BC204" s="301"/>
      <c r="BD204" s="302">
        <f>IF($BE$3="４週",BB204/4,IF($BE$3="暦月",(BB204/($BE$12/7)),""))</f>
        <v>0</v>
      </c>
      <c r="BE204" s="301"/>
      <c r="BF204" s="297"/>
      <c r="BG204" s="298"/>
      <c r="BH204" s="298"/>
      <c r="BI204" s="298"/>
      <c r="BJ204" s="299"/>
    </row>
    <row r="205" spans="2:62" ht="20.25" customHeight="1" x14ac:dyDescent="0.4">
      <c r="B205" s="309">
        <f>B203+1</f>
        <v>94</v>
      </c>
      <c r="C205" s="189"/>
      <c r="D205" s="190"/>
      <c r="E205" s="139"/>
      <c r="F205" s="140"/>
      <c r="G205" s="139"/>
      <c r="H205" s="140"/>
      <c r="I205" s="251"/>
      <c r="J205" s="252"/>
      <c r="K205" s="255"/>
      <c r="L205" s="256"/>
      <c r="M205" s="256"/>
      <c r="N205" s="190"/>
      <c r="O205" s="285"/>
      <c r="P205" s="286"/>
      <c r="Q205" s="286"/>
      <c r="R205" s="286"/>
      <c r="S205" s="287"/>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47"/>
      <c r="BC205" s="248"/>
      <c r="BD205" s="249"/>
      <c r="BE205" s="250"/>
      <c r="BF205" s="259"/>
      <c r="BG205" s="260"/>
      <c r="BH205" s="260"/>
      <c r="BI205" s="260"/>
      <c r="BJ205" s="261"/>
    </row>
    <row r="206" spans="2:62" ht="20.25" customHeight="1" x14ac:dyDescent="0.4">
      <c r="B206" s="310"/>
      <c r="C206" s="303"/>
      <c r="D206" s="304"/>
      <c r="E206" s="181"/>
      <c r="F206" s="182">
        <f>C205</f>
        <v>0</v>
      </c>
      <c r="G206" s="181"/>
      <c r="H206" s="182">
        <f>I205</f>
        <v>0</v>
      </c>
      <c r="I206" s="305"/>
      <c r="J206" s="306"/>
      <c r="K206" s="307"/>
      <c r="L206" s="308"/>
      <c r="M206" s="308"/>
      <c r="N206" s="304"/>
      <c r="O206" s="285"/>
      <c r="P206" s="286"/>
      <c r="Q206" s="286"/>
      <c r="R206" s="286"/>
      <c r="S206" s="287"/>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300">
        <f>IF($BE$3="４週",SUM(W206:AX206),IF($BE$3="暦月",SUM(W206:BA206),""))</f>
        <v>0</v>
      </c>
      <c r="BC206" s="301"/>
      <c r="BD206" s="302">
        <f>IF($BE$3="４週",BB206/4,IF($BE$3="暦月",(BB206/($BE$12/7)),""))</f>
        <v>0</v>
      </c>
      <c r="BE206" s="301"/>
      <c r="BF206" s="297"/>
      <c r="BG206" s="298"/>
      <c r="BH206" s="298"/>
      <c r="BI206" s="298"/>
      <c r="BJ206" s="299"/>
    </row>
    <row r="207" spans="2:62" ht="20.25" customHeight="1" x14ac:dyDescent="0.4">
      <c r="B207" s="309">
        <f>B205+1</f>
        <v>95</v>
      </c>
      <c r="C207" s="189"/>
      <c r="D207" s="190"/>
      <c r="E207" s="139"/>
      <c r="F207" s="140"/>
      <c r="G207" s="139"/>
      <c r="H207" s="140"/>
      <c r="I207" s="251"/>
      <c r="J207" s="252"/>
      <c r="K207" s="255"/>
      <c r="L207" s="256"/>
      <c r="M207" s="256"/>
      <c r="N207" s="190"/>
      <c r="O207" s="285"/>
      <c r="P207" s="286"/>
      <c r="Q207" s="286"/>
      <c r="R207" s="286"/>
      <c r="S207" s="287"/>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47"/>
      <c r="BC207" s="248"/>
      <c r="BD207" s="249"/>
      <c r="BE207" s="250"/>
      <c r="BF207" s="259"/>
      <c r="BG207" s="260"/>
      <c r="BH207" s="260"/>
      <c r="BI207" s="260"/>
      <c r="BJ207" s="261"/>
    </row>
    <row r="208" spans="2:62" ht="20.25" customHeight="1" x14ac:dyDescent="0.4">
      <c r="B208" s="310"/>
      <c r="C208" s="303"/>
      <c r="D208" s="304"/>
      <c r="E208" s="181"/>
      <c r="F208" s="182">
        <f>C207</f>
        <v>0</v>
      </c>
      <c r="G208" s="181"/>
      <c r="H208" s="182">
        <f>I207</f>
        <v>0</v>
      </c>
      <c r="I208" s="305"/>
      <c r="J208" s="306"/>
      <c r="K208" s="307"/>
      <c r="L208" s="308"/>
      <c r="M208" s="308"/>
      <c r="N208" s="304"/>
      <c r="O208" s="285"/>
      <c r="P208" s="286"/>
      <c r="Q208" s="286"/>
      <c r="R208" s="286"/>
      <c r="S208" s="287"/>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300">
        <f>IF($BE$3="４週",SUM(W208:AX208),IF($BE$3="暦月",SUM(W208:BA208),""))</f>
        <v>0</v>
      </c>
      <c r="BC208" s="301"/>
      <c r="BD208" s="302">
        <f>IF($BE$3="４週",BB208/4,IF($BE$3="暦月",(BB208/($BE$12/7)),""))</f>
        <v>0</v>
      </c>
      <c r="BE208" s="301"/>
      <c r="BF208" s="297"/>
      <c r="BG208" s="298"/>
      <c r="BH208" s="298"/>
      <c r="BI208" s="298"/>
      <c r="BJ208" s="299"/>
    </row>
    <row r="209" spans="2:62" ht="20.25" customHeight="1" x14ac:dyDescent="0.4">
      <c r="B209" s="309">
        <f>B207+1</f>
        <v>96</v>
      </c>
      <c r="C209" s="189"/>
      <c r="D209" s="190"/>
      <c r="E209" s="139"/>
      <c r="F209" s="140"/>
      <c r="G209" s="139"/>
      <c r="H209" s="140"/>
      <c r="I209" s="251"/>
      <c r="J209" s="252"/>
      <c r="K209" s="255"/>
      <c r="L209" s="256"/>
      <c r="M209" s="256"/>
      <c r="N209" s="190"/>
      <c r="O209" s="285"/>
      <c r="P209" s="286"/>
      <c r="Q209" s="286"/>
      <c r="R209" s="286"/>
      <c r="S209" s="287"/>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47"/>
      <c r="BC209" s="248"/>
      <c r="BD209" s="249"/>
      <c r="BE209" s="250"/>
      <c r="BF209" s="259"/>
      <c r="BG209" s="260"/>
      <c r="BH209" s="260"/>
      <c r="BI209" s="260"/>
      <c r="BJ209" s="261"/>
    </row>
    <row r="210" spans="2:62" ht="20.25" customHeight="1" x14ac:dyDescent="0.4">
      <c r="B210" s="310"/>
      <c r="C210" s="303"/>
      <c r="D210" s="304"/>
      <c r="E210" s="181"/>
      <c r="F210" s="182">
        <f>C209</f>
        <v>0</v>
      </c>
      <c r="G210" s="181"/>
      <c r="H210" s="182">
        <f>I209</f>
        <v>0</v>
      </c>
      <c r="I210" s="305"/>
      <c r="J210" s="306"/>
      <c r="K210" s="307"/>
      <c r="L210" s="308"/>
      <c r="M210" s="308"/>
      <c r="N210" s="304"/>
      <c r="O210" s="285"/>
      <c r="P210" s="286"/>
      <c r="Q210" s="286"/>
      <c r="R210" s="286"/>
      <c r="S210" s="287"/>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300">
        <f>IF($BE$3="４週",SUM(W210:AX210),IF($BE$3="暦月",SUM(W210:BA210),""))</f>
        <v>0</v>
      </c>
      <c r="BC210" s="301"/>
      <c r="BD210" s="302">
        <f>IF($BE$3="４週",BB210/4,IF($BE$3="暦月",(BB210/($BE$12/7)),""))</f>
        <v>0</v>
      </c>
      <c r="BE210" s="301"/>
      <c r="BF210" s="297"/>
      <c r="BG210" s="298"/>
      <c r="BH210" s="298"/>
      <c r="BI210" s="298"/>
      <c r="BJ210" s="299"/>
    </row>
    <row r="211" spans="2:62" ht="20.25" customHeight="1" x14ac:dyDescent="0.4">
      <c r="B211" s="309">
        <f>B209+1</f>
        <v>97</v>
      </c>
      <c r="C211" s="189"/>
      <c r="D211" s="190"/>
      <c r="E211" s="139"/>
      <c r="F211" s="140"/>
      <c r="G211" s="139"/>
      <c r="H211" s="140"/>
      <c r="I211" s="251"/>
      <c r="J211" s="252"/>
      <c r="K211" s="255"/>
      <c r="L211" s="256"/>
      <c r="M211" s="256"/>
      <c r="N211" s="190"/>
      <c r="O211" s="285"/>
      <c r="P211" s="286"/>
      <c r="Q211" s="286"/>
      <c r="R211" s="286"/>
      <c r="S211" s="287"/>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47"/>
      <c r="BC211" s="248"/>
      <c r="BD211" s="249"/>
      <c r="BE211" s="250"/>
      <c r="BF211" s="259"/>
      <c r="BG211" s="260"/>
      <c r="BH211" s="260"/>
      <c r="BI211" s="260"/>
      <c r="BJ211" s="261"/>
    </row>
    <row r="212" spans="2:62" ht="20.25" customHeight="1" x14ac:dyDescent="0.4">
      <c r="B212" s="310"/>
      <c r="C212" s="303"/>
      <c r="D212" s="304"/>
      <c r="E212" s="181"/>
      <c r="F212" s="182">
        <f>C211</f>
        <v>0</v>
      </c>
      <c r="G212" s="181"/>
      <c r="H212" s="182">
        <f>I211</f>
        <v>0</v>
      </c>
      <c r="I212" s="305"/>
      <c r="J212" s="306"/>
      <c r="K212" s="307"/>
      <c r="L212" s="308"/>
      <c r="M212" s="308"/>
      <c r="N212" s="304"/>
      <c r="O212" s="285"/>
      <c r="P212" s="286"/>
      <c r="Q212" s="286"/>
      <c r="R212" s="286"/>
      <c r="S212" s="287"/>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300">
        <f>IF($BE$3="４週",SUM(W212:AX212),IF($BE$3="暦月",SUM(W212:BA212),""))</f>
        <v>0</v>
      </c>
      <c r="BC212" s="301"/>
      <c r="BD212" s="302">
        <f>IF($BE$3="４週",BB212/4,IF($BE$3="暦月",(BB212/($BE$12/7)),""))</f>
        <v>0</v>
      </c>
      <c r="BE212" s="301"/>
      <c r="BF212" s="297"/>
      <c r="BG212" s="298"/>
      <c r="BH212" s="298"/>
      <c r="BI212" s="298"/>
      <c r="BJ212" s="299"/>
    </row>
    <row r="213" spans="2:62" ht="20.25" customHeight="1" x14ac:dyDescent="0.4">
      <c r="B213" s="309">
        <f>B211+1</f>
        <v>98</v>
      </c>
      <c r="C213" s="189"/>
      <c r="D213" s="190"/>
      <c r="E213" s="139"/>
      <c r="F213" s="140"/>
      <c r="G213" s="139"/>
      <c r="H213" s="140"/>
      <c r="I213" s="251"/>
      <c r="J213" s="252"/>
      <c r="K213" s="255"/>
      <c r="L213" s="256"/>
      <c r="M213" s="256"/>
      <c r="N213" s="190"/>
      <c r="O213" s="285"/>
      <c r="P213" s="286"/>
      <c r="Q213" s="286"/>
      <c r="R213" s="286"/>
      <c r="S213" s="287"/>
      <c r="T213" s="170" t="s">
        <v>18</v>
      </c>
      <c r="U213" s="112"/>
      <c r="V213" s="113"/>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47"/>
      <c r="BC213" s="248"/>
      <c r="BD213" s="249"/>
      <c r="BE213" s="250"/>
      <c r="BF213" s="259"/>
      <c r="BG213" s="260"/>
      <c r="BH213" s="260"/>
      <c r="BI213" s="260"/>
      <c r="BJ213" s="261"/>
    </row>
    <row r="214" spans="2:62" ht="20.25" customHeight="1" x14ac:dyDescent="0.4">
      <c r="B214" s="310"/>
      <c r="C214" s="303"/>
      <c r="D214" s="304"/>
      <c r="E214" s="181"/>
      <c r="F214" s="182">
        <f>C213</f>
        <v>0</v>
      </c>
      <c r="G214" s="181"/>
      <c r="H214" s="182">
        <f>I213</f>
        <v>0</v>
      </c>
      <c r="I214" s="305"/>
      <c r="J214" s="306"/>
      <c r="K214" s="307"/>
      <c r="L214" s="308"/>
      <c r="M214" s="308"/>
      <c r="N214" s="304"/>
      <c r="O214" s="285"/>
      <c r="P214" s="286"/>
      <c r="Q214" s="286"/>
      <c r="R214" s="286"/>
      <c r="S214" s="287"/>
      <c r="T214" s="171" t="s">
        <v>134</v>
      </c>
      <c r="U214" s="114"/>
      <c r="V214" s="172"/>
      <c r="W214" s="149" t="str">
        <f>IF(W213="","",VLOOKUP(W213,シフト記号表!$C$6:$L$47,10,FALSE))</f>
        <v/>
      </c>
      <c r="X214" s="150" t="str">
        <f>IF(X213="","",VLOOKUP(X213,シフト記号表!$C$6:$L$47,10,FALSE))</f>
        <v/>
      </c>
      <c r="Y214" s="150" t="str">
        <f>IF(Y213="","",VLOOKUP(Y213,シフト記号表!$C$6:$L$47,10,FALSE))</f>
        <v/>
      </c>
      <c r="Z214" s="150" t="str">
        <f>IF(Z213="","",VLOOKUP(Z213,シフト記号表!$C$6:$L$47,10,FALSE))</f>
        <v/>
      </c>
      <c r="AA214" s="150" t="str">
        <f>IF(AA213="","",VLOOKUP(AA213,シフト記号表!$C$6:$L$47,10,FALSE))</f>
        <v/>
      </c>
      <c r="AB214" s="150" t="str">
        <f>IF(AB213="","",VLOOKUP(AB213,シフト記号表!$C$6:$L$47,10,FALSE))</f>
        <v/>
      </c>
      <c r="AC214" s="151" t="str">
        <f>IF(AC213="","",VLOOKUP(AC213,シフト記号表!$C$6:$L$47,10,FALSE))</f>
        <v/>
      </c>
      <c r="AD214" s="149" t="str">
        <f>IF(AD213="","",VLOOKUP(AD213,シフト記号表!$C$6:$L$47,10,FALSE))</f>
        <v/>
      </c>
      <c r="AE214" s="150" t="str">
        <f>IF(AE213="","",VLOOKUP(AE213,シフト記号表!$C$6:$L$47,10,FALSE))</f>
        <v/>
      </c>
      <c r="AF214" s="150" t="str">
        <f>IF(AF213="","",VLOOKUP(AF213,シフト記号表!$C$6:$L$47,10,FALSE))</f>
        <v/>
      </c>
      <c r="AG214" s="150" t="str">
        <f>IF(AG213="","",VLOOKUP(AG213,シフト記号表!$C$6:$L$47,10,FALSE))</f>
        <v/>
      </c>
      <c r="AH214" s="150" t="str">
        <f>IF(AH213="","",VLOOKUP(AH213,シフト記号表!$C$6:$L$47,10,FALSE))</f>
        <v/>
      </c>
      <c r="AI214" s="150" t="str">
        <f>IF(AI213="","",VLOOKUP(AI213,シフト記号表!$C$6:$L$47,10,FALSE))</f>
        <v/>
      </c>
      <c r="AJ214" s="151" t="str">
        <f>IF(AJ213="","",VLOOKUP(AJ213,シフト記号表!$C$6:$L$47,10,FALSE))</f>
        <v/>
      </c>
      <c r="AK214" s="149" t="str">
        <f>IF(AK213="","",VLOOKUP(AK213,シフト記号表!$C$6:$L$47,10,FALSE))</f>
        <v/>
      </c>
      <c r="AL214" s="150" t="str">
        <f>IF(AL213="","",VLOOKUP(AL213,シフト記号表!$C$6:$L$47,10,FALSE))</f>
        <v/>
      </c>
      <c r="AM214" s="150" t="str">
        <f>IF(AM213="","",VLOOKUP(AM213,シフト記号表!$C$6:$L$47,10,FALSE))</f>
        <v/>
      </c>
      <c r="AN214" s="150" t="str">
        <f>IF(AN213="","",VLOOKUP(AN213,シフト記号表!$C$6:$L$47,10,FALSE))</f>
        <v/>
      </c>
      <c r="AO214" s="150" t="str">
        <f>IF(AO213="","",VLOOKUP(AO213,シフト記号表!$C$6:$L$47,10,FALSE))</f>
        <v/>
      </c>
      <c r="AP214" s="150" t="str">
        <f>IF(AP213="","",VLOOKUP(AP213,シフト記号表!$C$6:$L$47,10,FALSE))</f>
        <v/>
      </c>
      <c r="AQ214" s="151" t="str">
        <f>IF(AQ213="","",VLOOKUP(AQ213,シフト記号表!$C$6:$L$47,10,FALSE))</f>
        <v/>
      </c>
      <c r="AR214" s="149" t="str">
        <f>IF(AR213="","",VLOOKUP(AR213,シフト記号表!$C$6:$L$47,10,FALSE))</f>
        <v/>
      </c>
      <c r="AS214" s="150" t="str">
        <f>IF(AS213="","",VLOOKUP(AS213,シフト記号表!$C$6:$L$47,10,FALSE))</f>
        <v/>
      </c>
      <c r="AT214" s="150" t="str">
        <f>IF(AT213="","",VLOOKUP(AT213,シフト記号表!$C$6:$L$47,10,FALSE))</f>
        <v/>
      </c>
      <c r="AU214" s="150" t="str">
        <f>IF(AU213="","",VLOOKUP(AU213,シフト記号表!$C$6:$L$47,10,FALSE))</f>
        <v/>
      </c>
      <c r="AV214" s="150" t="str">
        <f>IF(AV213="","",VLOOKUP(AV213,シフト記号表!$C$6:$L$47,10,FALSE))</f>
        <v/>
      </c>
      <c r="AW214" s="150" t="str">
        <f>IF(AW213="","",VLOOKUP(AW213,シフト記号表!$C$6:$L$47,10,FALSE))</f>
        <v/>
      </c>
      <c r="AX214" s="151" t="str">
        <f>IF(AX213="","",VLOOKUP(AX213,シフト記号表!$C$6:$L$47,10,FALSE))</f>
        <v/>
      </c>
      <c r="AY214" s="149" t="str">
        <f>IF(AY213="","",VLOOKUP(AY213,シフト記号表!$C$6:$L$47,10,FALSE))</f>
        <v/>
      </c>
      <c r="AZ214" s="150" t="str">
        <f>IF(AZ213="","",VLOOKUP(AZ213,シフト記号表!$C$6:$L$47,10,FALSE))</f>
        <v/>
      </c>
      <c r="BA214" s="150" t="str">
        <f>IF(BA213="","",VLOOKUP(BA213,シフト記号表!$C$6:$L$47,10,FALSE))</f>
        <v/>
      </c>
      <c r="BB214" s="300">
        <f>IF($BE$3="４週",SUM(W214:AX214),IF($BE$3="暦月",SUM(W214:BA214),""))</f>
        <v>0</v>
      </c>
      <c r="BC214" s="301"/>
      <c r="BD214" s="302">
        <f>IF($BE$3="４週",BB214/4,IF($BE$3="暦月",(BB214/($BE$12/7)),""))</f>
        <v>0</v>
      </c>
      <c r="BE214" s="301"/>
      <c r="BF214" s="297"/>
      <c r="BG214" s="298"/>
      <c r="BH214" s="298"/>
      <c r="BI214" s="298"/>
      <c r="BJ214" s="299"/>
    </row>
    <row r="215" spans="2:62" ht="20.25" customHeight="1" x14ac:dyDescent="0.4">
      <c r="B215" s="309">
        <f>B213+1</f>
        <v>99</v>
      </c>
      <c r="C215" s="189"/>
      <c r="D215" s="190"/>
      <c r="E215" s="139"/>
      <c r="F215" s="140"/>
      <c r="G215" s="139"/>
      <c r="H215" s="140"/>
      <c r="I215" s="251"/>
      <c r="J215" s="252"/>
      <c r="K215" s="255"/>
      <c r="L215" s="256"/>
      <c r="M215" s="256"/>
      <c r="N215" s="190"/>
      <c r="O215" s="285"/>
      <c r="P215" s="286"/>
      <c r="Q215" s="286"/>
      <c r="R215" s="286"/>
      <c r="S215" s="287"/>
      <c r="T215" s="170" t="s">
        <v>18</v>
      </c>
      <c r="U215" s="112"/>
      <c r="V215" s="113"/>
      <c r="W215" s="99"/>
      <c r="X215" s="100"/>
      <c r="Y215" s="100"/>
      <c r="Z215" s="100"/>
      <c r="AA215" s="100"/>
      <c r="AB215" s="100"/>
      <c r="AC215" s="101"/>
      <c r="AD215" s="99"/>
      <c r="AE215" s="100"/>
      <c r="AF215" s="100"/>
      <c r="AG215" s="100"/>
      <c r="AH215" s="100"/>
      <c r="AI215" s="100"/>
      <c r="AJ215" s="101"/>
      <c r="AK215" s="99"/>
      <c r="AL215" s="100"/>
      <c r="AM215" s="100"/>
      <c r="AN215" s="100"/>
      <c r="AO215" s="100"/>
      <c r="AP215" s="100"/>
      <c r="AQ215" s="101"/>
      <c r="AR215" s="99"/>
      <c r="AS215" s="100"/>
      <c r="AT215" s="100"/>
      <c r="AU215" s="100"/>
      <c r="AV215" s="100"/>
      <c r="AW215" s="100"/>
      <c r="AX215" s="101"/>
      <c r="AY215" s="99"/>
      <c r="AZ215" s="100"/>
      <c r="BA215" s="102"/>
      <c r="BB215" s="247"/>
      <c r="BC215" s="248"/>
      <c r="BD215" s="249"/>
      <c r="BE215" s="250"/>
      <c r="BF215" s="259"/>
      <c r="BG215" s="260"/>
      <c r="BH215" s="260"/>
      <c r="BI215" s="260"/>
      <c r="BJ215" s="261"/>
    </row>
    <row r="216" spans="2:62" ht="20.25" customHeight="1" x14ac:dyDescent="0.4">
      <c r="B216" s="310"/>
      <c r="C216" s="303"/>
      <c r="D216" s="304"/>
      <c r="E216" s="181"/>
      <c r="F216" s="182">
        <f>C215</f>
        <v>0</v>
      </c>
      <c r="G216" s="181"/>
      <c r="H216" s="182">
        <f>I215</f>
        <v>0</v>
      </c>
      <c r="I216" s="305"/>
      <c r="J216" s="306"/>
      <c r="K216" s="307"/>
      <c r="L216" s="308"/>
      <c r="M216" s="308"/>
      <c r="N216" s="304"/>
      <c r="O216" s="285"/>
      <c r="P216" s="286"/>
      <c r="Q216" s="286"/>
      <c r="R216" s="286"/>
      <c r="S216" s="287"/>
      <c r="T216" s="171" t="s">
        <v>134</v>
      </c>
      <c r="U216" s="114"/>
      <c r="V216" s="172"/>
      <c r="W216" s="149" t="str">
        <f>IF(W215="","",VLOOKUP(W215,シフト記号表!$C$6:$L$47,10,FALSE))</f>
        <v/>
      </c>
      <c r="X216" s="150" t="str">
        <f>IF(X215="","",VLOOKUP(X215,シフト記号表!$C$6:$L$47,10,FALSE))</f>
        <v/>
      </c>
      <c r="Y216" s="150" t="str">
        <f>IF(Y215="","",VLOOKUP(Y215,シフト記号表!$C$6:$L$47,10,FALSE))</f>
        <v/>
      </c>
      <c r="Z216" s="150" t="str">
        <f>IF(Z215="","",VLOOKUP(Z215,シフト記号表!$C$6:$L$47,10,FALSE))</f>
        <v/>
      </c>
      <c r="AA216" s="150" t="str">
        <f>IF(AA215="","",VLOOKUP(AA215,シフト記号表!$C$6:$L$47,10,FALSE))</f>
        <v/>
      </c>
      <c r="AB216" s="150" t="str">
        <f>IF(AB215="","",VLOOKUP(AB215,シフト記号表!$C$6:$L$47,10,FALSE))</f>
        <v/>
      </c>
      <c r="AC216" s="151" t="str">
        <f>IF(AC215="","",VLOOKUP(AC215,シフト記号表!$C$6:$L$47,10,FALSE))</f>
        <v/>
      </c>
      <c r="AD216" s="149" t="str">
        <f>IF(AD215="","",VLOOKUP(AD215,シフト記号表!$C$6:$L$47,10,FALSE))</f>
        <v/>
      </c>
      <c r="AE216" s="150" t="str">
        <f>IF(AE215="","",VLOOKUP(AE215,シフト記号表!$C$6:$L$47,10,FALSE))</f>
        <v/>
      </c>
      <c r="AF216" s="150" t="str">
        <f>IF(AF215="","",VLOOKUP(AF215,シフト記号表!$C$6:$L$47,10,FALSE))</f>
        <v/>
      </c>
      <c r="AG216" s="150" t="str">
        <f>IF(AG215="","",VLOOKUP(AG215,シフト記号表!$C$6:$L$47,10,FALSE))</f>
        <v/>
      </c>
      <c r="AH216" s="150" t="str">
        <f>IF(AH215="","",VLOOKUP(AH215,シフト記号表!$C$6:$L$47,10,FALSE))</f>
        <v/>
      </c>
      <c r="AI216" s="150" t="str">
        <f>IF(AI215="","",VLOOKUP(AI215,シフト記号表!$C$6:$L$47,10,FALSE))</f>
        <v/>
      </c>
      <c r="AJ216" s="151" t="str">
        <f>IF(AJ215="","",VLOOKUP(AJ215,シフト記号表!$C$6:$L$47,10,FALSE))</f>
        <v/>
      </c>
      <c r="AK216" s="149" t="str">
        <f>IF(AK215="","",VLOOKUP(AK215,シフト記号表!$C$6:$L$47,10,FALSE))</f>
        <v/>
      </c>
      <c r="AL216" s="150" t="str">
        <f>IF(AL215="","",VLOOKUP(AL215,シフト記号表!$C$6:$L$47,10,FALSE))</f>
        <v/>
      </c>
      <c r="AM216" s="150" t="str">
        <f>IF(AM215="","",VLOOKUP(AM215,シフト記号表!$C$6:$L$47,10,FALSE))</f>
        <v/>
      </c>
      <c r="AN216" s="150" t="str">
        <f>IF(AN215="","",VLOOKUP(AN215,シフト記号表!$C$6:$L$47,10,FALSE))</f>
        <v/>
      </c>
      <c r="AO216" s="150" t="str">
        <f>IF(AO215="","",VLOOKUP(AO215,シフト記号表!$C$6:$L$47,10,FALSE))</f>
        <v/>
      </c>
      <c r="AP216" s="150" t="str">
        <f>IF(AP215="","",VLOOKUP(AP215,シフト記号表!$C$6:$L$47,10,FALSE))</f>
        <v/>
      </c>
      <c r="AQ216" s="151" t="str">
        <f>IF(AQ215="","",VLOOKUP(AQ215,シフト記号表!$C$6:$L$47,10,FALSE))</f>
        <v/>
      </c>
      <c r="AR216" s="149" t="str">
        <f>IF(AR215="","",VLOOKUP(AR215,シフト記号表!$C$6:$L$47,10,FALSE))</f>
        <v/>
      </c>
      <c r="AS216" s="150" t="str">
        <f>IF(AS215="","",VLOOKUP(AS215,シフト記号表!$C$6:$L$47,10,FALSE))</f>
        <v/>
      </c>
      <c r="AT216" s="150" t="str">
        <f>IF(AT215="","",VLOOKUP(AT215,シフト記号表!$C$6:$L$47,10,FALSE))</f>
        <v/>
      </c>
      <c r="AU216" s="150" t="str">
        <f>IF(AU215="","",VLOOKUP(AU215,シフト記号表!$C$6:$L$47,10,FALSE))</f>
        <v/>
      </c>
      <c r="AV216" s="150" t="str">
        <f>IF(AV215="","",VLOOKUP(AV215,シフト記号表!$C$6:$L$47,10,FALSE))</f>
        <v/>
      </c>
      <c r="AW216" s="150" t="str">
        <f>IF(AW215="","",VLOOKUP(AW215,シフト記号表!$C$6:$L$47,10,FALSE))</f>
        <v/>
      </c>
      <c r="AX216" s="151" t="str">
        <f>IF(AX215="","",VLOOKUP(AX215,シフト記号表!$C$6:$L$47,10,FALSE))</f>
        <v/>
      </c>
      <c r="AY216" s="149" t="str">
        <f>IF(AY215="","",VLOOKUP(AY215,シフト記号表!$C$6:$L$47,10,FALSE))</f>
        <v/>
      </c>
      <c r="AZ216" s="150" t="str">
        <f>IF(AZ215="","",VLOOKUP(AZ215,シフト記号表!$C$6:$L$47,10,FALSE))</f>
        <v/>
      </c>
      <c r="BA216" s="150" t="str">
        <f>IF(BA215="","",VLOOKUP(BA215,シフト記号表!$C$6:$L$47,10,FALSE))</f>
        <v/>
      </c>
      <c r="BB216" s="300">
        <f>IF($BE$3="４週",SUM(W216:AX216),IF($BE$3="暦月",SUM(W216:BA216),""))</f>
        <v>0</v>
      </c>
      <c r="BC216" s="301"/>
      <c r="BD216" s="302">
        <f>IF($BE$3="４週",BB216/4,IF($BE$3="暦月",(BB216/($BE$12/7)),""))</f>
        <v>0</v>
      </c>
      <c r="BE216" s="301"/>
      <c r="BF216" s="297"/>
      <c r="BG216" s="298"/>
      <c r="BH216" s="298"/>
      <c r="BI216" s="298"/>
      <c r="BJ216" s="299"/>
    </row>
    <row r="217" spans="2:62" ht="20.25" customHeight="1" x14ac:dyDescent="0.4">
      <c r="B217" s="309">
        <f>B215+1</f>
        <v>100</v>
      </c>
      <c r="C217" s="189"/>
      <c r="D217" s="190"/>
      <c r="E217" s="141"/>
      <c r="F217" s="142"/>
      <c r="G217" s="141"/>
      <c r="H217" s="142"/>
      <c r="I217" s="251"/>
      <c r="J217" s="252"/>
      <c r="K217" s="255"/>
      <c r="L217" s="256"/>
      <c r="M217" s="256"/>
      <c r="N217" s="190"/>
      <c r="O217" s="285"/>
      <c r="P217" s="286"/>
      <c r="Q217" s="286"/>
      <c r="R217" s="286"/>
      <c r="S217" s="287"/>
      <c r="T217" s="109" t="s">
        <v>18</v>
      </c>
      <c r="U217" s="110"/>
      <c r="V217" s="111"/>
      <c r="W217" s="99"/>
      <c r="X217" s="100"/>
      <c r="Y217" s="100"/>
      <c r="Z217" s="100"/>
      <c r="AA217" s="100"/>
      <c r="AB217" s="100"/>
      <c r="AC217" s="101"/>
      <c r="AD217" s="99"/>
      <c r="AE217" s="100"/>
      <c r="AF217" s="100"/>
      <c r="AG217" s="100"/>
      <c r="AH217" s="100"/>
      <c r="AI217" s="100"/>
      <c r="AJ217" s="101"/>
      <c r="AK217" s="99"/>
      <c r="AL217" s="100"/>
      <c r="AM217" s="100"/>
      <c r="AN217" s="100"/>
      <c r="AO217" s="100"/>
      <c r="AP217" s="100"/>
      <c r="AQ217" s="101"/>
      <c r="AR217" s="99"/>
      <c r="AS217" s="100"/>
      <c r="AT217" s="100"/>
      <c r="AU217" s="100"/>
      <c r="AV217" s="100"/>
      <c r="AW217" s="100"/>
      <c r="AX217" s="101"/>
      <c r="AY217" s="99"/>
      <c r="AZ217" s="100"/>
      <c r="BA217" s="102"/>
      <c r="BB217" s="247"/>
      <c r="BC217" s="248"/>
      <c r="BD217" s="249"/>
      <c r="BE217" s="250"/>
      <c r="BF217" s="259"/>
      <c r="BG217" s="260"/>
      <c r="BH217" s="260"/>
      <c r="BI217" s="260"/>
      <c r="BJ217" s="261"/>
    </row>
    <row r="218" spans="2:62" ht="20.25" customHeight="1" thickBot="1" x14ac:dyDescent="0.45">
      <c r="B218" s="311"/>
      <c r="C218" s="279"/>
      <c r="D218" s="280"/>
      <c r="E218" s="165"/>
      <c r="F218" s="166">
        <f>C217</f>
        <v>0</v>
      </c>
      <c r="G218" s="165"/>
      <c r="H218" s="166">
        <f>I217</f>
        <v>0</v>
      </c>
      <c r="I218" s="281"/>
      <c r="J218" s="282"/>
      <c r="K218" s="283"/>
      <c r="L218" s="284"/>
      <c r="M218" s="284"/>
      <c r="N218" s="280"/>
      <c r="O218" s="288"/>
      <c r="P218" s="289"/>
      <c r="Q218" s="289"/>
      <c r="R218" s="289"/>
      <c r="S218" s="290"/>
      <c r="T218" s="167" t="s">
        <v>134</v>
      </c>
      <c r="U218" s="168"/>
      <c r="V218" s="169"/>
      <c r="W218" s="152" t="str">
        <f>IF(W217="","",VLOOKUP(W217,シフト記号表!$C$6:$L$47,10,FALSE))</f>
        <v/>
      </c>
      <c r="X218" s="153" t="str">
        <f>IF(X217="","",VLOOKUP(X217,シフト記号表!$C$6:$L$47,10,FALSE))</f>
        <v/>
      </c>
      <c r="Y218" s="153" t="str">
        <f>IF(Y217="","",VLOOKUP(Y217,シフト記号表!$C$6:$L$47,10,FALSE))</f>
        <v/>
      </c>
      <c r="Z218" s="153" t="str">
        <f>IF(Z217="","",VLOOKUP(Z217,シフト記号表!$C$6:$L$47,10,FALSE))</f>
        <v/>
      </c>
      <c r="AA218" s="153" t="str">
        <f>IF(AA217="","",VLOOKUP(AA217,シフト記号表!$C$6:$L$47,10,FALSE))</f>
        <v/>
      </c>
      <c r="AB218" s="153" t="str">
        <f>IF(AB217="","",VLOOKUP(AB217,シフト記号表!$C$6:$L$47,10,FALSE))</f>
        <v/>
      </c>
      <c r="AC218" s="154" t="str">
        <f>IF(AC217="","",VLOOKUP(AC217,シフト記号表!$C$6:$L$47,10,FALSE))</f>
        <v/>
      </c>
      <c r="AD218" s="152" t="str">
        <f>IF(AD217="","",VLOOKUP(AD217,シフト記号表!$C$6:$L$47,10,FALSE))</f>
        <v/>
      </c>
      <c r="AE218" s="153" t="str">
        <f>IF(AE217="","",VLOOKUP(AE217,シフト記号表!$C$6:$L$47,10,FALSE))</f>
        <v/>
      </c>
      <c r="AF218" s="153" t="str">
        <f>IF(AF217="","",VLOOKUP(AF217,シフト記号表!$C$6:$L$47,10,FALSE))</f>
        <v/>
      </c>
      <c r="AG218" s="153" t="str">
        <f>IF(AG217="","",VLOOKUP(AG217,シフト記号表!$C$6:$L$47,10,FALSE))</f>
        <v/>
      </c>
      <c r="AH218" s="153" t="str">
        <f>IF(AH217="","",VLOOKUP(AH217,シフト記号表!$C$6:$L$47,10,FALSE))</f>
        <v/>
      </c>
      <c r="AI218" s="153" t="str">
        <f>IF(AI217="","",VLOOKUP(AI217,シフト記号表!$C$6:$L$47,10,FALSE))</f>
        <v/>
      </c>
      <c r="AJ218" s="154" t="str">
        <f>IF(AJ217="","",VLOOKUP(AJ217,シフト記号表!$C$6:$L$47,10,FALSE))</f>
        <v/>
      </c>
      <c r="AK218" s="152" t="str">
        <f>IF(AK217="","",VLOOKUP(AK217,シフト記号表!$C$6:$L$47,10,FALSE))</f>
        <v/>
      </c>
      <c r="AL218" s="153" t="str">
        <f>IF(AL217="","",VLOOKUP(AL217,シフト記号表!$C$6:$L$47,10,FALSE))</f>
        <v/>
      </c>
      <c r="AM218" s="153" t="str">
        <f>IF(AM217="","",VLOOKUP(AM217,シフト記号表!$C$6:$L$47,10,FALSE))</f>
        <v/>
      </c>
      <c r="AN218" s="153" t="str">
        <f>IF(AN217="","",VLOOKUP(AN217,シフト記号表!$C$6:$L$47,10,FALSE))</f>
        <v/>
      </c>
      <c r="AO218" s="153" t="str">
        <f>IF(AO217="","",VLOOKUP(AO217,シフト記号表!$C$6:$L$47,10,FALSE))</f>
        <v/>
      </c>
      <c r="AP218" s="153" t="str">
        <f>IF(AP217="","",VLOOKUP(AP217,シフト記号表!$C$6:$L$47,10,FALSE))</f>
        <v/>
      </c>
      <c r="AQ218" s="154" t="str">
        <f>IF(AQ217="","",VLOOKUP(AQ217,シフト記号表!$C$6:$L$47,10,FALSE))</f>
        <v/>
      </c>
      <c r="AR218" s="152" t="str">
        <f>IF(AR217="","",VLOOKUP(AR217,シフト記号表!$C$6:$L$47,10,FALSE))</f>
        <v/>
      </c>
      <c r="AS218" s="153" t="str">
        <f>IF(AS217="","",VLOOKUP(AS217,シフト記号表!$C$6:$L$47,10,FALSE))</f>
        <v/>
      </c>
      <c r="AT218" s="153" t="str">
        <f>IF(AT217="","",VLOOKUP(AT217,シフト記号表!$C$6:$L$47,10,FALSE))</f>
        <v/>
      </c>
      <c r="AU218" s="153" t="str">
        <f>IF(AU217="","",VLOOKUP(AU217,シフト記号表!$C$6:$L$47,10,FALSE))</f>
        <v/>
      </c>
      <c r="AV218" s="153" t="str">
        <f>IF(AV217="","",VLOOKUP(AV217,シフト記号表!$C$6:$L$47,10,FALSE))</f>
        <v/>
      </c>
      <c r="AW218" s="153" t="str">
        <f>IF(AW217="","",VLOOKUP(AW217,シフト記号表!$C$6:$L$47,10,FALSE))</f>
        <v/>
      </c>
      <c r="AX218" s="154" t="str">
        <f>IF(AX217="","",VLOOKUP(AX217,シフト記号表!$C$6:$L$47,10,FALSE))</f>
        <v/>
      </c>
      <c r="AY218" s="152" t="str">
        <f>IF(AY217="","",VLOOKUP(AY217,シフト記号表!$C$6:$L$47,10,FALSE))</f>
        <v/>
      </c>
      <c r="AZ218" s="153" t="str">
        <f>IF(AZ217="","",VLOOKUP(AZ217,シフト記号表!$C$6:$L$47,10,FALSE))</f>
        <v/>
      </c>
      <c r="BA218" s="153" t="str">
        <f>IF(BA217="","",VLOOKUP(BA217,シフト記号表!$C$6:$L$47,10,FALSE))</f>
        <v/>
      </c>
      <c r="BB218" s="294">
        <f>IF($BE$3="４週",SUM(W218:AX218),IF($BE$3="暦月",SUM(W218:BA218),""))</f>
        <v>0</v>
      </c>
      <c r="BC218" s="295"/>
      <c r="BD218" s="296">
        <f>IF($BE$3="４週",BB218/4,IF($BE$3="暦月",(BB218/($BE$12/7)),""))</f>
        <v>0</v>
      </c>
      <c r="BE218" s="295"/>
      <c r="BF218" s="291"/>
      <c r="BG218" s="292"/>
      <c r="BH218" s="292"/>
      <c r="BI218" s="292"/>
      <c r="BJ218" s="293"/>
    </row>
    <row r="219" spans="2:62" ht="20.25" customHeight="1" x14ac:dyDescent="0.4">
      <c r="B219" s="48"/>
      <c r="C219" s="67"/>
      <c r="D219" s="67"/>
      <c r="E219" s="67"/>
      <c r="F219" s="67"/>
      <c r="G219" s="67"/>
      <c r="H219" s="67"/>
      <c r="I219" s="155"/>
      <c r="J219" s="155"/>
      <c r="K219" s="67"/>
      <c r="L219" s="67"/>
      <c r="M219" s="67"/>
      <c r="N219" s="67"/>
      <c r="O219" s="156"/>
      <c r="P219" s="156"/>
      <c r="Q219" s="156"/>
      <c r="R219" s="68"/>
      <c r="S219" s="68"/>
      <c r="T219" s="68"/>
      <c r="U219" s="69"/>
      <c r="V219" s="70"/>
      <c r="W219" s="71"/>
      <c r="X219" s="71"/>
      <c r="Y219" s="71"/>
      <c r="Z219" s="71"/>
      <c r="AA219" s="71"/>
      <c r="AB219" s="71"/>
      <c r="AC219" s="71"/>
      <c r="AD219" s="71"/>
      <c r="AE219" s="71"/>
      <c r="AF219" s="71"/>
      <c r="AG219" s="71"/>
      <c r="AH219" s="71"/>
      <c r="AI219" s="71"/>
      <c r="AJ219" s="71"/>
      <c r="AK219" s="71"/>
      <c r="AL219" s="71"/>
      <c r="AM219" s="71"/>
      <c r="AN219" s="71"/>
      <c r="AO219" s="71"/>
      <c r="AP219" s="71"/>
      <c r="AQ219" s="71"/>
      <c r="AR219" s="71"/>
      <c r="AS219" s="71"/>
      <c r="AT219" s="71"/>
      <c r="AU219" s="71"/>
      <c r="AV219" s="71"/>
      <c r="AW219" s="71"/>
      <c r="AX219" s="71"/>
      <c r="AY219" s="71"/>
      <c r="AZ219" s="71"/>
      <c r="BA219" s="71"/>
      <c r="BB219" s="71"/>
      <c r="BC219" s="71"/>
      <c r="BD219" s="72"/>
      <c r="BE219" s="72"/>
      <c r="BF219" s="156"/>
      <c r="BG219" s="156"/>
      <c r="BH219" s="156"/>
      <c r="BI219" s="156"/>
      <c r="BJ219" s="156"/>
    </row>
    <row r="220" spans="2:62" ht="20.25" customHeight="1" x14ac:dyDescent="0.4"/>
    <row r="221" spans="2:62" ht="20.25" customHeight="1" x14ac:dyDescent="0.4"/>
    <row r="222" spans="2:62" ht="20.25" customHeight="1" x14ac:dyDescent="0.4"/>
    <row r="223" spans="2:62" ht="20.25" customHeight="1" x14ac:dyDescent="0.4"/>
    <row r="224" spans="2:62" ht="20.25" customHeight="1" x14ac:dyDescent="0.4"/>
    <row r="225" ht="20.25" customHeight="1" x14ac:dyDescent="0.4"/>
    <row r="226" ht="20.25" customHeight="1" x14ac:dyDescent="0.4"/>
    <row r="227" ht="20.25" customHeight="1" x14ac:dyDescent="0.4"/>
    <row r="228" ht="20.25" customHeight="1" x14ac:dyDescent="0.4"/>
    <row r="229" ht="20.25" customHeight="1" x14ac:dyDescent="0.4"/>
    <row r="230" ht="20.25" customHeight="1" x14ac:dyDescent="0.4"/>
    <row r="231" ht="20.25" customHeight="1" x14ac:dyDescent="0.4"/>
    <row r="232" ht="20.25" customHeight="1" x14ac:dyDescent="0.4"/>
    <row r="233" ht="20.25" customHeight="1" x14ac:dyDescent="0.4"/>
    <row r="234" ht="20.25" customHeight="1" x14ac:dyDescent="0.4"/>
    <row r="235" ht="20.25" customHeight="1" x14ac:dyDescent="0.4"/>
    <row r="236" ht="20.25" customHeight="1" x14ac:dyDescent="0.4"/>
    <row r="237" ht="20.25" customHeight="1" x14ac:dyDescent="0.4"/>
    <row r="238" ht="20.25" customHeight="1" x14ac:dyDescent="0.4"/>
    <row r="259" spans="1:59" x14ac:dyDescent="0.4">
      <c r="AQ259" s="13"/>
      <c r="AR259" s="13"/>
      <c r="AS259" s="13"/>
      <c r="AT259" s="13"/>
      <c r="AU259" s="13"/>
      <c r="AV259" s="13"/>
      <c r="AW259" s="13"/>
      <c r="AX259" s="13"/>
      <c r="AY259" s="13"/>
      <c r="AZ259" s="10"/>
      <c r="BA259" s="10"/>
      <c r="BB259" s="10"/>
      <c r="BC259" s="10"/>
      <c r="BD259" s="10"/>
      <c r="BE259" s="10"/>
    </row>
    <row r="260" spans="1:59" x14ac:dyDescent="0.4">
      <c r="AQ260" s="13"/>
      <c r="AR260" s="13"/>
      <c r="AS260" s="13"/>
      <c r="AT260" s="13"/>
      <c r="AU260" s="13"/>
      <c r="AV260" s="13"/>
      <c r="AW260" s="13"/>
      <c r="AX260" s="13"/>
      <c r="AY260" s="13"/>
      <c r="AZ260" s="10"/>
      <c r="BA260" s="10"/>
      <c r="BB260" s="10"/>
      <c r="BC260" s="10"/>
      <c r="BD260" s="10"/>
      <c r="BE260" s="10"/>
    </row>
    <row r="265" spans="1:59" x14ac:dyDescent="0.4">
      <c r="A265" s="11"/>
      <c r="B265" s="11"/>
      <c r="C265" s="12"/>
      <c r="D265" s="12"/>
      <c r="E265" s="12"/>
      <c r="F265" s="12"/>
      <c r="G265" s="12"/>
      <c r="H265" s="12"/>
      <c r="I265" s="12"/>
      <c r="J265" s="12"/>
      <c r="K265" s="13"/>
      <c r="L265" s="13"/>
      <c r="M265" s="13"/>
      <c r="N265" s="13"/>
      <c r="O265" s="13"/>
      <c r="P265" s="13"/>
      <c r="Q265" s="13"/>
      <c r="R265" s="13"/>
      <c r="S265" s="13"/>
      <c r="T265" s="13"/>
      <c r="U265" s="13"/>
      <c r="V265" s="13"/>
      <c r="W265" s="13"/>
      <c r="X265" s="13"/>
      <c r="Y265" s="13"/>
      <c r="Z265" s="13"/>
      <c r="AA265" s="13"/>
      <c r="AB265" s="13"/>
      <c r="AC265" s="13"/>
      <c r="AD265" s="13"/>
      <c r="AE265" s="13"/>
      <c r="AF265" s="13"/>
      <c r="AG265" s="13"/>
      <c r="AH265" s="13"/>
      <c r="AI265" s="13"/>
      <c r="AJ265" s="13"/>
      <c r="AK265" s="13"/>
      <c r="AL265" s="13"/>
      <c r="AM265" s="13"/>
      <c r="AN265" s="13"/>
      <c r="AO265" s="13"/>
      <c r="AP265" s="13"/>
      <c r="BF265" s="10"/>
      <c r="BG265" s="10"/>
    </row>
    <row r="266" spans="1:59" x14ac:dyDescent="0.4">
      <c r="A266" s="11"/>
      <c r="B266" s="11"/>
      <c r="C266" s="12"/>
      <c r="D266" s="12"/>
      <c r="E266" s="12"/>
      <c r="F266" s="12"/>
      <c r="G266" s="12"/>
      <c r="H266" s="12"/>
      <c r="I266" s="12"/>
      <c r="J266" s="12"/>
      <c r="K266" s="13"/>
      <c r="L266" s="13"/>
      <c r="M266" s="13"/>
      <c r="N266" s="13"/>
      <c r="O266" s="13"/>
      <c r="P266" s="13"/>
      <c r="Q266" s="13"/>
      <c r="R266" s="13"/>
      <c r="S266" s="13"/>
      <c r="T266" s="13"/>
      <c r="U266" s="13"/>
      <c r="V266" s="13"/>
      <c r="W266" s="13"/>
      <c r="X266" s="13"/>
      <c r="Y266" s="13"/>
      <c r="Z266" s="13"/>
      <c r="AA266" s="13"/>
      <c r="AB266" s="13"/>
      <c r="AC266" s="13"/>
      <c r="AD266" s="13"/>
      <c r="AE266" s="13"/>
      <c r="AF266" s="13"/>
      <c r="AG266" s="13"/>
      <c r="AH266" s="13"/>
      <c r="AI266" s="13"/>
      <c r="AJ266" s="13"/>
      <c r="AK266" s="13"/>
      <c r="AL266" s="13"/>
      <c r="AM266" s="13"/>
      <c r="AN266" s="13"/>
      <c r="AO266" s="13"/>
      <c r="AP266" s="13"/>
      <c r="BF266" s="10"/>
      <c r="BG266" s="10"/>
    </row>
    <row r="267" spans="1:59" x14ac:dyDescent="0.4">
      <c r="A267" s="11"/>
      <c r="B267" s="11"/>
      <c r="C267" s="14"/>
      <c r="D267" s="14"/>
      <c r="E267" s="14"/>
      <c r="F267" s="14"/>
      <c r="G267" s="14"/>
      <c r="H267" s="14"/>
      <c r="I267" s="14"/>
      <c r="J267" s="14"/>
      <c r="K267" s="12"/>
      <c r="L267" s="12"/>
      <c r="M267" s="11"/>
      <c r="N267" s="11"/>
      <c r="O267" s="11"/>
      <c r="P267" s="11"/>
      <c r="Q267" s="11"/>
      <c r="R267" s="11"/>
    </row>
    <row r="268" spans="1:59" x14ac:dyDescent="0.4">
      <c r="A268" s="11"/>
      <c r="B268" s="11"/>
      <c r="C268" s="14"/>
      <c r="D268" s="14"/>
      <c r="E268" s="14"/>
      <c r="F268" s="14"/>
      <c r="G268" s="14"/>
      <c r="H268" s="14"/>
      <c r="I268" s="14"/>
      <c r="J268" s="14"/>
      <c r="K268" s="12"/>
      <c r="L268" s="12"/>
      <c r="M268" s="11"/>
      <c r="N268" s="11"/>
      <c r="O268" s="11"/>
      <c r="P268" s="11"/>
      <c r="Q268" s="11"/>
      <c r="R268" s="11"/>
    </row>
    <row r="269" spans="1:59" x14ac:dyDescent="0.4">
      <c r="C269" s="3"/>
      <c r="D269" s="3"/>
      <c r="E269" s="3"/>
      <c r="F269" s="3"/>
      <c r="G269" s="3"/>
      <c r="H269" s="3"/>
      <c r="I269" s="3"/>
      <c r="J269" s="3"/>
    </row>
    <row r="270" spans="1:59" x14ac:dyDescent="0.4">
      <c r="C270" s="3"/>
      <c r="D270" s="3"/>
      <c r="E270" s="3"/>
      <c r="F270" s="3"/>
      <c r="G270" s="3"/>
      <c r="H270" s="3"/>
      <c r="I270" s="3"/>
      <c r="J270" s="3"/>
    </row>
    <row r="271" spans="1:59" x14ac:dyDescent="0.4">
      <c r="C271" s="3"/>
      <c r="D271" s="3"/>
      <c r="E271" s="3"/>
      <c r="F271" s="3"/>
      <c r="G271" s="3"/>
      <c r="H271" s="3"/>
      <c r="I271" s="3"/>
      <c r="J271" s="3"/>
    </row>
    <row r="272" spans="1:59" x14ac:dyDescent="0.4">
      <c r="C272" s="3"/>
      <c r="D272" s="3"/>
      <c r="E272" s="3"/>
      <c r="F272" s="3"/>
      <c r="G272" s="3"/>
      <c r="H272" s="3"/>
      <c r="I272" s="3"/>
      <c r="J272" s="3"/>
    </row>
  </sheetData>
  <sheetProtection sheet="1" insertRows="0" deleteRows="0"/>
  <mergeCells count="1028">
    <mergeCell ref="O215:S216"/>
    <mergeCell ref="BB215:BC215"/>
    <mergeCell ref="BD215:BE215"/>
    <mergeCell ref="BF215:BJ216"/>
    <mergeCell ref="BB216:BC216"/>
    <mergeCell ref="BD216:BE216"/>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F77:BJ78"/>
    <mergeCell ref="BB78:BC78"/>
    <mergeCell ref="BD78:BE78"/>
    <mergeCell ref="C77:D78"/>
    <mergeCell ref="I77:J78"/>
    <mergeCell ref="K77:N78"/>
    <mergeCell ref="O83:S84"/>
    <mergeCell ref="BB83:BC83"/>
    <mergeCell ref="BD83:BE83"/>
    <mergeCell ref="BF83:BJ84"/>
    <mergeCell ref="BB84:BC84"/>
    <mergeCell ref="BD84:BE84"/>
    <mergeCell ref="C83:D84"/>
    <mergeCell ref="I83:J84"/>
    <mergeCell ref="K83:N84"/>
    <mergeCell ref="BD81:BE81"/>
    <mergeCell ref="BF81:BJ82"/>
    <mergeCell ref="BB82:BC82"/>
    <mergeCell ref="BD82:BE82"/>
    <mergeCell ref="BB81:BC81"/>
    <mergeCell ref="C79:D80"/>
    <mergeCell ref="I79:J80"/>
    <mergeCell ref="K79:N80"/>
    <mergeCell ref="O77:S78"/>
    <mergeCell ref="O217:S218"/>
    <mergeCell ref="BB217:BC217"/>
    <mergeCell ref="BD217:BE217"/>
    <mergeCell ref="BF217:BJ218"/>
    <mergeCell ref="BB218:BC218"/>
    <mergeCell ref="BD218:BE218"/>
    <mergeCell ref="B217:B218"/>
    <mergeCell ref="C217:D218"/>
    <mergeCell ref="I217:J218"/>
    <mergeCell ref="K217:N218"/>
    <mergeCell ref="O75:S76"/>
    <mergeCell ref="BB75:BC75"/>
    <mergeCell ref="BD75:BE75"/>
    <mergeCell ref="BF75:BJ76"/>
    <mergeCell ref="BB76:BC76"/>
    <mergeCell ref="BD76:BE76"/>
    <mergeCell ref="B75:B76"/>
    <mergeCell ref="C75:D76"/>
    <mergeCell ref="I75:J76"/>
    <mergeCell ref="K75:N76"/>
    <mergeCell ref="O79:S80"/>
    <mergeCell ref="BB79:BC79"/>
    <mergeCell ref="BD79:BE79"/>
    <mergeCell ref="BF79:BJ80"/>
    <mergeCell ref="BB80:BC80"/>
    <mergeCell ref="BD80:BE80"/>
    <mergeCell ref="B79:B80"/>
    <mergeCell ref="B77:B78"/>
    <mergeCell ref="B83:B84"/>
    <mergeCell ref="O81:S82"/>
    <mergeCell ref="BB77:BC77"/>
    <mergeCell ref="BD77:BE77"/>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B14:B18"/>
    <mergeCell ref="C14:D18"/>
    <mergeCell ref="I14:J18"/>
    <mergeCell ref="K14:N18"/>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AT1:BI1"/>
    <mergeCell ref="AC2:AD2"/>
    <mergeCell ref="AF2:AG2"/>
    <mergeCell ref="AJ2:AK2"/>
    <mergeCell ref="AT2:BI2"/>
    <mergeCell ref="BE3:BH3"/>
    <mergeCell ref="O14:S18"/>
    <mergeCell ref="W14:BA14"/>
    <mergeCell ref="BB14:BC18"/>
    <mergeCell ref="BD14:BE18"/>
    <mergeCell ref="BF14:BJ18"/>
    <mergeCell ref="W15:AC15"/>
    <mergeCell ref="AD15:AJ15"/>
    <mergeCell ref="AK15:AQ15"/>
    <mergeCell ref="AR15:AX15"/>
    <mergeCell ref="AY15:BA15"/>
    <mergeCell ref="BE4:BH4"/>
    <mergeCell ref="BA6:BB6"/>
    <mergeCell ref="BE6:BF6"/>
    <mergeCell ref="BE12:BF12"/>
    <mergeCell ref="AU8:AV8"/>
    <mergeCell ref="AZ8:BA8"/>
    <mergeCell ref="BE8:BF8"/>
    <mergeCell ref="BE10:BF10"/>
  </mergeCells>
  <phoneticPr fontId="2"/>
  <conditionalFormatting sqref="BB20:BE20">
    <cfRule type="expression" dxfId="199" priority="235">
      <formula>INDIRECT(ADDRESS(ROW(),COLUMN()))=TRUNC(INDIRECT(ADDRESS(ROW(),COLUMN())))</formula>
    </cfRule>
  </conditionalFormatting>
  <conditionalFormatting sqref="BB22:BE22">
    <cfRule type="expression" dxfId="198" priority="234">
      <formula>INDIRECT(ADDRESS(ROW(),COLUMN()))=TRUNC(INDIRECT(ADDRESS(ROW(),COLUMN())))</formula>
    </cfRule>
  </conditionalFormatting>
  <conditionalFormatting sqref="BB24:BE24">
    <cfRule type="expression" dxfId="197" priority="233">
      <formula>INDIRECT(ADDRESS(ROW(),COLUMN()))=TRUNC(INDIRECT(ADDRESS(ROW(),COLUMN())))</formula>
    </cfRule>
  </conditionalFormatting>
  <conditionalFormatting sqref="BB26:BE26">
    <cfRule type="expression" dxfId="196" priority="232">
      <formula>INDIRECT(ADDRESS(ROW(),COLUMN()))=TRUNC(INDIRECT(ADDRESS(ROW(),COLUMN())))</formula>
    </cfRule>
  </conditionalFormatting>
  <conditionalFormatting sqref="BB28:BE28">
    <cfRule type="expression" dxfId="195" priority="231">
      <formula>INDIRECT(ADDRESS(ROW(),COLUMN()))=TRUNC(INDIRECT(ADDRESS(ROW(),COLUMN())))</formula>
    </cfRule>
  </conditionalFormatting>
  <conditionalFormatting sqref="BB30:BE30">
    <cfRule type="expression" dxfId="194" priority="230">
      <formula>INDIRECT(ADDRESS(ROW(),COLUMN()))=TRUNC(INDIRECT(ADDRESS(ROW(),COLUMN())))</formula>
    </cfRule>
  </conditionalFormatting>
  <conditionalFormatting sqref="BB32:BE32">
    <cfRule type="expression" dxfId="193" priority="229">
      <formula>INDIRECT(ADDRESS(ROW(),COLUMN()))=TRUNC(INDIRECT(ADDRESS(ROW(),COLUMN())))</formula>
    </cfRule>
  </conditionalFormatting>
  <conditionalFormatting sqref="BB34:BE34">
    <cfRule type="expression" dxfId="192" priority="228">
      <formula>INDIRECT(ADDRESS(ROW(),COLUMN()))=TRUNC(INDIRECT(ADDRESS(ROW(),COLUMN())))</formula>
    </cfRule>
  </conditionalFormatting>
  <conditionalFormatting sqref="BB36:BE36">
    <cfRule type="expression" dxfId="191" priority="227">
      <formula>INDIRECT(ADDRESS(ROW(),COLUMN()))=TRUNC(INDIRECT(ADDRESS(ROW(),COLUMN())))</formula>
    </cfRule>
  </conditionalFormatting>
  <conditionalFormatting sqref="BB38:BE38">
    <cfRule type="expression" dxfId="190" priority="226">
      <formula>INDIRECT(ADDRESS(ROW(),COLUMN()))=TRUNC(INDIRECT(ADDRESS(ROW(),COLUMN())))</formula>
    </cfRule>
  </conditionalFormatting>
  <conditionalFormatting sqref="BB40:BE40">
    <cfRule type="expression" dxfId="189" priority="225">
      <formula>INDIRECT(ADDRESS(ROW(),COLUMN()))=TRUNC(INDIRECT(ADDRESS(ROW(),COLUMN())))</formula>
    </cfRule>
  </conditionalFormatting>
  <conditionalFormatting sqref="BB42:BE42">
    <cfRule type="expression" dxfId="188" priority="224">
      <formula>INDIRECT(ADDRESS(ROW(),COLUMN()))=TRUNC(INDIRECT(ADDRESS(ROW(),COLUMN())))</formula>
    </cfRule>
  </conditionalFormatting>
  <conditionalFormatting sqref="BB44:BE44">
    <cfRule type="expression" dxfId="187" priority="223">
      <formula>INDIRECT(ADDRESS(ROW(),COLUMN()))=TRUNC(INDIRECT(ADDRESS(ROW(),COLUMN())))</formula>
    </cfRule>
  </conditionalFormatting>
  <conditionalFormatting sqref="BB46:BE46">
    <cfRule type="expression" dxfId="186" priority="222">
      <formula>INDIRECT(ADDRESS(ROW(),COLUMN()))=TRUNC(INDIRECT(ADDRESS(ROW(),COLUMN())))</formula>
    </cfRule>
  </conditionalFormatting>
  <conditionalFormatting sqref="BB48:BE48">
    <cfRule type="expression" dxfId="185" priority="221">
      <formula>INDIRECT(ADDRESS(ROW(),COLUMN()))=TRUNC(INDIRECT(ADDRESS(ROW(),COLUMN())))</formula>
    </cfRule>
  </conditionalFormatting>
  <conditionalFormatting sqref="BB50:BE50">
    <cfRule type="expression" dxfId="184" priority="220">
      <formula>INDIRECT(ADDRESS(ROW(),COLUMN()))=TRUNC(INDIRECT(ADDRESS(ROW(),COLUMN())))</formula>
    </cfRule>
  </conditionalFormatting>
  <conditionalFormatting sqref="BB52:BE52">
    <cfRule type="expression" dxfId="183" priority="219">
      <formula>INDIRECT(ADDRESS(ROW(),COLUMN()))=TRUNC(INDIRECT(ADDRESS(ROW(),COLUMN())))</formula>
    </cfRule>
  </conditionalFormatting>
  <conditionalFormatting sqref="BB54:BE54">
    <cfRule type="expression" dxfId="182" priority="218">
      <formula>INDIRECT(ADDRESS(ROW(),COLUMN()))=TRUNC(INDIRECT(ADDRESS(ROW(),COLUMN())))</formula>
    </cfRule>
  </conditionalFormatting>
  <conditionalFormatting sqref="BB56:BE56">
    <cfRule type="expression" dxfId="181" priority="217">
      <formula>INDIRECT(ADDRESS(ROW(),COLUMN()))=TRUNC(INDIRECT(ADDRESS(ROW(),COLUMN())))</formula>
    </cfRule>
  </conditionalFormatting>
  <conditionalFormatting sqref="BB58:BE58">
    <cfRule type="expression" dxfId="180" priority="216">
      <formula>INDIRECT(ADDRESS(ROW(),COLUMN()))=TRUNC(INDIRECT(ADDRESS(ROW(),COLUMN())))</formula>
    </cfRule>
  </conditionalFormatting>
  <conditionalFormatting sqref="BB60:BE60">
    <cfRule type="expression" dxfId="179" priority="215">
      <formula>INDIRECT(ADDRESS(ROW(),COLUMN()))=TRUNC(INDIRECT(ADDRESS(ROW(),COLUMN())))</formula>
    </cfRule>
  </conditionalFormatting>
  <conditionalFormatting sqref="BB62:BE62">
    <cfRule type="expression" dxfId="178" priority="214">
      <formula>INDIRECT(ADDRESS(ROW(),COLUMN()))=TRUNC(INDIRECT(ADDRESS(ROW(),COLUMN())))</formula>
    </cfRule>
  </conditionalFormatting>
  <conditionalFormatting sqref="BB64:BE64">
    <cfRule type="expression" dxfId="177" priority="213">
      <formula>INDIRECT(ADDRESS(ROW(),COLUMN()))=TRUNC(INDIRECT(ADDRESS(ROW(),COLUMN())))</formula>
    </cfRule>
  </conditionalFormatting>
  <conditionalFormatting sqref="BB66:BE66">
    <cfRule type="expression" dxfId="176" priority="212">
      <formula>INDIRECT(ADDRESS(ROW(),COLUMN()))=TRUNC(INDIRECT(ADDRESS(ROW(),COLUMN())))</formula>
    </cfRule>
  </conditionalFormatting>
  <conditionalFormatting sqref="BB68:BE68">
    <cfRule type="expression" dxfId="175" priority="211">
      <formula>INDIRECT(ADDRESS(ROW(),COLUMN()))=TRUNC(INDIRECT(ADDRESS(ROW(),COLUMN())))</formula>
    </cfRule>
  </conditionalFormatting>
  <conditionalFormatting sqref="BB70:BE70">
    <cfRule type="expression" dxfId="174" priority="210">
      <formula>INDIRECT(ADDRESS(ROW(),COLUMN()))=TRUNC(INDIRECT(ADDRESS(ROW(),COLUMN())))</formula>
    </cfRule>
  </conditionalFormatting>
  <conditionalFormatting sqref="BB72:BE72">
    <cfRule type="expression" dxfId="173" priority="209">
      <formula>INDIRECT(ADDRESS(ROW(),COLUMN()))=TRUNC(INDIRECT(ADDRESS(ROW(),COLUMN())))</formula>
    </cfRule>
  </conditionalFormatting>
  <conditionalFormatting sqref="BB74:BE74">
    <cfRule type="expression" dxfId="172" priority="208">
      <formula>INDIRECT(ADDRESS(ROW(),COLUMN()))=TRUNC(INDIRECT(ADDRESS(ROW(),COLUMN())))</formula>
    </cfRule>
  </conditionalFormatting>
  <conditionalFormatting sqref="BB76:BE76">
    <cfRule type="expression" dxfId="171" priority="207">
      <formula>INDIRECT(ADDRESS(ROW(),COLUMN()))=TRUNC(INDIRECT(ADDRESS(ROW(),COLUMN())))</formula>
    </cfRule>
  </conditionalFormatting>
  <conditionalFormatting sqref="W20:BA20">
    <cfRule type="expression" dxfId="170" priority="171">
      <formula>INDIRECT(ADDRESS(ROW(),COLUMN()))=TRUNC(INDIRECT(ADDRESS(ROW(),COLUMN())))</formula>
    </cfRule>
  </conditionalFormatting>
  <conditionalFormatting sqref="W22:BA22">
    <cfRule type="expression" dxfId="169" priority="200">
      <formula>INDIRECT(ADDRESS(ROW(),COLUMN()))=TRUNC(INDIRECT(ADDRESS(ROW(),COLUMN())))</formula>
    </cfRule>
  </conditionalFormatting>
  <conditionalFormatting sqref="W190:BA190">
    <cfRule type="expression" dxfId="168" priority="29">
      <formula>INDIRECT(ADDRESS(ROW(),COLUMN()))=TRUNC(INDIRECT(ADDRESS(ROW(),COLUMN())))</formula>
    </cfRule>
  </conditionalFormatting>
  <conditionalFormatting sqref="W24:BA24">
    <cfRule type="expression" dxfId="167" priority="170">
      <formula>INDIRECT(ADDRESS(ROW(),COLUMN()))=TRUNC(INDIRECT(ADDRESS(ROW(),COLUMN())))</formula>
    </cfRule>
  </conditionalFormatting>
  <conditionalFormatting sqref="W26:BA26">
    <cfRule type="expression" dxfId="166" priority="169">
      <formula>INDIRECT(ADDRESS(ROW(),COLUMN()))=TRUNC(INDIRECT(ADDRESS(ROW(),COLUMN())))</formula>
    </cfRule>
  </conditionalFormatting>
  <conditionalFormatting sqref="W28:BA28">
    <cfRule type="expression" dxfId="165" priority="168">
      <formula>INDIRECT(ADDRESS(ROW(),COLUMN()))=TRUNC(INDIRECT(ADDRESS(ROW(),COLUMN())))</formula>
    </cfRule>
  </conditionalFormatting>
  <conditionalFormatting sqref="W30:BA30">
    <cfRule type="expression" dxfId="164" priority="167">
      <formula>INDIRECT(ADDRESS(ROW(),COLUMN()))=TRUNC(INDIRECT(ADDRESS(ROW(),COLUMN())))</formula>
    </cfRule>
  </conditionalFormatting>
  <conditionalFormatting sqref="W32:BA32">
    <cfRule type="expression" dxfId="163" priority="166">
      <formula>INDIRECT(ADDRESS(ROW(),COLUMN()))=TRUNC(INDIRECT(ADDRESS(ROW(),COLUMN())))</formula>
    </cfRule>
  </conditionalFormatting>
  <conditionalFormatting sqref="W34:BA34">
    <cfRule type="expression" dxfId="162" priority="165">
      <formula>INDIRECT(ADDRESS(ROW(),COLUMN()))=TRUNC(INDIRECT(ADDRESS(ROW(),COLUMN())))</formula>
    </cfRule>
  </conditionalFormatting>
  <conditionalFormatting sqref="W36:BA36">
    <cfRule type="expression" dxfId="161" priority="164">
      <formula>INDIRECT(ADDRESS(ROW(),COLUMN()))=TRUNC(INDIRECT(ADDRESS(ROW(),COLUMN())))</formula>
    </cfRule>
  </conditionalFormatting>
  <conditionalFormatting sqref="W38:BA38">
    <cfRule type="expression" dxfId="160" priority="163">
      <formula>INDIRECT(ADDRESS(ROW(),COLUMN()))=TRUNC(INDIRECT(ADDRESS(ROW(),COLUMN())))</formula>
    </cfRule>
  </conditionalFormatting>
  <conditionalFormatting sqref="W40:BA40">
    <cfRule type="expression" dxfId="159" priority="162">
      <formula>INDIRECT(ADDRESS(ROW(),COLUMN()))=TRUNC(INDIRECT(ADDRESS(ROW(),COLUMN())))</formula>
    </cfRule>
  </conditionalFormatting>
  <conditionalFormatting sqref="W42:BA42">
    <cfRule type="expression" dxfId="158" priority="161">
      <formula>INDIRECT(ADDRESS(ROW(),COLUMN()))=TRUNC(INDIRECT(ADDRESS(ROW(),COLUMN())))</formula>
    </cfRule>
  </conditionalFormatting>
  <conditionalFormatting sqref="W44:BA44">
    <cfRule type="expression" dxfId="157" priority="160">
      <formula>INDIRECT(ADDRESS(ROW(),COLUMN()))=TRUNC(INDIRECT(ADDRESS(ROW(),COLUMN())))</formula>
    </cfRule>
  </conditionalFormatting>
  <conditionalFormatting sqref="W46:BA46">
    <cfRule type="expression" dxfId="156" priority="159">
      <formula>INDIRECT(ADDRESS(ROW(),COLUMN()))=TRUNC(INDIRECT(ADDRESS(ROW(),COLUMN())))</formula>
    </cfRule>
  </conditionalFormatting>
  <conditionalFormatting sqref="W48:BA48">
    <cfRule type="expression" dxfId="155" priority="158">
      <formula>INDIRECT(ADDRESS(ROW(),COLUMN()))=TRUNC(INDIRECT(ADDRESS(ROW(),COLUMN())))</formula>
    </cfRule>
  </conditionalFormatting>
  <conditionalFormatting sqref="W50:BA50">
    <cfRule type="expression" dxfId="154" priority="157">
      <formula>INDIRECT(ADDRESS(ROW(),COLUMN()))=TRUNC(INDIRECT(ADDRESS(ROW(),COLUMN())))</formula>
    </cfRule>
  </conditionalFormatting>
  <conditionalFormatting sqref="W52:BA52">
    <cfRule type="expression" dxfId="153" priority="156">
      <formula>INDIRECT(ADDRESS(ROW(),COLUMN()))=TRUNC(INDIRECT(ADDRESS(ROW(),COLUMN())))</formula>
    </cfRule>
  </conditionalFormatting>
  <conditionalFormatting sqref="W54:BA54">
    <cfRule type="expression" dxfId="152" priority="155">
      <formula>INDIRECT(ADDRESS(ROW(),COLUMN()))=TRUNC(INDIRECT(ADDRESS(ROW(),COLUMN())))</formula>
    </cfRule>
  </conditionalFormatting>
  <conditionalFormatting sqref="W56:BA56">
    <cfRule type="expression" dxfId="151" priority="154">
      <formula>INDIRECT(ADDRESS(ROW(),COLUMN()))=TRUNC(INDIRECT(ADDRESS(ROW(),COLUMN())))</formula>
    </cfRule>
  </conditionalFormatting>
  <conditionalFormatting sqref="W58:BA58">
    <cfRule type="expression" dxfId="150" priority="153">
      <formula>INDIRECT(ADDRESS(ROW(),COLUMN()))=TRUNC(INDIRECT(ADDRESS(ROW(),COLUMN())))</formula>
    </cfRule>
  </conditionalFormatting>
  <conditionalFormatting sqref="W60:BA60">
    <cfRule type="expression" dxfId="149" priority="152">
      <formula>INDIRECT(ADDRESS(ROW(),COLUMN()))=TRUNC(INDIRECT(ADDRESS(ROW(),COLUMN())))</formula>
    </cfRule>
  </conditionalFormatting>
  <conditionalFormatting sqref="W62:BA62">
    <cfRule type="expression" dxfId="148" priority="151">
      <formula>INDIRECT(ADDRESS(ROW(),COLUMN()))=TRUNC(INDIRECT(ADDRESS(ROW(),COLUMN())))</formula>
    </cfRule>
  </conditionalFormatting>
  <conditionalFormatting sqref="W64:BA64">
    <cfRule type="expression" dxfId="147" priority="150">
      <formula>INDIRECT(ADDRESS(ROW(),COLUMN()))=TRUNC(INDIRECT(ADDRESS(ROW(),COLUMN())))</formula>
    </cfRule>
  </conditionalFormatting>
  <conditionalFormatting sqref="W66:BA66">
    <cfRule type="expression" dxfId="146" priority="149">
      <formula>INDIRECT(ADDRESS(ROW(),COLUMN()))=TRUNC(INDIRECT(ADDRESS(ROW(),COLUMN())))</formula>
    </cfRule>
  </conditionalFormatting>
  <conditionalFormatting sqref="W68:BA68">
    <cfRule type="expression" dxfId="145" priority="148">
      <formula>INDIRECT(ADDRESS(ROW(),COLUMN()))=TRUNC(INDIRECT(ADDRESS(ROW(),COLUMN())))</formula>
    </cfRule>
  </conditionalFormatting>
  <conditionalFormatting sqref="W70:BA70">
    <cfRule type="expression" dxfId="144" priority="147">
      <formula>INDIRECT(ADDRESS(ROW(),COLUMN()))=TRUNC(INDIRECT(ADDRESS(ROW(),COLUMN())))</formula>
    </cfRule>
  </conditionalFormatting>
  <conditionalFormatting sqref="W72:BA72">
    <cfRule type="expression" dxfId="143" priority="146">
      <formula>INDIRECT(ADDRESS(ROW(),COLUMN()))=TRUNC(INDIRECT(ADDRESS(ROW(),COLUMN())))</formula>
    </cfRule>
  </conditionalFormatting>
  <conditionalFormatting sqref="W74:BA74">
    <cfRule type="expression" dxfId="142" priority="145">
      <formula>INDIRECT(ADDRESS(ROW(),COLUMN()))=TRUNC(INDIRECT(ADDRESS(ROW(),COLUMN())))</formula>
    </cfRule>
  </conditionalFormatting>
  <conditionalFormatting sqref="W76:BA76">
    <cfRule type="expression" dxfId="141" priority="144">
      <formula>INDIRECT(ADDRESS(ROW(),COLUMN()))=TRUNC(INDIRECT(ADDRESS(ROW(),COLUMN())))</formula>
    </cfRule>
  </conditionalFormatting>
  <conditionalFormatting sqref="W78:BA78">
    <cfRule type="expression" dxfId="140" priority="141">
      <formula>INDIRECT(ADDRESS(ROW(),COLUMN()))=TRUNC(INDIRECT(ADDRESS(ROW(),COLUMN())))</formula>
    </cfRule>
  </conditionalFormatting>
  <conditionalFormatting sqref="BB78:BE78">
    <cfRule type="expression" dxfId="139" priority="142">
      <formula>INDIRECT(ADDRESS(ROW(),COLUMN()))=TRUNC(INDIRECT(ADDRESS(ROW(),COLUMN())))</formula>
    </cfRule>
  </conditionalFormatting>
  <conditionalFormatting sqref="BB80:BE80">
    <cfRule type="expression" dxfId="138" priority="140">
      <formula>INDIRECT(ADDRESS(ROW(),COLUMN()))=TRUNC(INDIRECT(ADDRESS(ROW(),COLUMN())))</formula>
    </cfRule>
  </conditionalFormatting>
  <conditionalFormatting sqref="W80:BA80">
    <cfRule type="expression" dxfId="137" priority="139">
      <formula>INDIRECT(ADDRESS(ROW(),COLUMN()))=TRUNC(INDIRECT(ADDRESS(ROW(),COLUMN())))</formula>
    </cfRule>
  </conditionalFormatting>
  <conditionalFormatting sqref="BB82:BE82">
    <cfRule type="expression" dxfId="136" priority="138">
      <formula>INDIRECT(ADDRESS(ROW(),COLUMN()))=TRUNC(INDIRECT(ADDRESS(ROW(),COLUMN())))</formula>
    </cfRule>
  </conditionalFormatting>
  <conditionalFormatting sqref="W82:BA82">
    <cfRule type="expression" dxfId="135" priority="137">
      <formula>INDIRECT(ADDRESS(ROW(),COLUMN()))=TRUNC(INDIRECT(ADDRESS(ROW(),COLUMN())))</formula>
    </cfRule>
  </conditionalFormatting>
  <conditionalFormatting sqref="BB84:BE84">
    <cfRule type="expression" dxfId="134" priority="136">
      <formula>INDIRECT(ADDRESS(ROW(),COLUMN()))=TRUNC(INDIRECT(ADDRESS(ROW(),COLUMN())))</formula>
    </cfRule>
  </conditionalFormatting>
  <conditionalFormatting sqref="W84:BA84">
    <cfRule type="expression" dxfId="133" priority="135">
      <formula>INDIRECT(ADDRESS(ROW(),COLUMN()))=TRUNC(INDIRECT(ADDRESS(ROW(),COLUMN())))</formula>
    </cfRule>
  </conditionalFormatting>
  <conditionalFormatting sqref="BB86:BE86">
    <cfRule type="expression" dxfId="132" priority="134">
      <formula>INDIRECT(ADDRESS(ROW(),COLUMN()))=TRUNC(INDIRECT(ADDRESS(ROW(),COLUMN())))</formula>
    </cfRule>
  </conditionalFormatting>
  <conditionalFormatting sqref="W86:BA86">
    <cfRule type="expression" dxfId="131" priority="133">
      <formula>INDIRECT(ADDRESS(ROW(),COLUMN()))=TRUNC(INDIRECT(ADDRESS(ROW(),COLUMN())))</formula>
    </cfRule>
  </conditionalFormatting>
  <conditionalFormatting sqref="BB88:BE88">
    <cfRule type="expression" dxfId="130" priority="132">
      <formula>INDIRECT(ADDRESS(ROW(),COLUMN()))=TRUNC(INDIRECT(ADDRESS(ROW(),COLUMN())))</formula>
    </cfRule>
  </conditionalFormatting>
  <conditionalFormatting sqref="W88:BA88">
    <cfRule type="expression" dxfId="129" priority="131">
      <formula>INDIRECT(ADDRESS(ROW(),COLUMN()))=TRUNC(INDIRECT(ADDRESS(ROW(),COLUMN())))</formula>
    </cfRule>
  </conditionalFormatting>
  <conditionalFormatting sqref="BB90:BE90">
    <cfRule type="expression" dxfId="128" priority="130">
      <formula>INDIRECT(ADDRESS(ROW(),COLUMN()))=TRUNC(INDIRECT(ADDRESS(ROW(),COLUMN())))</formula>
    </cfRule>
  </conditionalFormatting>
  <conditionalFormatting sqref="W90:BA90">
    <cfRule type="expression" dxfId="127" priority="129">
      <formula>INDIRECT(ADDRESS(ROW(),COLUMN()))=TRUNC(INDIRECT(ADDRESS(ROW(),COLUMN())))</formula>
    </cfRule>
  </conditionalFormatting>
  <conditionalFormatting sqref="BB92:BE92">
    <cfRule type="expression" dxfId="126" priority="128">
      <formula>INDIRECT(ADDRESS(ROW(),COLUMN()))=TRUNC(INDIRECT(ADDRESS(ROW(),COLUMN())))</formula>
    </cfRule>
  </conditionalFormatting>
  <conditionalFormatting sqref="W92:BA92">
    <cfRule type="expression" dxfId="125" priority="127">
      <formula>INDIRECT(ADDRESS(ROW(),COLUMN()))=TRUNC(INDIRECT(ADDRESS(ROW(),COLUMN())))</formula>
    </cfRule>
  </conditionalFormatting>
  <conditionalFormatting sqref="BB94:BE94">
    <cfRule type="expression" dxfId="124" priority="126">
      <formula>INDIRECT(ADDRESS(ROW(),COLUMN()))=TRUNC(INDIRECT(ADDRESS(ROW(),COLUMN())))</formula>
    </cfRule>
  </conditionalFormatting>
  <conditionalFormatting sqref="W94:BA94">
    <cfRule type="expression" dxfId="123" priority="125">
      <formula>INDIRECT(ADDRESS(ROW(),COLUMN()))=TRUNC(INDIRECT(ADDRESS(ROW(),COLUMN())))</formula>
    </cfRule>
  </conditionalFormatting>
  <conditionalFormatting sqref="BB96:BE96">
    <cfRule type="expression" dxfId="122" priority="124">
      <formula>INDIRECT(ADDRESS(ROW(),COLUMN()))=TRUNC(INDIRECT(ADDRESS(ROW(),COLUMN())))</formula>
    </cfRule>
  </conditionalFormatting>
  <conditionalFormatting sqref="W96:BA96">
    <cfRule type="expression" dxfId="121" priority="123">
      <formula>INDIRECT(ADDRESS(ROW(),COLUMN()))=TRUNC(INDIRECT(ADDRESS(ROW(),COLUMN())))</formula>
    </cfRule>
  </conditionalFormatting>
  <conditionalFormatting sqref="BB98:BE98">
    <cfRule type="expression" dxfId="120" priority="122">
      <formula>INDIRECT(ADDRESS(ROW(),COLUMN()))=TRUNC(INDIRECT(ADDRESS(ROW(),COLUMN())))</formula>
    </cfRule>
  </conditionalFormatting>
  <conditionalFormatting sqref="W98:BA98">
    <cfRule type="expression" dxfId="119" priority="121">
      <formula>INDIRECT(ADDRESS(ROW(),COLUMN()))=TRUNC(INDIRECT(ADDRESS(ROW(),COLUMN())))</formula>
    </cfRule>
  </conditionalFormatting>
  <conditionalFormatting sqref="BB100:BE100">
    <cfRule type="expression" dxfId="118" priority="120">
      <formula>INDIRECT(ADDRESS(ROW(),COLUMN()))=TRUNC(INDIRECT(ADDRESS(ROW(),COLUMN())))</formula>
    </cfRule>
  </conditionalFormatting>
  <conditionalFormatting sqref="W100:BA100">
    <cfRule type="expression" dxfId="117" priority="119">
      <formula>INDIRECT(ADDRESS(ROW(),COLUMN()))=TRUNC(INDIRECT(ADDRESS(ROW(),COLUMN())))</formula>
    </cfRule>
  </conditionalFormatting>
  <conditionalFormatting sqref="BB102:BE102">
    <cfRule type="expression" dxfId="116" priority="118">
      <formula>INDIRECT(ADDRESS(ROW(),COLUMN()))=TRUNC(INDIRECT(ADDRESS(ROW(),COLUMN())))</formula>
    </cfRule>
  </conditionalFormatting>
  <conditionalFormatting sqref="W102:BA102">
    <cfRule type="expression" dxfId="115" priority="117">
      <formula>INDIRECT(ADDRESS(ROW(),COLUMN()))=TRUNC(INDIRECT(ADDRESS(ROW(),COLUMN())))</formula>
    </cfRule>
  </conditionalFormatting>
  <conditionalFormatting sqref="BB104:BE104">
    <cfRule type="expression" dxfId="114" priority="116">
      <formula>INDIRECT(ADDRESS(ROW(),COLUMN()))=TRUNC(INDIRECT(ADDRESS(ROW(),COLUMN())))</formula>
    </cfRule>
  </conditionalFormatting>
  <conditionalFormatting sqref="W104:BA104">
    <cfRule type="expression" dxfId="113" priority="115">
      <formula>INDIRECT(ADDRESS(ROW(),COLUMN()))=TRUNC(INDIRECT(ADDRESS(ROW(),COLUMN())))</formula>
    </cfRule>
  </conditionalFormatting>
  <conditionalFormatting sqref="BB106:BE106">
    <cfRule type="expression" dxfId="112" priority="114">
      <formula>INDIRECT(ADDRESS(ROW(),COLUMN()))=TRUNC(INDIRECT(ADDRESS(ROW(),COLUMN())))</formula>
    </cfRule>
  </conditionalFormatting>
  <conditionalFormatting sqref="W106:BA106">
    <cfRule type="expression" dxfId="111" priority="113">
      <formula>INDIRECT(ADDRESS(ROW(),COLUMN()))=TRUNC(INDIRECT(ADDRESS(ROW(),COLUMN())))</formula>
    </cfRule>
  </conditionalFormatting>
  <conditionalFormatting sqref="BB108:BE108">
    <cfRule type="expression" dxfId="110" priority="112">
      <formula>INDIRECT(ADDRESS(ROW(),COLUMN()))=TRUNC(INDIRECT(ADDRESS(ROW(),COLUMN())))</formula>
    </cfRule>
  </conditionalFormatting>
  <conditionalFormatting sqref="W108:BA108">
    <cfRule type="expression" dxfId="109" priority="111">
      <formula>INDIRECT(ADDRESS(ROW(),COLUMN()))=TRUNC(INDIRECT(ADDRESS(ROW(),COLUMN())))</formula>
    </cfRule>
  </conditionalFormatting>
  <conditionalFormatting sqref="BB110:BE110">
    <cfRule type="expression" dxfId="108" priority="110">
      <formula>INDIRECT(ADDRESS(ROW(),COLUMN()))=TRUNC(INDIRECT(ADDRESS(ROW(),COLUMN())))</formula>
    </cfRule>
  </conditionalFormatting>
  <conditionalFormatting sqref="W110:BA110">
    <cfRule type="expression" dxfId="107" priority="109">
      <formula>INDIRECT(ADDRESS(ROW(),COLUMN()))=TRUNC(INDIRECT(ADDRESS(ROW(),COLUMN())))</formula>
    </cfRule>
  </conditionalFormatting>
  <conditionalFormatting sqref="BB112:BE112">
    <cfRule type="expression" dxfId="106" priority="108">
      <formula>INDIRECT(ADDRESS(ROW(),COLUMN()))=TRUNC(INDIRECT(ADDRESS(ROW(),COLUMN())))</formula>
    </cfRule>
  </conditionalFormatting>
  <conditionalFormatting sqref="W112:BA112">
    <cfRule type="expression" dxfId="105" priority="107">
      <formula>INDIRECT(ADDRESS(ROW(),COLUMN()))=TRUNC(INDIRECT(ADDRESS(ROW(),COLUMN())))</formula>
    </cfRule>
  </conditionalFormatting>
  <conditionalFormatting sqref="BB114:BE114">
    <cfRule type="expression" dxfId="104" priority="106">
      <formula>INDIRECT(ADDRESS(ROW(),COLUMN()))=TRUNC(INDIRECT(ADDRESS(ROW(),COLUMN())))</formula>
    </cfRule>
  </conditionalFormatting>
  <conditionalFormatting sqref="W114:BA114">
    <cfRule type="expression" dxfId="103" priority="105">
      <formula>INDIRECT(ADDRESS(ROW(),COLUMN()))=TRUNC(INDIRECT(ADDRESS(ROW(),COLUMN())))</formula>
    </cfRule>
  </conditionalFormatting>
  <conditionalFormatting sqref="BB116:BE116">
    <cfRule type="expression" dxfId="102" priority="104">
      <formula>INDIRECT(ADDRESS(ROW(),COLUMN()))=TRUNC(INDIRECT(ADDRESS(ROW(),COLUMN())))</formula>
    </cfRule>
  </conditionalFormatting>
  <conditionalFormatting sqref="W116:BA116">
    <cfRule type="expression" dxfId="101" priority="103">
      <formula>INDIRECT(ADDRESS(ROW(),COLUMN()))=TRUNC(INDIRECT(ADDRESS(ROW(),COLUMN())))</formula>
    </cfRule>
  </conditionalFormatting>
  <conditionalFormatting sqref="BB118:BE118">
    <cfRule type="expression" dxfId="100" priority="102">
      <formula>INDIRECT(ADDRESS(ROW(),COLUMN()))=TRUNC(INDIRECT(ADDRESS(ROW(),COLUMN())))</formula>
    </cfRule>
  </conditionalFormatting>
  <conditionalFormatting sqref="W118:BA118">
    <cfRule type="expression" dxfId="99" priority="101">
      <formula>INDIRECT(ADDRESS(ROW(),COLUMN()))=TRUNC(INDIRECT(ADDRESS(ROW(),COLUMN())))</formula>
    </cfRule>
  </conditionalFormatting>
  <conditionalFormatting sqref="BB120:BE120">
    <cfRule type="expression" dxfId="98" priority="100">
      <formula>INDIRECT(ADDRESS(ROW(),COLUMN()))=TRUNC(INDIRECT(ADDRESS(ROW(),COLUMN())))</formula>
    </cfRule>
  </conditionalFormatting>
  <conditionalFormatting sqref="W120:BA120">
    <cfRule type="expression" dxfId="97" priority="99">
      <formula>INDIRECT(ADDRESS(ROW(),COLUMN()))=TRUNC(INDIRECT(ADDRESS(ROW(),COLUMN())))</formula>
    </cfRule>
  </conditionalFormatting>
  <conditionalFormatting sqref="BB122:BE122">
    <cfRule type="expression" dxfId="96" priority="98">
      <formula>INDIRECT(ADDRESS(ROW(),COLUMN()))=TRUNC(INDIRECT(ADDRESS(ROW(),COLUMN())))</formula>
    </cfRule>
  </conditionalFormatting>
  <conditionalFormatting sqref="W122:BA122">
    <cfRule type="expression" dxfId="95" priority="97">
      <formula>INDIRECT(ADDRESS(ROW(),COLUMN()))=TRUNC(INDIRECT(ADDRESS(ROW(),COLUMN())))</formula>
    </cfRule>
  </conditionalFormatting>
  <conditionalFormatting sqref="BB124:BE124">
    <cfRule type="expression" dxfId="94" priority="96">
      <formula>INDIRECT(ADDRESS(ROW(),COLUMN()))=TRUNC(INDIRECT(ADDRESS(ROW(),COLUMN())))</formula>
    </cfRule>
  </conditionalFormatting>
  <conditionalFormatting sqref="W124:BA124">
    <cfRule type="expression" dxfId="93" priority="95">
      <formula>INDIRECT(ADDRESS(ROW(),COLUMN()))=TRUNC(INDIRECT(ADDRESS(ROW(),COLUMN())))</formula>
    </cfRule>
  </conditionalFormatting>
  <conditionalFormatting sqref="BB126:BE126">
    <cfRule type="expression" dxfId="92" priority="94">
      <formula>INDIRECT(ADDRESS(ROW(),COLUMN()))=TRUNC(INDIRECT(ADDRESS(ROW(),COLUMN())))</formula>
    </cfRule>
  </conditionalFormatting>
  <conditionalFormatting sqref="W126:BA126">
    <cfRule type="expression" dxfId="91" priority="93">
      <formula>INDIRECT(ADDRESS(ROW(),COLUMN()))=TRUNC(INDIRECT(ADDRESS(ROW(),COLUMN())))</formula>
    </cfRule>
  </conditionalFormatting>
  <conditionalFormatting sqref="BB128:BE128">
    <cfRule type="expression" dxfId="90" priority="92">
      <formula>INDIRECT(ADDRESS(ROW(),COLUMN()))=TRUNC(INDIRECT(ADDRESS(ROW(),COLUMN())))</formula>
    </cfRule>
  </conditionalFormatting>
  <conditionalFormatting sqref="W128:BA128">
    <cfRule type="expression" dxfId="89" priority="91">
      <formula>INDIRECT(ADDRESS(ROW(),COLUMN()))=TRUNC(INDIRECT(ADDRESS(ROW(),COLUMN())))</formula>
    </cfRule>
  </conditionalFormatting>
  <conditionalFormatting sqref="BB130:BE130">
    <cfRule type="expression" dxfId="88" priority="90">
      <formula>INDIRECT(ADDRESS(ROW(),COLUMN()))=TRUNC(INDIRECT(ADDRESS(ROW(),COLUMN())))</formula>
    </cfRule>
  </conditionalFormatting>
  <conditionalFormatting sqref="W130:BA130">
    <cfRule type="expression" dxfId="87" priority="89">
      <formula>INDIRECT(ADDRESS(ROW(),COLUMN()))=TRUNC(INDIRECT(ADDRESS(ROW(),COLUMN())))</formula>
    </cfRule>
  </conditionalFormatting>
  <conditionalFormatting sqref="BB132:BE132">
    <cfRule type="expression" dxfId="86" priority="88">
      <formula>INDIRECT(ADDRESS(ROW(),COLUMN()))=TRUNC(INDIRECT(ADDRESS(ROW(),COLUMN())))</formula>
    </cfRule>
  </conditionalFormatting>
  <conditionalFormatting sqref="W132:BA132">
    <cfRule type="expression" dxfId="85" priority="87">
      <formula>INDIRECT(ADDRESS(ROW(),COLUMN()))=TRUNC(INDIRECT(ADDRESS(ROW(),COLUMN())))</formula>
    </cfRule>
  </conditionalFormatting>
  <conditionalFormatting sqref="BB134:BE134">
    <cfRule type="expression" dxfId="84" priority="86">
      <formula>INDIRECT(ADDRESS(ROW(),COLUMN()))=TRUNC(INDIRECT(ADDRESS(ROW(),COLUMN())))</formula>
    </cfRule>
  </conditionalFormatting>
  <conditionalFormatting sqref="W134:BA134">
    <cfRule type="expression" dxfId="83" priority="85">
      <formula>INDIRECT(ADDRESS(ROW(),COLUMN()))=TRUNC(INDIRECT(ADDRESS(ROW(),COLUMN())))</formula>
    </cfRule>
  </conditionalFormatting>
  <conditionalFormatting sqref="BB136:BE136">
    <cfRule type="expression" dxfId="82" priority="84">
      <formula>INDIRECT(ADDRESS(ROW(),COLUMN()))=TRUNC(INDIRECT(ADDRESS(ROW(),COLUMN())))</formula>
    </cfRule>
  </conditionalFormatting>
  <conditionalFormatting sqref="W136:BA136">
    <cfRule type="expression" dxfId="81" priority="83">
      <formula>INDIRECT(ADDRESS(ROW(),COLUMN()))=TRUNC(INDIRECT(ADDRESS(ROW(),COLUMN())))</formula>
    </cfRule>
  </conditionalFormatting>
  <conditionalFormatting sqref="BB138:BE138">
    <cfRule type="expression" dxfId="80" priority="82">
      <formula>INDIRECT(ADDRESS(ROW(),COLUMN()))=TRUNC(INDIRECT(ADDRESS(ROW(),COLUMN())))</formula>
    </cfRule>
  </conditionalFormatting>
  <conditionalFormatting sqref="W138:BA138">
    <cfRule type="expression" dxfId="79" priority="81">
      <formula>INDIRECT(ADDRESS(ROW(),COLUMN()))=TRUNC(INDIRECT(ADDRESS(ROW(),COLUMN())))</formula>
    </cfRule>
  </conditionalFormatting>
  <conditionalFormatting sqref="BB140:BE140">
    <cfRule type="expression" dxfId="78" priority="80">
      <formula>INDIRECT(ADDRESS(ROW(),COLUMN()))=TRUNC(INDIRECT(ADDRESS(ROW(),COLUMN())))</formula>
    </cfRule>
  </conditionalFormatting>
  <conditionalFormatting sqref="W140:BA140">
    <cfRule type="expression" dxfId="77" priority="79">
      <formula>INDIRECT(ADDRESS(ROW(),COLUMN()))=TRUNC(INDIRECT(ADDRESS(ROW(),COLUMN())))</formula>
    </cfRule>
  </conditionalFormatting>
  <conditionalFormatting sqref="BB142:BE142">
    <cfRule type="expression" dxfId="76" priority="78">
      <formula>INDIRECT(ADDRESS(ROW(),COLUMN()))=TRUNC(INDIRECT(ADDRESS(ROW(),COLUMN())))</formula>
    </cfRule>
  </conditionalFormatting>
  <conditionalFormatting sqref="W142:BA142">
    <cfRule type="expression" dxfId="75" priority="77">
      <formula>INDIRECT(ADDRESS(ROW(),COLUMN()))=TRUNC(INDIRECT(ADDRESS(ROW(),COLUMN())))</formula>
    </cfRule>
  </conditionalFormatting>
  <conditionalFormatting sqref="BB144:BE144">
    <cfRule type="expression" dxfId="74" priority="76">
      <formula>INDIRECT(ADDRESS(ROW(),COLUMN()))=TRUNC(INDIRECT(ADDRESS(ROW(),COLUMN())))</formula>
    </cfRule>
  </conditionalFormatting>
  <conditionalFormatting sqref="W144:BA144">
    <cfRule type="expression" dxfId="73" priority="75">
      <formula>INDIRECT(ADDRESS(ROW(),COLUMN()))=TRUNC(INDIRECT(ADDRESS(ROW(),COLUMN())))</formula>
    </cfRule>
  </conditionalFormatting>
  <conditionalFormatting sqref="BB146:BE146">
    <cfRule type="expression" dxfId="72" priority="74">
      <formula>INDIRECT(ADDRESS(ROW(),COLUMN()))=TRUNC(INDIRECT(ADDRESS(ROW(),COLUMN())))</formula>
    </cfRule>
  </conditionalFormatting>
  <conditionalFormatting sqref="W146:BA146">
    <cfRule type="expression" dxfId="71" priority="73">
      <formula>INDIRECT(ADDRESS(ROW(),COLUMN()))=TRUNC(INDIRECT(ADDRESS(ROW(),COLUMN())))</formula>
    </cfRule>
  </conditionalFormatting>
  <conditionalFormatting sqref="BB148:BE148">
    <cfRule type="expression" dxfId="70" priority="72">
      <formula>INDIRECT(ADDRESS(ROW(),COLUMN()))=TRUNC(INDIRECT(ADDRESS(ROW(),COLUMN())))</formula>
    </cfRule>
  </conditionalFormatting>
  <conditionalFormatting sqref="W148:BA148">
    <cfRule type="expression" dxfId="69" priority="71">
      <formula>INDIRECT(ADDRESS(ROW(),COLUMN()))=TRUNC(INDIRECT(ADDRESS(ROW(),COLUMN())))</formula>
    </cfRule>
  </conditionalFormatting>
  <conditionalFormatting sqref="BB150:BE150">
    <cfRule type="expression" dxfId="68" priority="70">
      <formula>INDIRECT(ADDRESS(ROW(),COLUMN()))=TRUNC(INDIRECT(ADDRESS(ROW(),COLUMN())))</formula>
    </cfRule>
  </conditionalFormatting>
  <conditionalFormatting sqref="W150:BA150">
    <cfRule type="expression" dxfId="67" priority="69">
      <formula>INDIRECT(ADDRESS(ROW(),COLUMN()))=TRUNC(INDIRECT(ADDRESS(ROW(),COLUMN())))</formula>
    </cfRule>
  </conditionalFormatting>
  <conditionalFormatting sqref="BB152:BE152">
    <cfRule type="expression" dxfId="66" priority="68">
      <formula>INDIRECT(ADDRESS(ROW(),COLUMN()))=TRUNC(INDIRECT(ADDRESS(ROW(),COLUMN())))</formula>
    </cfRule>
  </conditionalFormatting>
  <conditionalFormatting sqref="W152:BA152">
    <cfRule type="expression" dxfId="65" priority="67">
      <formula>INDIRECT(ADDRESS(ROW(),COLUMN()))=TRUNC(INDIRECT(ADDRESS(ROW(),COLUMN())))</formula>
    </cfRule>
  </conditionalFormatting>
  <conditionalFormatting sqref="BB154:BE154">
    <cfRule type="expression" dxfId="64" priority="66">
      <formula>INDIRECT(ADDRESS(ROW(),COLUMN()))=TRUNC(INDIRECT(ADDRESS(ROW(),COLUMN())))</formula>
    </cfRule>
  </conditionalFormatting>
  <conditionalFormatting sqref="W154:BA154">
    <cfRule type="expression" dxfId="63" priority="65">
      <formula>INDIRECT(ADDRESS(ROW(),COLUMN()))=TRUNC(INDIRECT(ADDRESS(ROW(),COLUMN())))</formula>
    </cfRule>
  </conditionalFormatting>
  <conditionalFormatting sqref="BB156:BE156">
    <cfRule type="expression" dxfId="62" priority="64">
      <formula>INDIRECT(ADDRESS(ROW(),COLUMN()))=TRUNC(INDIRECT(ADDRESS(ROW(),COLUMN())))</formula>
    </cfRule>
  </conditionalFormatting>
  <conditionalFormatting sqref="W156:BA156">
    <cfRule type="expression" dxfId="61" priority="63">
      <formula>INDIRECT(ADDRESS(ROW(),COLUMN()))=TRUNC(INDIRECT(ADDRESS(ROW(),COLUMN())))</formula>
    </cfRule>
  </conditionalFormatting>
  <conditionalFormatting sqref="BB158:BE158">
    <cfRule type="expression" dxfId="60" priority="62">
      <formula>INDIRECT(ADDRESS(ROW(),COLUMN()))=TRUNC(INDIRECT(ADDRESS(ROW(),COLUMN())))</formula>
    </cfRule>
  </conditionalFormatting>
  <conditionalFormatting sqref="W158:BA158">
    <cfRule type="expression" dxfId="59" priority="61">
      <formula>INDIRECT(ADDRESS(ROW(),COLUMN()))=TRUNC(INDIRECT(ADDRESS(ROW(),COLUMN())))</formula>
    </cfRule>
  </conditionalFormatting>
  <conditionalFormatting sqref="BB160:BE160">
    <cfRule type="expression" dxfId="58" priority="60">
      <formula>INDIRECT(ADDRESS(ROW(),COLUMN()))=TRUNC(INDIRECT(ADDRESS(ROW(),COLUMN())))</formula>
    </cfRule>
  </conditionalFormatting>
  <conditionalFormatting sqref="W160:BA160">
    <cfRule type="expression" dxfId="57" priority="59">
      <formula>INDIRECT(ADDRESS(ROW(),COLUMN()))=TRUNC(INDIRECT(ADDRESS(ROW(),COLUMN())))</formula>
    </cfRule>
  </conditionalFormatting>
  <conditionalFormatting sqref="BB162:BE162">
    <cfRule type="expression" dxfId="56" priority="58">
      <formula>INDIRECT(ADDRESS(ROW(),COLUMN()))=TRUNC(INDIRECT(ADDRESS(ROW(),COLUMN())))</formula>
    </cfRule>
  </conditionalFormatting>
  <conditionalFormatting sqref="W162:BA162">
    <cfRule type="expression" dxfId="55" priority="57">
      <formula>INDIRECT(ADDRESS(ROW(),COLUMN()))=TRUNC(INDIRECT(ADDRESS(ROW(),COLUMN())))</formula>
    </cfRule>
  </conditionalFormatting>
  <conditionalFormatting sqref="BB164:BE164">
    <cfRule type="expression" dxfId="54" priority="56">
      <formula>INDIRECT(ADDRESS(ROW(),COLUMN()))=TRUNC(INDIRECT(ADDRESS(ROW(),COLUMN())))</formula>
    </cfRule>
  </conditionalFormatting>
  <conditionalFormatting sqref="W164:BA164">
    <cfRule type="expression" dxfId="53" priority="55">
      <formula>INDIRECT(ADDRESS(ROW(),COLUMN()))=TRUNC(INDIRECT(ADDRESS(ROW(),COLUMN())))</formula>
    </cfRule>
  </conditionalFormatting>
  <conditionalFormatting sqref="BB166:BE166">
    <cfRule type="expression" dxfId="52" priority="54">
      <formula>INDIRECT(ADDRESS(ROW(),COLUMN()))=TRUNC(INDIRECT(ADDRESS(ROW(),COLUMN())))</formula>
    </cfRule>
  </conditionalFormatting>
  <conditionalFormatting sqref="W166:BA166">
    <cfRule type="expression" dxfId="51" priority="53">
      <formula>INDIRECT(ADDRESS(ROW(),COLUMN()))=TRUNC(INDIRECT(ADDRESS(ROW(),COLUMN())))</formula>
    </cfRule>
  </conditionalFormatting>
  <conditionalFormatting sqref="BB168:BE168">
    <cfRule type="expression" dxfId="50" priority="52">
      <formula>INDIRECT(ADDRESS(ROW(),COLUMN()))=TRUNC(INDIRECT(ADDRESS(ROW(),COLUMN())))</formula>
    </cfRule>
  </conditionalFormatting>
  <conditionalFormatting sqref="W168:BA168">
    <cfRule type="expression" dxfId="49" priority="51">
      <formula>INDIRECT(ADDRESS(ROW(),COLUMN()))=TRUNC(INDIRECT(ADDRESS(ROW(),COLUMN())))</formula>
    </cfRule>
  </conditionalFormatting>
  <conditionalFormatting sqref="BB170:BE170">
    <cfRule type="expression" dxfId="48" priority="50">
      <formula>INDIRECT(ADDRESS(ROW(),COLUMN()))=TRUNC(INDIRECT(ADDRESS(ROW(),COLUMN())))</formula>
    </cfRule>
  </conditionalFormatting>
  <conditionalFormatting sqref="W170:BA170">
    <cfRule type="expression" dxfId="47" priority="49">
      <formula>INDIRECT(ADDRESS(ROW(),COLUMN()))=TRUNC(INDIRECT(ADDRESS(ROW(),COLUMN())))</formula>
    </cfRule>
  </conditionalFormatting>
  <conditionalFormatting sqref="BB172:BE172">
    <cfRule type="expression" dxfId="46" priority="48">
      <formula>INDIRECT(ADDRESS(ROW(),COLUMN()))=TRUNC(INDIRECT(ADDRESS(ROW(),COLUMN())))</formula>
    </cfRule>
  </conditionalFormatting>
  <conditionalFormatting sqref="W172:BA172">
    <cfRule type="expression" dxfId="45" priority="47">
      <formula>INDIRECT(ADDRESS(ROW(),COLUMN()))=TRUNC(INDIRECT(ADDRESS(ROW(),COLUMN())))</formula>
    </cfRule>
  </conditionalFormatting>
  <conditionalFormatting sqref="BB174:BE174">
    <cfRule type="expression" dxfId="44" priority="46">
      <formula>INDIRECT(ADDRESS(ROW(),COLUMN()))=TRUNC(INDIRECT(ADDRESS(ROW(),COLUMN())))</formula>
    </cfRule>
  </conditionalFormatting>
  <conditionalFormatting sqref="W174:BA174">
    <cfRule type="expression" dxfId="43" priority="45">
      <formula>INDIRECT(ADDRESS(ROW(),COLUMN()))=TRUNC(INDIRECT(ADDRESS(ROW(),COLUMN())))</formula>
    </cfRule>
  </conditionalFormatting>
  <conditionalFormatting sqref="BB176:BE176">
    <cfRule type="expression" dxfId="42" priority="44">
      <formula>INDIRECT(ADDRESS(ROW(),COLUMN()))=TRUNC(INDIRECT(ADDRESS(ROW(),COLUMN())))</formula>
    </cfRule>
  </conditionalFormatting>
  <conditionalFormatting sqref="W176:BA176">
    <cfRule type="expression" dxfId="41" priority="43">
      <formula>INDIRECT(ADDRESS(ROW(),COLUMN()))=TRUNC(INDIRECT(ADDRESS(ROW(),COLUMN())))</formula>
    </cfRule>
  </conditionalFormatting>
  <conditionalFormatting sqref="BB178:BE178">
    <cfRule type="expression" dxfId="40" priority="42">
      <formula>INDIRECT(ADDRESS(ROW(),COLUMN()))=TRUNC(INDIRECT(ADDRESS(ROW(),COLUMN())))</formula>
    </cfRule>
  </conditionalFormatting>
  <conditionalFormatting sqref="W178:BA178">
    <cfRule type="expression" dxfId="39" priority="41">
      <formula>INDIRECT(ADDRESS(ROW(),COLUMN()))=TRUNC(INDIRECT(ADDRESS(ROW(),COLUMN())))</formula>
    </cfRule>
  </conditionalFormatting>
  <conditionalFormatting sqref="BB180:BE180">
    <cfRule type="expression" dxfId="38" priority="40">
      <formula>INDIRECT(ADDRESS(ROW(),COLUMN()))=TRUNC(INDIRECT(ADDRESS(ROW(),COLUMN())))</formula>
    </cfRule>
  </conditionalFormatting>
  <conditionalFormatting sqref="W180:BA180">
    <cfRule type="expression" dxfId="37" priority="39">
      <formula>INDIRECT(ADDRESS(ROW(),COLUMN()))=TRUNC(INDIRECT(ADDRESS(ROW(),COLUMN())))</formula>
    </cfRule>
  </conditionalFormatting>
  <conditionalFormatting sqref="BB182:BE182">
    <cfRule type="expression" dxfId="36" priority="38">
      <formula>INDIRECT(ADDRESS(ROW(),COLUMN()))=TRUNC(INDIRECT(ADDRESS(ROW(),COLUMN())))</formula>
    </cfRule>
  </conditionalFormatting>
  <conditionalFormatting sqref="W182:BA182">
    <cfRule type="expression" dxfId="35" priority="37">
      <formula>INDIRECT(ADDRESS(ROW(),COLUMN()))=TRUNC(INDIRECT(ADDRESS(ROW(),COLUMN())))</formula>
    </cfRule>
  </conditionalFormatting>
  <conditionalFormatting sqref="BB184:BE184">
    <cfRule type="expression" dxfId="34" priority="36">
      <formula>INDIRECT(ADDRESS(ROW(),COLUMN()))=TRUNC(INDIRECT(ADDRESS(ROW(),COLUMN())))</formula>
    </cfRule>
  </conditionalFormatting>
  <conditionalFormatting sqref="W184:BA184">
    <cfRule type="expression" dxfId="33" priority="35">
      <formula>INDIRECT(ADDRESS(ROW(),COLUMN()))=TRUNC(INDIRECT(ADDRESS(ROW(),COLUMN())))</formula>
    </cfRule>
  </conditionalFormatting>
  <conditionalFormatting sqref="BB186:BE186">
    <cfRule type="expression" dxfId="32" priority="34">
      <formula>INDIRECT(ADDRESS(ROW(),COLUMN()))=TRUNC(INDIRECT(ADDRESS(ROW(),COLUMN())))</formula>
    </cfRule>
  </conditionalFormatting>
  <conditionalFormatting sqref="W186:BA186">
    <cfRule type="expression" dxfId="31" priority="33">
      <formula>INDIRECT(ADDRESS(ROW(),COLUMN()))=TRUNC(INDIRECT(ADDRESS(ROW(),COLUMN())))</formula>
    </cfRule>
  </conditionalFormatting>
  <conditionalFormatting sqref="BB188:BE188">
    <cfRule type="expression" dxfId="30" priority="32">
      <formula>INDIRECT(ADDRESS(ROW(),COLUMN()))=TRUNC(INDIRECT(ADDRESS(ROW(),COLUMN())))</formula>
    </cfRule>
  </conditionalFormatting>
  <conditionalFormatting sqref="W188:BA188">
    <cfRule type="expression" dxfId="29" priority="31">
      <formula>INDIRECT(ADDRESS(ROW(),COLUMN()))=TRUNC(INDIRECT(ADDRESS(ROW(),COLUMN())))</formula>
    </cfRule>
  </conditionalFormatting>
  <conditionalFormatting sqref="BB190:BE190">
    <cfRule type="expression" dxfId="28" priority="30">
      <formula>INDIRECT(ADDRESS(ROW(),COLUMN()))=TRUNC(INDIRECT(ADDRESS(ROW(),COLUMN())))</formula>
    </cfRule>
  </conditionalFormatting>
  <conditionalFormatting sqref="BB192:BE192">
    <cfRule type="expression" dxfId="27" priority="28">
      <formula>INDIRECT(ADDRESS(ROW(),COLUMN()))=TRUNC(INDIRECT(ADDRESS(ROW(),COLUMN())))</formula>
    </cfRule>
  </conditionalFormatting>
  <conditionalFormatting sqref="W192:BA192">
    <cfRule type="expression" dxfId="26" priority="27">
      <formula>INDIRECT(ADDRESS(ROW(),COLUMN()))=TRUNC(INDIRECT(ADDRESS(ROW(),COLUMN())))</formula>
    </cfRule>
  </conditionalFormatting>
  <conditionalFormatting sqref="BB194:BE194">
    <cfRule type="expression" dxfId="25" priority="26">
      <formula>INDIRECT(ADDRESS(ROW(),COLUMN()))=TRUNC(INDIRECT(ADDRESS(ROW(),COLUMN())))</formula>
    </cfRule>
  </conditionalFormatting>
  <conditionalFormatting sqref="W194:BA194">
    <cfRule type="expression" dxfId="24" priority="25">
      <formula>INDIRECT(ADDRESS(ROW(),COLUMN()))=TRUNC(INDIRECT(ADDRESS(ROW(),COLUMN())))</formula>
    </cfRule>
  </conditionalFormatting>
  <conditionalFormatting sqref="BB196:BE196">
    <cfRule type="expression" dxfId="23" priority="24">
      <formula>INDIRECT(ADDRESS(ROW(),COLUMN()))=TRUNC(INDIRECT(ADDRESS(ROW(),COLUMN())))</formula>
    </cfRule>
  </conditionalFormatting>
  <conditionalFormatting sqref="W196:BA196">
    <cfRule type="expression" dxfId="22" priority="23">
      <formula>INDIRECT(ADDRESS(ROW(),COLUMN()))=TRUNC(INDIRECT(ADDRESS(ROW(),COLUMN())))</formula>
    </cfRule>
  </conditionalFormatting>
  <conditionalFormatting sqref="BB198:BE198">
    <cfRule type="expression" dxfId="21" priority="22">
      <formula>INDIRECT(ADDRESS(ROW(),COLUMN()))=TRUNC(INDIRECT(ADDRESS(ROW(),COLUMN())))</formula>
    </cfRule>
  </conditionalFormatting>
  <conditionalFormatting sqref="W198:BA198">
    <cfRule type="expression" dxfId="20" priority="21">
      <formula>INDIRECT(ADDRESS(ROW(),COLUMN()))=TRUNC(INDIRECT(ADDRESS(ROW(),COLUMN())))</formula>
    </cfRule>
  </conditionalFormatting>
  <conditionalFormatting sqref="BB200:BE200">
    <cfRule type="expression" dxfId="19" priority="20">
      <formula>INDIRECT(ADDRESS(ROW(),COLUMN()))=TRUNC(INDIRECT(ADDRESS(ROW(),COLUMN())))</formula>
    </cfRule>
  </conditionalFormatting>
  <conditionalFormatting sqref="W200:BA200">
    <cfRule type="expression" dxfId="18" priority="19">
      <formula>INDIRECT(ADDRESS(ROW(),COLUMN()))=TRUNC(INDIRECT(ADDRESS(ROW(),COLUMN())))</formula>
    </cfRule>
  </conditionalFormatting>
  <conditionalFormatting sqref="BB202:BE202">
    <cfRule type="expression" dxfId="17" priority="18">
      <formula>INDIRECT(ADDRESS(ROW(),COLUMN()))=TRUNC(INDIRECT(ADDRESS(ROW(),COLUMN())))</formula>
    </cfRule>
  </conditionalFormatting>
  <conditionalFormatting sqref="W202:BA202">
    <cfRule type="expression" dxfId="16" priority="17">
      <formula>INDIRECT(ADDRESS(ROW(),COLUMN()))=TRUNC(INDIRECT(ADDRESS(ROW(),COLUMN())))</formula>
    </cfRule>
  </conditionalFormatting>
  <conditionalFormatting sqref="BB204:BE204">
    <cfRule type="expression" dxfId="15" priority="16">
      <formula>INDIRECT(ADDRESS(ROW(),COLUMN()))=TRUNC(INDIRECT(ADDRESS(ROW(),COLUMN())))</formula>
    </cfRule>
  </conditionalFormatting>
  <conditionalFormatting sqref="W204:BA204">
    <cfRule type="expression" dxfId="14" priority="15">
      <formula>INDIRECT(ADDRESS(ROW(),COLUMN()))=TRUNC(INDIRECT(ADDRESS(ROW(),COLUMN())))</formula>
    </cfRule>
  </conditionalFormatting>
  <conditionalFormatting sqref="BB206:BE206">
    <cfRule type="expression" dxfId="13" priority="14">
      <formula>INDIRECT(ADDRESS(ROW(),COLUMN()))=TRUNC(INDIRECT(ADDRESS(ROW(),COLUMN())))</formula>
    </cfRule>
  </conditionalFormatting>
  <conditionalFormatting sqref="W206:BA206">
    <cfRule type="expression" dxfId="12" priority="13">
      <formula>INDIRECT(ADDRESS(ROW(),COLUMN()))=TRUNC(INDIRECT(ADDRESS(ROW(),COLUMN())))</formula>
    </cfRule>
  </conditionalFormatting>
  <conditionalFormatting sqref="BB208:BE208">
    <cfRule type="expression" dxfId="11" priority="12">
      <formula>INDIRECT(ADDRESS(ROW(),COLUMN()))=TRUNC(INDIRECT(ADDRESS(ROW(),COLUMN())))</formula>
    </cfRule>
  </conditionalFormatting>
  <conditionalFormatting sqref="W208:BA208">
    <cfRule type="expression" dxfId="10" priority="11">
      <formula>INDIRECT(ADDRESS(ROW(),COLUMN()))=TRUNC(INDIRECT(ADDRESS(ROW(),COLUMN())))</formula>
    </cfRule>
  </conditionalFormatting>
  <conditionalFormatting sqref="BB210:BE210">
    <cfRule type="expression" dxfId="9" priority="10">
      <formula>INDIRECT(ADDRESS(ROW(),COLUMN()))=TRUNC(INDIRECT(ADDRESS(ROW(),COLUMN())))</formula>
    </cfRule>
  </conditionalFormatting>
  <conditionalFormatting sqref="W210:BA210">
    <cfRule type="expression" dxfId="8" priority="9">
      <formula>INDIRECT(ADDRESS(ROW(),COLUMN()))=TRUNC(INDIRECT(ADDRESS(ROW(),COLUMN())))</formula>
    </cfRule>
  </conditionalFormatting>
  <conditionalFormatting sqref="BB212:BE212">
    <cfRule type="expression" dxfId="7" priority="8">
      <formula>INDIRECT(ADDRESS(ROW(),COLUMN()))=TRUNC(INDIRECT(ADDRESS(ROW(),COLUMN())))</formula>
    </cfRule>
  </conditionalFormatting>
  <conditionalFormatting sqref="W212:BA212">
    <cfRule type="expression" dxfId="6" priority="7">
      <formula>INDIRECT(ADDRESS(ROW(),COLUMN()))=TRUNC(INDIRECT(ADDRESS(ROW(),COLUMN())))</formula>
    </cfRule>
  </conditionalFormatting>
  <conditionalFormatting sqref="BB214:BE214">
    <cfRule type="expression" dxfId="5" priority="6">
      <formula>INDIRECT(ADDRESS(ROW(),COLUMN()))=TRUNC(INDIRECT(ADDRESS(ROW(),COLUMN())))</formula>
    </cfRule>
  </conditionalFormatting>
  <conditionalFormatting sqref="W214:BA214">
    <cfRule type="expression" dxfId="4" priority="5">
      <formula>INDIRECT(ADDRESS(ROW(),COLUMN()))=TRUNC(INDIRECT(ADDRESS(ROW(),COLUMN())))</formula>
    </cfRule>
  </conditionalFormatting>
  <conditionalFormatting sqref="BB216:BE216">
    <cfRule type="expression" dxfId="3" priority="4">
      <formula>INDIRECT(ADDRESS(ROW(),COLUMN()))=TRUNC(INDIRECT(ADDRESS(ROW(),COLUMN())))</formula>
    </cfRule>
  </conditionalFormatting>
  <conditionalFormatting sqref="W216:BA216">
    <cfRule type="expression" dxfId="2" priority="3">
      <formula>INDIRECT(ADDRESS(ROW(),COLUMN()))=TRUNC(INDIRECT(ADDRESS(ROW(),COLUMN())))</formula>
    </cfRule>
  </conditionalFormatting>
  <conditionalFormatting sqref="BB218:BE218">
    <cfRule type="expression" dxfId="1" priority="2">
      <formula>INDIRECT(ADDRESS(ROW(),COLUMN()))=TRUNC(INDIRECT(ADDRESS(ROW(),COLUMN())))</formula>
    </cfRule>
  </conditionalFormatting>
  <conditionalFormatting sqref="W218:BA218">
    <cfRule type="expression" dxfId="0" priority="1">
      <formula>INDIRECT(ADDRESS(ROW(),COLUMN()))=TRUNC(INDIRECT(ADDRESS(ROW(),COLUMN())))</formula>
    </cfRule>
  </conditionalFormatting>
  <dataValidations count="11">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BB8">
      <formula1>32</formula1>
      <formula2>40</formula2>
    </dataValidation>
    <dataValidation type="list" allowBlank="1" showInputMessage="1" showErrorMessage="1" sqref="BE4:BH4">
      <formula1>"予定,実績,予定・実績"</formula1>
    </dataValidation>
    <dataValidation type="list" allowBlank="1" showInputMessage="1" sqref="C19:D218">
      <formula1>職種</formula1>
    </dataValidation>
    <dataValidation type="list" allowBlank="1" showInputMessage="1" sqref="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W217:BA217">
      <formula1>シフト記号表</formula1>
    </dataValidation>
    <dataValidation type="list" allowBlank="1" showInputMessage="1" sqref="I19:J218">
      <formula1>"A, B, C, D"</formula1>
    </dataValidation>
    <dataValidation type="list" errorStyle="warning" allowBlank="1" showInputMessage="1" error="リストにない場合のみ、入力してください。" sqref="K19:N218">
      <formula1>INDIRECT(C19)</formula1>
    </dataValidation>
    <dataValidation allowBlank="1" showInputMessage="1" showErrorMessage="1" error="入力可能範囲　32～40" sqref="BE8"/>
    <dataValidation type="list" allowBlank="1" showInputMessage="1" showErrorMessage="1" error="入力可能範囲　32～40" sqref="AU8">
      <formula1>"無,有"</formula1>
    </dataValidation>
    <dataValidation type="list" allowBlank="1" showInputMessage="1" showErrorMessage="1" sqref="AZ8">
      <formula1>"-,1か月,1年"</formula1>
    </dataValidation>
  </dataValidations>
  <printOptions horizontalCentered="1"/>
  <pageMargins left="0.15748031496062992" right="0.15748031496062992" top="0.59055118110236227" bottom="0.47244094488188981"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75" zoomScaleNormal="75" workbookViewId="0"/>
  </sheetViews>
  <sheetFormatPr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15" t="s">
        <v>34</v>
      </c>
      <c r="G4" s="315"/>
      <c r="H4" s="315"/>
      <c r="I4" s="315"/>
      <c r="J4" s="315"/>
      <c r="K4" s="315"/>
      <c r="L4" s="315"/>
      <c r="N4" s="315" t="s">
        <v>120</v>
      </c>
    </row>
    <row r="5" spans="2:14" x14ac:dyDescent="0.4">
      <c r="B5" s="78" t="s">
        <v>20</v>
      </c>
      <c r="C5" s="78" t="s">
        <v>4</v>
      </c>
      <c r="F5" s="78" t="s">
        <v>121</v>
      </c>
      <c r="G5" s="78"/>
      <c r="H5" s="78" t="s">
        <v>122</v>
      </c>
      <c r="J5" s="78" t="s">
        <v>35</v>
      </c>
      <c r="L5" s="78" t="s">
        <v>34</v>
      </c>
      <c r="N5" s="315"/>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AY99"/>
  <sheetViews>
    <sheetView workbookViewId="0"/>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177</v>
      </c>
      <c r="C2" s="46"/>
      <c r="D2" s="45"/>
      <c r="E2" s="45"/>
      <c r="F2" s="45"/>
    </row>
    <row r="3" spans="2:11" s="47" customFormat="1" ht="20.25" customHeight="1" x14ac:dyDescent="0.4">
      <c r="B3" s="46"/>
      <c r="C3" s="46"/>
      <c r="D3" s="45"/>
      <c r="E3" s="45"/>
      <c r="F3" s="45"/>
    </row>
    <row r="4" spans="2:11" s="52" customFormat="1" ht="20.25" customHeight="1" x14ac:dyDescent="0.4">
      <c r="B4" s="75"/>
      <c r="C4" s="45" t="s">
        <v>116</v>
      </c>
      <c r="D4" s="45"/>
      <c r="F4" s="316" t="s">
        <v>117</v>
      </c>
      <c r="G4" s="316"/>
      <c r="H4" s="316"/>
      <c r="I4" s="316"/>
      <c r="J4" s="316"/>
      <c r="K4" s="316"/>
    </row>
    <row r="5" spans="2:11" s="52" customFormat="1" ht="20.25" customHeight="1" x14ac:dyDescent="0.4">
      <c r="B5" s="76"/>
      <c r="C5" s="45" t="s">
        <v>118</v>
      </c>
      <c r="D5" s="45"/>
      <c r="F5" s="316"/>
      <c r="G5" s="316"/>
      <c r="H5" s="316"/>
      <c r="I5" s="316"/>
      <c r="J5" s="316"/>
      <c r="K5" s="316"/>
    </row>
    <row r="6" spans="2:11" s="47" customFormat="1" ht="20.25" customHeight="1" x14ac:dyDescent="0.4">
      <c r="B6" s="49" t="s">
        <v>111</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136</v>
      </c>
      <c r="C10" s="46"/>
      <c r="D10" s="45"/>
      <c r="E10" s="45"/>
      <c r="F10" s="45"/>
    </row>
    <row r="11" spans="2:11" s="47" customFormat="1" ht="20.25" customHeight="1" x14ac:dyDescent="0.4">
      <c r="B11" s="45"/>
      <c r="C11" s="46"/>
      <c r="D11" s="45"/>
    </row>
    <row r="12" spans="2:11" s="47" customFormat="1" ht="20.25" customHeight="1" x14ac:dyDescent="0.4">
      <c r="B12" s="45" t="s">
        <v>141</v>
      </c>
      <c r="C12" s="46"/>
      <c r="D12" s="45"/>
    </row>
    <row r="13" spans="2:11" s="47" customFormat="1" ht="20.25" customHeight="1" x14ac:dyDescent="0.4">
      <c r="B13" s="45"/>
      <c r="C13" s="46"/>
      <c r="D13" s="45"/>
    </row>
    <row r="14" spans="2:11" s="47" customFormat="1" ht="20.25" customHeight="1" x14ac:dyDescent="0.4">
      <c r="B14" s="45" t="s">
        <v>137</v>
      </c>
      <c r="C14" s="46"/>
      <c r="D14" s="45"/>
    </row>
    <row r="15" spans="2:11" s="47" customFormat="1" ht="20.25" customHeight="1" x14ac:dyDescent="0.4">
      <c r="B15" s="45"/>
      <c r="C15" s="46"/>
      <c r="D15" s="45"/>
    </row>
    <row r="16" spans="2:11" s="47" customFormat="1" ht="17.25" customHeight="1" x14ac:dyDescent="0.4">
      <c r="B16" s="45" t="s">
        <v>165</v>
      </c>
      <c r="C16" s="45"/>
      <c r="D16" s="45"/>
    </row>
    <row r="17" spans="2:25" s="47" customFormat="1" ht="17.25" customHeight="1" x14ac:dyDescent="0.4">
      <c r="B17" s="45" t="s">
        <v>107</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163</v>
      </c>
    </row>
    <row r="22" spans="2:25" s="47" customFormat="1" ht="17.25" customHeight="1" x14ac:dyDescent="0.4">
      <c r="B22" s="45"/>
      <c r="C22" s="22">
        <v>3</v>
      </c>
      <c r="D22" s="51" t="s">
        <v>164</v>
      </c>
    </row>
    <row r="23" spans="2:25" s="47" customFormat="1" ht="17.25" customHeight="1" x14ac:dyDescent="0.4">
      <c r="B23" s="45"/>
      <c r="C23" s="48"/>
      <c r="D23" s="50"/>
    </row>
    <row r="24" spans="2:25" s="47" customFormat="1" ht="20.25" customHeight="1" x14ac:dyDescent="0.4">
      <c r="B24" s="45" t="s">
        <v>176</v>
      </c>
      <c r="C24" s="46"/>
      <c r="D24" s="45"/>
    </row>
    <row r="25" spans="2:25" s="47" customFormat="1" ht="20.25" customHeight="1" x14ac:dyDescent="0.4">
      <c r="B25" s="45"/>
      <c r="C25" s="46"/>
      <c r="D25" s="45"/>
    </row>
    <row r="26" spans="2:25" s="47" customFormat="1" ht="17.25" customHeight="1" x14ac:dyDescent="0.4">
      <c r="B26" s="45" t="s">
        <v>166</v>
      </c>
      <c r="C26" s="45"/>
      <c r="D26" s="45"/>
      <c r="E26" s="52"/>
      <c r="F26" s="52"/>
    </row>
    <row r="27" spans="2:25" s="47" customFormat="1" ht="17.25" customHeight="1" x14ac:dyDescent="0.4">
      <c r="B27" s="45" t="s">
        <v>92</v>
      </c>
      <c r="C27" s="45"/>
      <c r="D27" s="45"/>
      <c r="E27" s="52"/>
      <c r="F27" s="52"/>
    </row>
    <row r="28" spans="2:25" s="47" customFormat="1" ht="17.25" customHeight="1" x14ac:dyDescent="0.4">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
      <c r="B39" s="45" t="s">
        <v>167</v>
      </c>
      <c r="C39" s="45"/>
      <c r="D39" s="45"/>
    </row>
    <row r="40" spans="2:51" s="47" customFormat="1" ht="17.25" customHeight="1" x14ac:dyDescent="0.4">
      <c r="B40" s="45" t="s">
        <v>108</v>
      </c>
      <c r="C40" s="45"/>
      <c r="D40" s="45"/>
      <c r="AH40" s="21"/>
      <c r="AI40" s="21"/>
      <c r="AJ40" s="21"/>
      <c r="AK40" s="21"/>
      <c r="AL40" s="21"/>
      <c r="AM40" s="21"/>
      <c r="AN40" s="21"/>
      <c r="AO40" s="21"/>
      <c r="AP40" s="21"/>
      <c r="AQ40" s="21"/>
      <c r="AR40" s="21"/>
      <c r="AS40" s="21"/>
    </row>
    <row r="41" spans="2:51" s="47" customFormat="1" ht="17.25" customHeight="1" x14ac:dyDescent="0.4">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
      <c r="F42" s="21"/>
    </row>
    <row r="43" spans="2:51" s="47" customFormat="1" ht="17.25" customHeight="1" x14ac:dyDescent="0.4">
      <c r="B43" s="45" t="s">
        <v>168</v>
      </c>
      <c r="C43" s="45"/>
    </row>
    <row r="44" spans="2:51" s="47" customFormat="1" ht="17.25" customHeight="1" x14ac:dyDescent="0.4">
      <c r="B44" s="45"/>
      <c r="C44" s="45"/>
    </row>
    <row r="45" spans="2:51" s="47" customFormat="1" ht="17.25" customHeight="1" x14ac:dyDescent="0.4">
      <c r="B45" s="45" t="s">
        <v>169</v>
      </c>
      <c r="C45" s="45"/>
    </row>
    <row r="46" spans="2:51" s="47" customFormat="1" ht="17.25" customHeight="1" x14ac:dyDescent="0.4">
      <c r="B46" s="45" t="s">
        <v>139</v>
      </c>
      <c r="C46" s="45"/>
    </row>
    <row r="47" spans="2:51" s="47" customFormat="1" ht="17.25" customHeight="1" x14ac:dyDescent="0.4">
      <c r="B47" s="45"/>
      <c r="C47" s="45"/>
    </row>
    <row r="48" spans="2:51" s="47" customFormat="1" ht="17.25" customHeight="1" x14ac:dyDescent="0.4">
      <c r="B48" s="45" t="s">
        <v>170</v>
      </c>
      <c r="C48" s="45"/>
    </row>
    <row r="49" spans="2:4" s="47" customFormat="1" ht="17.25" customHeight="1" x14ac:dyDescent="0.4">
      <c r="B49" s="45" t="s">
        <v>97</v>
      </c>
      <c r="C49" s="45"/>
    </row>
    <row r="50" spans="2:4" s="47" customFormat="1" ht="17.25" customHeight="1" x14ac:dyDescent="0.4">
      <c r="B50" s="45"/>
      <c r="C50" s="45"/>
    </row>
    <row r="51" spans="2:4" s="47" customFormat="1" ht="17.25" customHeight="1" x14ac:dyDescent="0.4">
      <c r="B51" s="45" t="s">
        <v>171</v>
      </c>
      <c r="C51" s="45"/>
      <c r="D51" s="45"/>
    </row>
    <row r="52" spans="2:4" s="47" customFormat="1" ht="17.25" customHeight="1" x14ac:dyDescent="0.4">
      <c r="B52" s="45"/>
      <c r="C52" s="45"/>
      <c r="D52" s="45"/>
    </row>
    <row r="53" spans="2:4" s="47" customFormat="1" ht="17.25" customHeight="1" x14ac:dyDescent="0.4">
      <c r="B53" s="52" t="s">
        <v>172</v>
      </c>
      <c r="C53" s="52"/>
      <c r="D53" s="45"/>
    </row>
    <row r="54" spans="2:4" s="47" customFormat="1" ht="17.25" customHeight="1" x14ac:dyDescent="0.4">
      <c r="B54" s="52" t="s">
        <v>98</v>
      </c>
      <c r="C54" s="52"/>
      <c r="D54" s="45"/>
    </row>
    <row r="55" spans="2:4" s="47" customFormat="1" ht="17.25" customHeight="1" x14ac:dyDescent="0.4">
      <c r="B55" s="52" t="s">
        <v>140</v>
      </c>
    </row>
    <row r="56" spans="2:4" s="47" customFormat="1" ht="17.25" customHeight="1" x14ac:dyDescent="0.4">
      <c r="B56" s="52"/>
    </row>
    <row r="57" spans="2:4" ht="18.75" customHeight="1" x14ac:dyDescent="0.4"/>
    <row r="58" spans="2:4" ht="18.75" customHeight="1" x14ac:dyDescent="0.4"/>
    <row r="59" spans="2:4" ht="18.75" customHeight="1" x14ac:dyDescent="0.4"/>
    <row r="60" spans="2:4" ht="18.75" customHeight="1" x14ac:dyDescent="0.4"/>
    <row r="61" spans="2:4" ht="18.75" customHeight="1" x14ac:dyDescent="0.4"/>
    <row r="62" spans="2:4" ht="18.75" customHeight="1" x14ac:dyDescent="0.4"/>
    <row r="63" spans="2:4" ht="18.75" customHeight="1" x14ac:dyDescent="0.4"/>
    <row r="64" spans="2: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8"/>
  <sheetViews>
    <sheetView workbookViewId="0"/>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3">
        <v>1</v>
      </c>
      <c r="C4" s="74" t="s">
        <v>173</v>
      </c>
      <c r="D4" s="21"/>
    </row>
    <row r="5" spans="2:4" x14ac:dyDescent="0.4">
      <c r="B5" s="73">
        <v>2</v>
      </c>
      <c r="C5" s="74" t="s">
        <v>100</v>
      </c>
      <c r="D5" s="21"/>
    </row>
    <row r="6" spans="2:4" x14ac:dyDescent="0.4">
      <c r="B6" s="73">
        <v>3</v>
      </c>
      <c r="C6" s="74" t="s">
        <v>100</v>
      </c>
      <c r="D6" s="21"/>
    </row>
    <row r="7" spans="2:4" x14ac:dyDescent="0.4">
      <c r="B7" s="73">
        <v>4</v>
      </c>
      <c r="C7" s="74" t="s">
        <v>100</v>
      </c>
      <c r="D7" s="21"/>
    </row>
    <row r="8" spans="2:4" x14ac:dyDescent="0.4">
      <c r="B8" s="73">
        <v>5</v>
      </c>
      <c r="C8" s="74" t="s">
        <v>100</v>
      </c>
      <c r="D8" s="21"/>
    </row>
    <row r="9" spans="2:4" x14ac:dyDescent="0.4">
      <c r="B9" s="73">
        <v>6</v>
      </c>
      <c r="C9" s="74" t="s">
        <v>100</v>
      </c>
    </row>
    <row r="10" spans="2:4" x14ac:dyDescent="0.4">
      <c r="B10" s="73">
        <v>7</v>
      </c>
      <c r="C10" s="74" t="s">
        <v>100</v>
      </c>
      <c r="D10" s="21"/>
    </row>
    <row r="11" spans="2:4" x14ac:dyDescent="0.4">
      <c r="B11" s="73">
        <v>8</v>
      </c>
      <c r="C11" s="74" t="s">
        <v>100</v>
      </c>
      <c r="D11" s="21"/>
    </row>
    <row r="12" spans="2:4" x14ac:dyDescent="0.4">
      <c r="B12" s="73">
        <v>9</v>
      </c>
      <c r="C12" s="74" t="s">
        <v>100</v>
      </c>
      <c r="D12" s="21"/>
    </row>
    <row r="13" spans="2:4" x14ac:dyDescent="0.4">
      <c r="B13" s="73">
        <v>10</v>
      </c>
      <c r="C13" s="74" t="s">
        <v>100</v>
      </c>
      <c r="D13" s="21"/>
    </row>
    <row r="15" spans="2:4" x14ac:dyDescent="0.4">
      <c r="B15" s="21" t="s">
        <v>85</v>
      </c>
    </row>
    <row r="16" spans="2:4" ht="19.5" thickBot="1" x14ac:dyDescent="0.45"/>
    <row r="17" spans="2:12" ht="20.25" thickBot="1" x14ac:dyDescent="0.45">
      <c r="B17" s="23" t="s">
        <v>71</v>
      </c>
      <c r="C17" s="24" t="s">
        <v>143</v>
      </c>
      <c r="D17" s="25" t="s">
        <v>144</v>
      </c>
      <c r="E17" s="25" t="s">
        <v>156</v>
      </c>
      <c r="F17" s="59" t="s">
        <v>178</v>
      </c>
      <c r="G17" s="59" t="s">
        <v>100</v>
      </c>
      <c r="H17" s="59" t="s">
        <v>100</v>
      </c>
      <c r="I17" s="59" t="s">
        <v>100</v>
      </c>
      <c r="J17" s="59" t="s">
        <v>100</v>
      </c>
      <c r="K17" s="59" t="s">
        <v>159</v>
      </c>
      <c r="L17" s="60" t="s">
        <v>159</v>
      </c>
    </row>
    <row r="18" spans="2:12" ht="19.5" x14ac:dyDescent="0.4">
      <c r="B18" s="317" t="s">
        <v>72</v>
      </c>
      <c r="C18" s="26" t="s">
        <v>89</v>
      </c>
      <c r="D18" s="27" t="s">
        <v>101</v>
      </c>
      <c r="E18" s="27" t="s">
        <v>145</v>
      </c>
      <c r="F18" s="28" t="s">
        <v>101</v>
      </c>
      <c r="G18" s="28" t="s">
        <v>89</v>
      </c>
      <c r="H18" s="28" t="s">
        <v>89</v>
      </c>
      <c r="I18" s="28" t="s">
        <v>89</v>
      </c>
      <c r="J18" s="61"/>
      <c r="K18" s="61"/>
      <c r="L18" s="62"/>
    </row>
    <row r="19" spans="2:12" ht="19.5" x14ac:dyDescent="0.4">
      <c r="B19" s="318"/>
      <c r="C19" s="28" t="s">
        <v>89</v>
      </c>
      <c r="D19" s="28" t="s">
        <v>147</v>
      </c>
      <c r="E19" s="28" t="s">
        <v>101</v>
      </c>
      <c r="F19" s="28" t="s">
        <v>147</v>
      </c>
      <c r="G19" s="28" t="s">
        <v>89</v>
      </c>
      <c r="H19" s="28" t="s">
        <v>89</v>
      </c>
      <c r="I19" s="28" t="s">
        <v>89</v>
      </c>
      <c r="J19" s="28"/>
      <c r="K19" s="63"/>
      <c r="L19" s="64"/>
    </row>
    <row r="20" spans="2:12" ht="19.5" x14ac:dyDescent="0.4">
      <c r="B20" s="318"/>
      <c r="C20" s="28" t="s">
        <v>89</v>
      </c>
      <c r="D20" s="28" t="s">
        <v>145</v>
      </c>
      <c r="E20" s="28" t="s">
        <v>147</v>
      </c>
      <c r="F20" s="28" t="s">
        <v>145</v>
      </c>
      <c r="G20" s="28" t="s">
        <v>89</v>
      </c>
      <c r="H20" s="28" t="s">
        <v>89</v>
      </c>
      <c r="I20" s="28" t="s">
        <v>89</v>
      </c>
      <c r="J20" s="28"/>
      <c r="K20" s="63"/>
      <c r="L20" s="64"/>
    </row>
    <row r="21" spans="2:12" ht="19.5" x14ac:dyDescent="0.4">
      <c r="B21" s="318"/>
      <c r="C21" s="28" t="s">
        <v>89</v>
      </c>
      <c r="D21" s="28" t="s">
        <v>148</v>
      </c>
      <c r="E21" s="28" t="s">
        <v>149</v>
      </c>
      <c r="F21" s="28" t="s">
        <v>148</v>
      </c>
      <c r="G21" s="28" t="s">
        <v>89</v>
      </c>
      <c r="H21" s="28" t="s">
        <v>89</v>
      </c>
      <c r="I21" s="28" t="s">
        <v>89</v>
      </c>
      <c r="J21" s="28"/>
      <c r="K21" s="63"/>
      <c r="L21" s="64"/>
    </row>
    <row r="22" spans="2:12" ht="19.5" x14ac:dyDescent="0.4">
      <c r="B22" s="318"/>
      <c r="C22" s="28" t="s">
        <v>89</v>
      </c>
      <c r="D22" s="28" t="s">
        <v>146</v>
      </c>
      <c r="E22" s="28" t="s">
        <v>150</v>
      </c>
      <c r="F22" s="28" t="s">
        <v>146</v>
      </c>
      <c r="G22" s="28" t="s">
        <v>89</v>
      </c>
      <c r="H22" s="28" t="s">
        <v>89</v>
      </c>
      <c r="I22" s="28" t="s">
        <v>89</v>
      </c>
      <c r="J22" s="28"/>
      <c r="K22" s="63"/>
      <c r="L22" s="64"/>
    </row>
    <row r="23" spans="2:12" ht="19.5" x14ac:dyDescent="0.4">
      <c r="B23" s="318"/>
      <c r="C23" s="28" t="s">
        <v>89</v>
      </c>
      <c r="D23" s="28" t="s">
        <v>151</v>
      </c>
      <c r="E23" s="28" t="s">
        <v>152</v>
      </c>
      <c r="F23" s="28" t="s">
        <v>151</v>
      </c>
      <c r="G23" s="28" t="s">
        <v>89</v>
      </c>
      <c r="H23" s="28" t="s">
        <v>89</v>
      </c>
      <c r="I23" s="28" t="s">
        <v>89</v>
      </c>
      <c r="J23" s="28"/>
      <c r="K23" s="63"/>
      <c r="L23" s="64"/>
    </row>
    <row r="24" spans="2:12" ht="19.5" x14ac:dyDescent="0.4">
      <c r="B24" s="318"/>
      <c r="C24" s="28" t="s">
        <v>89</v>
      </c>
      <c r="D24" s="28" t="s">
        <v>153</v>
      </c>
      <c r="E24" s="28" t="s">
        <v>154</v>
      </c>
      <c r="F24" s="28" t="s">
        <v>153</v>
      </c>
      <c r="G24" s="28" t="s">
        <v>89</v>
      </c>
      <c r="H24" s="28" t="s">
        <v>89</v>
      </c>
      <c r="I24" s="28" t="s">
        <v>89</v>
      </c>
      <c r="J24" s="28"/>
      <c r="K24" s="63"/>
      <c r="L24" s="64"/>
    </row>
    <row r="25" spans="2:12" ht="19.5" x14ac:dyDescent="0.4">
      <c r="B25" s="318"/>
      <c r="C25" s="28" t="s">
        <v>89</v>
      </c>
      <c r="D25" s="28" t="s">
        <v>89</v>
      </c>
      <c r="E25" s="28" t="s">
        <v>155</v>
      </c>
      <c r="F25" s="28" t="s">
        <v>89</v>
      </c>
      <c r="G25" s="28" t="s">
        <v>89</v>
      </c>
      <c r="H25" s="28" t="s">
        <v>89</v>
      </c>
      <c r="I25" s="28" t="s">
        <v>89</v>
      </c>
      <c r="J25" s="28"/>
      <c r="K25" s="63"/>
      <c r="L25" s="64"/>
    </row>
    <row r="26" spans="2:12" ht="19.5" x14ac:dyDescent="0.4">
      <c r="B26" s="318"/>
      <c r="C26" s="28" t="s">
        <v>89</v>
      </c>
      <c r="D26" s="28" t="s">
        <v>89</v>
      </c>
      <c r="E26" s="28" t="s">
        <v>89</v>
      </c>
      <c r="F26" s="28" t="s">
        <v>89</v>
      </c>
      <c r="G26" s="28" t="s">
        <v>89</v>
      </c>
      <c r="H26" s="28" t="s">
        <v>89</v>
      </c>
      <c r="I26" s="28" t="s">
        <v>89</v>
      </c>
      <c r="J26" s="28"/>
      <c r="K26" s="63"/>
      <c r="L26" s="64"/>
    </row>
    <row r="27" spans="2:12" ht="20.25" thickBot="1" x14ac:dyDescent="0.45">
      <c r="B27" s="319"/>
      <c r="C27" s="179" t="s">
        <v>100</v>
      </c>
      <c r="D27" s="180" t="s">
        <v>135</v>
      </c>
      <c r="E27" s="180" t="s">
        <v>135</v>
      </c>
      <c r="F27" s="180" t="s">
        <v>135</v>
      </c>
      <c r="G27" s="180" t="s">
        <v>135</v>
      </c>
      <c r="H27" s="180" t="s">
        <v>135</v>
      </c>
      <c r="I27" s="180" t="s">
        <v>135</v>
      </c>
      <c r="J27" s="180"/>
      <c r="K27" s="65"/>
      <c r="L27" s="66"/>
    </row>
    <row r="32" spans="2:12" x14ac:dyDescent="0.4">
      <c r="C32" s="20" t="s">
        <v>119</v>
      </c>
    </row>
    <row r="33" spans="3:3" x14ac:dyDescent="0.4">
      <c r="C33" s="20" t="s">
        <v>73</v>
      </c>
    </row>
    <row r="34" spans="3:3" x14ac:dyDescent="0.4">
      <c r="C34" s="20" t="s">
        <v>157</v>
      </c>
    </row>
    <row r="35" spans="3:3" x14ac:dyDescent="0.4">
      <c r="C35" s="20" t="s">
        <v>74</v>
      </c>
    </row>
    <row r="36" spans="3:3" x14ac:dyDescent="0.4">
      <c r="C36" s="20" t="s">
        <v>160</v>
      </c>
    </row>
    <row r="37" spans="3:3" x14ac:dyDescent="0.4">
      <c r="C37" s="20" t="s">
        <v>161</v>
      </c>
    </row>
    <row r="38" spans="3:3" x14ac:dyDescent="0.4">
      <c r="C38" s="20" t="s">
        <v>179</v>
      </c>
    </row>
    <row r="40" spans="3:3" x14ac:dyDescent="0.4">
      <c r="C40" s="20" t="s">
        <v>75</v>
      </c>
    </row>
    <row r="41" spans="3:3" x14ac:dyDescent="0.4">
      <c r="C41" s="20" t="s">
        <v>76</v>
      </c>
    </row>
    <row r="43" spans="3:3" x14ac:dyDescent="0.4">
      <c r="C43" s="20" t="s">
        <v>158</v>
      </c>
    </row>
    <row r="44" spans="3:3" x14ac:dyDescent="0.4">
      <c r="C44" s="20" t="s">
        <v>77</v>
      </c>
    </row>
    <row r="45" spans="3:3" x14ac:dyDescent="0.4">
      <c r="C45" s="20" t="s">
        <v>78</v>
      </c>
    </row>
    <row r="46" spans="3:3" x14ac:dyDescent="0.4">
      <c r="C46" s="20" t="s">
        <v>79</v>
      </c>
    </row>
    <row r="47" spans="3:3" x14ac:dyDescent="0.4">
      <c r="C47" s="20" t="s">
        <v>80</v>
      </c>
    </row>
    <row r="48" spans="3:3" x14ac:dyDescent="0.4">
      <c r="C48" s="20" t="s">
        <v>81</v>
      </c>
    </row>
  </sheetData>
  <mergeCells count="1">
    <mergeCell ref="B18:B27"/>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【記載例】夜間対応型訪問介護</vt:lpstr>
      <vt:lpstr>【記載例】シフト記号表（勤務時間帯）</vt:lpstr>
      <vt:lpstr>夜間対応型訪問介護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池田 慎一郎</cp:lastModifiedBy>
  <cp:lastPrinted>2021-03-24T13:21:06Z</cp:lastPrinted>
  <dcterms:created xsi:type="dcterms:W3CDTF">2020-01-28T01:12:50Z</dcterms:created>
  <dcterms:modified xsi:type="dcterms:W3CDTF">2022-08-15T04:59:22Z</dcterms:modified>
</cp:coreProperties>
</file>