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Fs00e\共有フォルダ32\12104085-460介護人材対策班\処遇改善加算等\R4\R4計画書\"/>
    </mc:Choice>
  </mc:AlternateContent>
  <xr:revisionPtr revIDLastSave="0" documentId="8_{16B1427E-E16C-4304-BBBF-0FB2D3869262}" xr6:coauthVersionLast="36" xr6:coauthVersionMax="36" xr10:uidLastSave="{00000000-0000-0000-0000-000000000000}"/>
  <bookViews>
    <workbookView xWindow="0" yWindow="0" windowWidth="15345" windowHeight="4470" tabRatio="867" firstSheet="2" activeTab="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エラー説明(兵庫県独自)" sheetId="75" r:id="rId6"/>
    <sheet name="【参考】数式用 " sheetId="87" r:id="rId7"/>
    <sheet name="（参考）補助金様式2-1" sheetId="83" r:id="rId8"/>
    <sheet name="（参考）補助金様式2-2" sheetId="84" r:id="rId9"/>
    <sheet name="【参考】数式用 1" sheetId="85" state="hidden" r:id="rId10"/>
    <sheet name="【参考】数式用2" sheetId="86" state="hidden" r:id="rId11"/>
    <sheet name="【参考】数式用2-2" sheetId="88" state="hidden" r:id="rId12"/>
  </sheets>
  <externalReferences>
    <externalReference r:id="rId13"/>
    <externalReference r:id="rId14"/>
    <externalReference r:id="rId15"/>
    <externalReference r:id="rId16"/>
  </externalReferences>
  <definedNames>
    <definedName name="_xlnm._FilterDatabase" localSheetId="8" hidden="1">'（参考）補助金様式2-2'!$B$11:$AL$111</definedName>
    <definedName name="_xlnm._FilterDatabase" localSheetId="6" hidden="1">'【参考】数式用 '!#REF!</definedName>
    <definedName name="_xlnm._FilterDatabase" localSheetId="9" hidden="1">'【参考】数式用 1'!#REF!</definedName>
    <definedName name="_xlnm._FilterDatabase" localSheetId="10" hidden="1">【参考】数式用2!#REF!</definedName>
    <definedName name="_xlnm._FilterDatabase" localSheetId="3" hidden="1">'別紙様式2-2 個表_処遇'!$L$11:$AH$11</definedName>
    <definedName name="_xlnm._FilterDatabase" localSheetId="4" hidden="1">'別紙様式2-3 個表_特定'!$L$11:$AI$11</definedName>
    <definedName name="ｇｇｇ">#REF!</definedName>
    <definedName name="_xlnm.Print_Area" localSheetId="7">'（参考）補助金様式2-1'!$A$1:$AJ$68</definedName>
    <definedName name="_xlnm.Print_Area" localSheetId="8">'（参考）補助金様式2-2'!$A$1:$AM$31</definedName>
    <definedName name="_xlnm.Print_Area" localSheetId="6">'【参考】数式用 '!$A$1:$L$26</definedName>
    <definedName name="_xlnm.Print_Area" localSheetId="9">'【参考】数式用 1'!$A$1:$I$28</definedName>
    <definedName name="_xlnm.Print_Area" localSheetId="10">【参考】数式用2!$A$1:$C$26</definedName>
    <definedName name="_xlnm.Print_Area" localSheetId="0">はじめに!$A$1:$F$36</definedName>
    <definedName name="_xlnm.Print_Area" localSheetId="1">基本情報入力シート!$A$1:$AB$53</definedName>
    <definedName name="_xlnm.Print_Area" localSheetId="2">'別紙様式2-1 計画書_総括表'!$A$1:$AL$204</definedName>
    <definedName name="_xlnm.Print_Area" localSheetId="3">'別紙様式2-2 個表_処遇'!$A$1:$AH$31</definedName>
    <definedName name="_xlnm.Print_Area" localSheetId="4">'別紙様式2-3 個表_特定'!$A$1:$AJ$31</definedName>
    <definedName name="_xlnm.Print_Titles" localSheetId="8">'（参考）補助金様式2-2'!$7:$11</definedName>
    <definedName name="_xlnm.Print_Titles" localSheetId="3">'別紙様式2-2 個表_処遇'!$7:$11</definedName>
    <definedName name="_xlnm.Print_Titles" localSheetId="4">'別紙様式2-3 個表_特定'!$7:$11</definedName>
    <definedName name="ｒｒｒ">#REF!</definedName>
    <definedName name="www" localSheetId="7">#REF!</definedName>
    <definedName name="www" localSheetId="8">#REF!</definedName>
    <definedName name="www" localSheetId="6">#REF!</definedName>
    <definedName name="www" localSheetId="10">#REF!</definedName>
    <definedName name="www" localSheetId="5">#REF!</definedName>
    <definedName name="www" localSheetId="0">#REF!</definedName>
    <definedName name="www" localSheetId="4">#REF!</definedName>
    <definedName name="www">#REF!</definedName>
    <definedName name="サービス" localSheetId="7">#REF!</definedName>
    <definedName name="サービス" localSheetId="8">#REF!</definedName>
    <definedName name="サービス" localSheetId="6">#REF!</definedName>
    <definedName name="サービス" localSheetId="10">#REF!</definedName>
    <definedName name="サービス" localSheetId="5">#REF!</definedName>
    <definedName name="サービス" localSheetId="2">#REF!</definedName>
    <definedName name="サービス" localSheetId="4">#REF!</definedName>
    <definedName name="サービス">#REF!</definedName>
    <definedName name="サービス１">'【参考】数式用 '!$A$5:$A$26</definedName>
    <definedName name="サービス種別" localSheetId="7">#REF!</definedName>
    <definedName name="サービス種別" localSheetId="8">#REF!</definedName>
    <definedName name="サービス種別" localSheetId="9">#REF!</definedName>
    <definedName name="サービス種別" localSheetId="10">#REF!</definedName>
    <definedName name="サービス種別">[1]サービス種類一覧!$B$4:$B$20</definedName>
    <definedName name="サービス名" localSheetId="7">#REF!</definedName>
    <definedName name="サービス名" localSheetId="8">#REF!</definedName>
    <definedName name="サービス名" localSheetId="6">'【参考】数式用 '!$A$5:$A$26</definedName>
    <definedName name="サービス名" localSheetId="10">【参考】数式用2!$A$3:$A$26</definedName>
    <definedName name="サービス名" localSheetId="5">[2]別表加算率一覧!$A$5:$A$26</definedName>
    <definedName name="サービス名" localSheetId="0">[3]別表加算率一覧!$A$5:$A$28</definedName>
    <definedName name="サービス名">#REF!</definedName>
    <definedName name="一覧" localSheetId="7">#REF!</definedName>
    <definedName name="一覧" localSheetId="8">#REF!</definedName>
    <definedName name="一覧" localSheetId="9">#REF!</definedName>
    <definedName name="一覧" localSheetId="10">#REF!</definedName>
    <definedName name="一覧">[4]加算率一覧!$A$4:$A$25</definedName>
    <definedName name="種類" localSheetId="7">#REF!</definedName>
    <definedName name="種類" localSheetId="8">#REF!</definedName>
    <definedName name="種類" localSheetId="9">#REF!</definedName>
    <definedName name="種類" localSheetId="10">#REF!</definedName>
    <definedName name="種類">[3]サービス種類一覧!$A$4:$A$20</definedName>
    <definedName name="特定" localSheetId="7">#REF!</definedName>
    <definedName name="特定" localSheetId="8">#REF!</definedName>
    <definedName name="特定" localSheetId="6">#REF!</definedName>
    <definedName name="特定" localSheetId="10">#REF!</definedName>
    <definedName name="特定" localSheetId="0">#REF!</definedName>
    <definedName name="特定">#REF!</definedName>
  </definedNames>
  <calcPr calcId="191029"/>
</workbook>
</file>

<file path=xl/calcChain.xml><?xml version="1.0" encoding="utf-8"?>
<calcChain xmlns="http://schemas.openxmlformats.org/spreadsheetml/2006/main">
  <c r="G12" i="70" l="1"/>
  <c r="P12" i="72" l="1"/>
  <c r="V12" i="72" l="1"/>
  <c r="U12" i="72"/>
  <c r="M27" i="83"/>
  <c r="M26" i="83"/>
  <c r="T12" i="84" l="1"/>
  <c r="T13" i="84"/>
  <c r="T14" i="84"/>
  <c r="T15" i="84"/>
  <c r="T16" i="84"/>
  <c r="T17" i="84"/>
  <c r="T18" i="84"/>
  <c r="T19" i="84"/>
  <c r="T20" i="84"/>
  <c r="T21" i="84"/>
  <c r="T22" i="84"/>
  <c r="T23" i="84"/>
  <c r="T24" i="84"/>
  <c r="T25" i="84"/>
  <c r="T26" i="84"/>
  <c r="T27" i="84"/>
  <c r="T28" i="84"/>
  <c r="T29" i="84"/>
  <c r="T30" i="84"/>
  <c r="T31" i="84"/>
  <c r="T32" i="84"/>
  <c r="T33" i="84"/>
  <c r="T34" i="84"/>
  <c r="T35" i="84"/>
  <c r="T36" i="84"/>
  <c r="T37" i="84"/>
  <c r="T38" i="84"/>
  <c r="T39" i="84"/>
  <c r="T40" i="84"/>
  <c r="T41" i="84"/>
  <c r="T42" i="84"/>
  <c r="T43" i="84"/>
  <c r="T44" i="84"/>
  <c r="T45" i="84"/>
  <c r="T46" i="84"/>
  <c r="T47" i="84"/>
  <c r="T48" i="84"/>
  <c r="T49" i="84"/>
  <c r="T50" i="84"/>
  <c r="T51" i="84"/>
  <c r="T52" i="84"/>
  <c r="T53" i="84"/>
  <c r="T54" i="84"/>
  <c r="T55" i="84"/>
  <c r="T56" i="84"/>
  <c r="T57" i="84"/>
  <c r="T58" i="84"/>
  <c r="T59" i="84"/>
  <c r="T60" i="84"/>
  <c r="T61" i="84"/>
  <c r="T62" i="84"/>
  <c r="T63" i="84"/>
  <c r="T64" i="84"/>
  <c r="T65" i="84"/>
  <c r="T66" i="84"/>
  <c r="T67" i="84"/>
  <c r="T68" i="84"/>
  <c r="T69" i="84"/>
  <c r="T70" i="84"/>
  <c r="T71" i="84"/>
  <c r="T72" i="84"/>
  <c r="T73" i="84"/>
  <c r="T74" i="84"/>
  <c r="T75" i="84"/>
  <c r="T76" i="84"/>
  <c r="T77" i="84"/>
  <c r="T78" i="84"/>
  <c r="T79" i="84"/>
  <c r="T80" i="84"/>
  <c r="T81" i="84"/>
  <c r="T82" i="84"/>
  <c r="T83" i="84"/>
  <c r="T84" i="84"/>
  <c r="T85" i="84"/>
  <c r="T86" i="84"/>
  <c r="T87" i="84"/>
  <c r="T88" i="84"/>
  <c r="T89" i="84"/>
  <c r="T90" i="84"/>
  <c r="T91" i="84"/>
  <c r="T92" i="84"/>
  <c r="T93" i="84"/>
  <c r="T94" i="84"/>
  <c r="T95" i="84"/>
  <c r="T96" i="84"/>
  <c r="T97" i="84"/>
  <c r="T98" i="84"/>
  <c r="T99" i="84"/>
  <c r="T100" i="84"/>
  <c r="T101" i="84"/>
  <c r="T102" i="84"/>
  <c r="T103" i="84"/>
  <c r="T104" i="84"/>
  <c r="T105" i="84"/>
  <c r="T106" i="84"/>
  <c r="T107" i="84"/>
  <c r="T108" i="84"/>
  <c r="T109" i="84"/>
  <c r="T110" i="84"/>
  <c r="T111" i="84"/>
  <c r="S13" i="84"/>
  <c r="S14" i="84"/>
  <c r="S15" i="84"/>
  <c r="S16" i="84"/>
  <c r="S17" i="84"/>
  <c r="S18" i="84"/>
  <c r="S19" i="84"/>
  <c r="S20" i="84"/>
  <c r="S21" i="84"/>
  <c r="S22" i="84"/>
  <c r="S23" i="84"/>
  <c r="S24" i="84"/>
  <c r="S25" i="84"/>
  <c r="S26" i="84"/>
  <c r="S27" i="84"/>
  <c r="S28" i="84"/>
  <c r="S29" i="84"/>
  <c r="S30" i="84"/>
  <c r="S31" i="84"/>
  <c r="S32" i="84"/>
  <c r="S33" i="84"/>
  <c r="S34" i="84"/>
  <c r="S35" i="84"/>
  <c r="S36" i="84"/>
  <c r="S37" i="84"/>
  <c r="S38" i="84"/>
  <c r="S39" i="84"/>
  <c r="S40" i="84"/>
  <c r="S41" i="84"/>
  <c r="S42" i="84"/>
  <c r="S43" i="84"/>
  <c r="S44" i="84"/>
  <c r="S45" i="84"/>
  <c r="S46" i="84"/>
  <c r="S47" i="84"/>
  <c r="S48" i="84"/>
  <c r="S49" i="84"/>
  <c r="S50" i="84"/>
  <c r="S51" i="84"/>
  <c r="S52" i="84"/>
  <c r="S53" i="84"/>
  <c r="S54" i="84"/>
  <c r="S55" i="84"/>
  <c r="S56" i="84"/>
  <c r="S57" i="84"/>
  <c r="S58" i="84"/>
  <c r="S59" i="84"/>
  <c r="S60" i="84"/>
  <c r="S61" i="84"/>
  <c r="S62" i="84"/>
  <c r="S63" i="84"/>
  <c r="S64" i="84"/>
  <c r="S65" i="84"/>
  <c r="S66" i="84"/>
  <c r="S67" i="84"/>
  <c r="S68" i="84"/>
  <c r="S69" i="84"/>
  <c r="S70" i="84"/>
  <c r="S71" i="84"/>
  <c r="S72" i="84"/>
  <c r="S73" i="84"/>
  <c r="S74" i="84"/>
  <c r="S75" i="84"/>
  <c r="S76" i="84"/>
  <c r="S77" i="84"/>
  <c r="S78" i="84"/>
  <c r="S79" i="84"/>
  <c r="S80" i="84"/>
  <c r="S81" i="84"/>
  <c r="S82" i="84"/>
  <c r="S83" i="84"/>
  <c r="S84" i="84"/>
  <c r="S85" i="84"/>
  <c r="S86" i="84"/>
  <c r="S87" i="84"/>
  <c r="S88" i="84"/>
  <c r="S89" i="84"/>
  <c r="S90" i="84"/>
  <c r="S91" i="84"/>
  <c r="S92" i="84"/>
  <c r="S93" i="84"/>
  <c r="S94" i="84"/>
  <c r="S95" i="84"/>
  <c r="S96" i="84"/>
  <c r="S97" i="84"/>
  <c r="S98" i="84"/>
  <c r="S99" i="84"/>
  <c r="S100" i="84"/>
  <c r="S101" i="84"/>
  <c r="S102" i="84"/>
  <c r="S103" i="84"/>
  <c r="S104" i="84"/>
  <c r="S105" i="84"/>
  <c r="S106" i="84"/>
  <c r="S107" i="84"/>
  <c r="S108" i="84"/>
  <c r="S109" i="84"/>
  <c r="S110" i="84"/>
  <c r="S111" i="84"/>
  <c r="S12" i="84"/>
  <c r="Q13" i="84"/>
  <c r="U13" i="84" s="1"/>
  <c r="Q14" i="84"/>
  <c r="U14" i="84" s="1"/>
  <c r="Q15" i="84"/>
  <c r="U15" i="84" s="1"/>
  <c r="Q16" i="84"/>
  <c r="U16" i="84" s="1"/>
  <c r="Q17" i="84"/>
  <c r="U17" i="84" s="1"/>
  <c r="Q18" i="84"/>
  <c r="U18" i="84" s="1"/>
  <c r="Q19" i="84"/>
  <c r="U19" i="84" s="1"/>
  <c r="Q20" i="84"/>
  <c r="U20" i="84" s="1"/>
  <c r="Q21" i="84"/>
  <c r="U21" i="84" s="1"/>
  <c r="Q22" i="84"/>
  <c r="U22" i="84" s="1"/>
  <c r="Q23" i="84"/>
  <c r="U23" i="84" s="1"/>
  <c r="Q24" i="84"/>
  <c r="U24" i="84" s="1"/>
  <c r="Q25" i="84"/>
  <c r="U25" i="84" s="1"/>
  <c r="Q26" i="84"/>
  <c r="U26" i="84" s="1"/>
  <c r="Q27" i="84"/>
  <c r="U27" i="84" s="1"/>
  <c r="Q28" i="84"/>
  <c r="U28" i="84" s="1"/>
  <c r="Q29" i="84"/>
  <c r="U29" i="84" s="1"/>
  <c r="Q30" i="84"/>
  <c r="U30" i="84" s="1"/>
  <c r="Q31" i="84"/>
  <c r="U31" i="84" s="1"/>
  <c r="Q32" i="84"/>
  <c r="U32" i="84" s="1"/>
  <c r="Q33" i="84"/>
  <c r="U33" i="84" s="1"/>
  <c r="Q34" i="84"/>
  <c r="U34" i="84" s="1"/>
  <c r="Q35" i="84"/>
  <c r="U35" i="84" s="1"/>
  <c r="Q36" i="84"/>
  <c r="U36" i="84" s="1"/>
  <c r="Q37" i="84"/>
  <c r="U37" i="84" s="1"/>
  <c r="Q38" i="84"/>
  <c r="U38" i="84" s="1"/>
  <c r="Q39" i="84"/>
  <c r="U39" i="84" s="1"/>
  <c r="Q40" i="84"/>
  <c r="U40" i="84" s="1"/>
  <c r="Q41" i="84"/>
  <c r="U41" i="84" s="1"/>
  <c r="Q42" i="84"/>
  <c r="U42" i="84" s="1"/>
  <c r="Q43" i="84"/>
  <c r="U43" i="84" s="1"/>
  <c r="Q44" i="84"/>
  <c r="U44" i="84" s="1"/>
  <c r="Q45" i="84"/>
  <c r="U45" i="84" s="1"/>
  <c r="Q46" i="84"/>
  <c r="U46" i="84" s="1"/>
  <c r="Q47" i="84"/>
  <c r="U47" i="84" s="1"/>
  <c r="Q48" i="84"/>
  <c r="U48" i="84" s="1"/>
  <c r="Q49" i="84"/>
  <c r="U49" i="84" s="1"/>
  <c r="Q50" i="84"/>
  <c r="U50" i="84" s="1"/>
  <c r="Q51" i="84"/>
  <c r="U51" i="84" s="1"/>
  <c r="Q52" i="84"/>
  <c r="U52" i="84" s="1"/>
  <c r="Q53" i="84"/>
  <c r="U53" i="84" s="1"/>
  <c r="Q54" i="84"/>
  <c r="U54" i="84" s="1"/>
  <c r="Q55" i="84"/>
  <c r="U55" i="84" s="1"/>
  <c r="Q56" i="84"/>
  <c r="U56" i="84" s="1"/>
  <c r="Q57" i="84"/>
  <c r="U57" i="84" s="1"/>
  <c r="Q58" i="84"/>
  <c r="U58" i="84" s="1"/>
  <c r="Q59" i="84"/>
  <c r="U59" i="84" s="1"/>
  <c r="Q60" i="84"/>
  <c r="U60" i="84" s="1"/>
  <c r="Q61" i="84"/>
  <c r="U61" i="84" s="1"/>
  <c r="Q62" i="84"/>
  <c r="U62" i="84" s="1"/>
  <c r="Q63" i="84"/>
  <c r="U63" i="84" s="1"/>
  <c r="Q64" i="84"/>
  <c r="U64" i="84" s="1"/>
  <c r="Q65" i="84"/>
  <c r="U65" i="84" s="1"/>
  <c r="Q66" i="84"/>
  <c r="U66" i="84" s="1"/>
  <c r="Q67" i="84"/>
  <c r="U67" i="84" s="1"/>
  <c r="Q68" i="84"/>
  <c r="U68" i="84" s="1"/>
  <c r="Q69" i="84"/>
  <c r="U69" i="84" s="1"/>
  <c r="Q70" i="84"/>
  <c r="U70" i="84" s="1"/>
  <c r="Q71" i="84"/>
  <c r="U71" i="84" s="1"/>
  <c r="Q72" i="84"/>
  <c r="U72" i="84" s="1"/>
  <c r="Q73" i="84"/>
  <c r="U73" i="84" s="1"/>
  <c r="Q74" i="84"/>
  <c r="U74" i="84" s="1"/>
  <c r="Q75" i="84"/>
  <c r="U75" i="84" s="1"/>
  <c r="Q76" i="84"/>
  <c r="U76" i="84" s="1"/>
  <c r="Q77" i="84"/>
  <c r="U77" i="84" s="1"/>
  <c r="Q78" i="84"/>
  <c r="U78" i="84" s="1"/>
  <c r="Q79" i="84"/>
  <c r="U79" i="84" s="1"/>
  <c r="Q80" i="84"/>
  <c r="U80" i="84" s="1"/>
  <c r="Q81" i="84"/>
  <c r="U81" i="84" s="1"/>
  <c r="Q82" i="84"/>
  <c r="U82" i="84" s="1"/>
  <c r="Q83" i="84"/>
  <c r="U83" i="84" s="1"/>
  <c r="Q84" i="84"/>
  <c r="U84" i="84" s="1"/>
  <c r="Q85" i="84"/>
  <c r="U85" i="84" s="1"/>
  <c r="Q86" i="84"/>
  <c r="U86" i="84" s="1"/>
  <c r="Q87" i="84"/>
  <c r="U87" i="84" s="1"/>
  <c r="Q88" i="84"/>
  <c r="U88" i="84" s="1"/>
  <c r="Q89" i="84"/>
  <c r="U89" i="84" s="1"/>
  <c r="Q90" i="84"/>
  <c r="U90" i="84" s="1"/>
  <c r="Q91" i="84"/>
  <c r="U91" i="84" s="1"/>
  <c r="Q92" i="84"/>
  <c r="U92" i="84" s="1"/>
  <c r="Q93" i="84"/>
  <c r="U93" i="84" s="1"/>
  <c r="Q94" i="84"/>
  <c r="U94" i="84" s="1"/>
  <c r="Q95" i="84"/>
  <c r="U95" i="84" s="1"/>
  <c r="Q96" i="84"/>
  <c r="U96" i="84" s="1"/>
  <c r="Q97" i="84"/>
  <c r="U97" i="84" s="1"/>
  <c r="Q98" i="84"/>
  <c r="U98" i="84" s="1"/>
  <c r="Q99" i="84"/>
  <c r="U99" i="84" s="1"/>
  <c r="Q100" i="84"/>
  <c r="U100" i="84" s="1"/>
  <c r="Q101" i="84"/>
  <c r="U101" i="84" s="1"/>
  <c r="Q102" i="84"/>
  <c r="U102" i="84" s="1"/>
  <c r="Q103" i="84"/>
  <c r="U103" i="84" s="1"/>
  <c r="Q104" i="84"/>
  <c r="U104" i="84" s="1"/>
  <c r="Q105" i="84"/>
  <c r="U105" i="84" s="1"/>
  <c r="Q106" i="84"/>
  <c r="U106" i="84" s="1"/>
  <c r="Q107" i="84"/>
  <c r="U107" i="84" s="1"/>
  <c r="Q108" i="84"/>
  <c r="U108" i="84" s="1"/>
  <c r="Q109" i="84"/>
  <c r="U109" i="84" s="1"/>
  <c r="Q110" i="84"/>
  <c r="U110" i="84" s="1"/>
  <c r="Q111" i="84"/>
  <c r="U111" i="84" s="1"/>
  <c r="Q12" i="84"/>
  <c r="U12" i="84" s="1"/>
  <c r="P13" i="84"/>
  <c r="P14" i="84"/>
  <c r="P15" i="84"/>
  <c r="P16" i="84"/>
  <c r="P17" i="84"/>
  <c r="P18" i="84"/>
  <c r="P19" i="84"/>
  <c r="P20" i="84"/>
  <c r="P21" i="84"/>
  <c r="P22" i="84"/>
  <c r="P23" i="84"/>
  <c r="P24" i="84"/>
  <c r="P25" i="84"/>
  <c r="P26" i="84"/>
  <c r="P27" i="84"/>
  <c r="P28" i="84"/>
  <c r="P29" i="84"/>
  <c r="P30" i="84"/>
  <c r="P31" i="84"/>
  <c r="P32" i="84"/>
  <c r="P33" i="84"/>
  <c r="P34" i="84"/>
  <c r="P35" i="84"/>
  <c r="P36" i="84"/>
  <c r="P37" i="84"/>
  <c r="P38" i="84"/>
  <c r="P39" i="84"/>
  <c r="P40" i="84"/>
  <c r="P41" i="84"/>
  <c r="P42" i="84"/>
  <c r="P43" i="84"/>
  <c r="P44" i="84"/>
  <c r="P45" i="84"/>
  <c r="P46" i="84"/>
  <c r="P47" i="84"/>
  <c r="P48" i="84"/>
  <c r="P49" i="84"/>
  <c r="P50" i="84"/>
  <c r="P51" i="84"/>
  <c r="P52" i="84"/>
  <c r="P53" i="84"/>
  <c r="P54" i="84"/>
  <c r="P55" i="84"/>
  <c r="P56" i="84"/>
  <c r="P57" i="84"/>
  <c r="P58" i="84"/>
  <c r="P59" i="84"/>
  <c r="P60" i="84"/>
  <c r="P61" i="84"/>
  <c r="P62" i="84"/>
  <c r="P63" i="84"/>
  <c r="P64" i="84"/>
  <c r="P65" i="84"/>
  <c r="P66" i="84"/>
  <c r="P67" i="84"/>
  <c r="P68" i="84"/>
  <c r="P69" i="84"/>
  <c r="P70" i="84"/>
  <c r="P71" i="84"/>
  <c r="P72" i="84"/>
  <c r="P73" i="84"/>
  <c r="P74" i="84"/>
  <c r="P75" i="84"/>
  <c r="P76" i="84"/>
  <c r="P77" i="84"/>
  <c r="P78" i="84"/>
  <c r="P79" i="84"/>
  <c r="P80" i="84"/>
  <c r="P81" i="84"/>
  <c r="P82" i="84"/>
  <c r="P83" i="84"/>
  <c r="P84" i="84"/>
  <c r="P85" i="84"/>
  <c r="P86" i="84"/>
  <c r="P87" i="84"/>
  <c r="P88" i="84"/>
  <c r="P89" i="84"/>
  <c r="P90" i="84"/>
  <c r="P91" i="84"/>
  <c r="P92" i="84"/>
  <c r="P93" i="84"/>
  <c r="P94" i="84"/>
  <c r="P95" i="84"/>
  <c r="P96" i="84"/>
  <c r="P97" i="84"/>
  <c r="P98" i="84"/>
  <c r="P99" i="84"/>
  <c r="P100" i="84"/>
  <c r="P101" i="84"/>
  <c r="P102" i="84"/>
  <c r="P103" i="84"/>
  <c r="P104" i="84"/>
  <c r="P105" i="84"/>
  <c r="P106" i="84"/>
  <c r="P107" i="84"/>
  <c r="P108" i="84"/>
  <c r="P109" i="84"/>
  <c r="P110" i="84"/>
  <c r="P111" i="84"/>
  <c r="P12" i="84"/>
  <c r="O13" i="84"/>
  <c r="O14" i="84"/>
  <c r="O15" i="84"/>
  <c r="O16" i="84"/>
  <c r="O17" i="84"/>
  <c r="O18" i="84"/>
  <c r="O19" i="84"/>
  <c r="O20" i="84"/>
  <c r="O21" i="84"/>
  <c r="O22" i="84"/>
  <c r="O23" i="84"/>
  <c r="O24" i="84"/>
  <c r="O25" i="84"/>
  <c r="O26" i="84"/>
  <c r="O27" i="84"/>
  <c r="O28" i="84"/>
  <c r="O29" i="84"/>
  <c r="O30" i="84"/>
  <c r="O31" i="84"/>
  <c r="O32" i="84"/>
  <c r="O33" i="84"/>
  <c r="O34" i="84"/>
  <c r="O35" i="84"/>
  <c r="O36" i="84"/>
  <c r="O37" i="84"/>
  <c r="O38" i="84"/>
  <c r="O39" i="84"/>
  <c r="O40" i="84"/>
  <c r="O41" i="84"/>
  <c r="O42" i="84"/>
  <c r="O43" i="84"/>
  <c r="O44" i="84"/>
  <c r="O45" i="84"/>
  <c r="O46" i="84"/>
  <c r="O47" i="84"/>
  <c r="O48" i="84"/>
  <c r="O49" i="84"/>
  <c r="O50" i="84"/>
  <c r="O51" i="84"/>
  <c r="O52" i="84"/>
  <c r="O53" i="84"/>
  <c r="O54" i="84"/>
  <c r="O55" i="84"/>
  <c r="O56" i="84"/>
  <c r="O57" i="84"/>
  <c r="O58" i="84"/>
  <c r="O59" i="84"/>
  <c r="O60" i="84"/>
  <c r="O61" i="84"/>
  <c r="O62" i="84"/>
  <c r="O63" i="84"/>
  <c r="O64" i="84"/>
  <c r="O65" i="84"/>
  <c r="O66" i="84"/>
  <c r="O67" i="84"/>
  <c r="O68" i="84"/>
  <c r="O69" i="84"/>
  <c r="O70" i="84"/>
  <c r="O71" i="84"/>
  <c r="O72" i="84"/>
  <c r="O73" i="84"/>
  <c r="O74" i="84"/>
  <c r="O75" i="84"/>
  <c r="O76" i="84"/>
  <c r="O77" i="84"/>
  <c r="O78" i="84"/>
  <c r="O79" i="84"/>
  <c r="O80" i="84"/>
  <c r="O81" i="84"/>
  <c r="O82" i="84"/>
  <c r="O83" i="84"/>
  <c r="O84" i="84"/>
  <c r="O85" i="84"/>
  <c r="O86" i="84"/>
  <c r="O87" i="84"/>
  <c r="O88" i="84"/>
  <c r="O89" i="84"/>
  <c r="O90" i="84"/>
  <c r="O91" i="84"/>
  <c r="O92" i="84"/>
  <c r="O93" i="84"/>
  <c r="O94" i="84"/>
  <c r="O95" i="84"/>
  <c r="O96" i="84"/>
  <c r="O97" i="84"/>
  <c r="O98" i="84"/>
  <c r="O99" i="84"/>
  <c r="O100" i="84"/>
  <c r="O101" i="84"/>
  <c r="O102" i="84"/>
  <c r="O103" i="84"/>
  <c r="O104" i="84"/>
  <c r="O105" i="84"/>
  <c r="O106" i="84"/>
  <c r="O107" i="84"/>
  <c r="O108" i="84"/>
  <c r="O109" i="84"/>
  <c r="O110" i="84"/>
  <c r="O111" i="84"/>
  <c r="O12" i="84"/>
  <c r="N13" i="84"/>
  <c r="N14" i="84"/>
  <c r="N15" i="84"/>
  <c r="N16" i="84"/>
  <c r="N17" i="84"/>
  <c r="N18" i="84"/>
  <c r="N19" i="84"/>
  <c r="N20" i="84"/>
  <c r="N21" i="84"/>
  <c r="N22" i="84"/>
  <c r="N23" i="84"/>
  <c r="N24" i="84"/>
  <c r="N25" i="84"/>
  <c r="N26" i="84"/>
  <c r="N27" i="84"/>
  <c r="N28" i="84"/>
  <c r="N29" i="84"/>
  <c r="N30" i="84"/>
  <c r="N31" i="84"/>
  <c r="N32" i="84"/>
  <c r="N33" i="84"/>
  <c r="N34" i="84"/>
  <c r="N35" i="84"/>
  <c r="N36" i="84"/>
  <c r="N37" i="84"/>
  <c r="N38" i="84"/>
  <c r="N39" i="84"/>
  <c r="N40" i="84"/>
  <c r="N41" i="84"/>
  <c r="N42" i="84"/>
  <c r="N43" i="84"/>
  <c r="N44" i="84"/>
  <c r="N45" i="84"/>
  <c r="N46" i="84"/>
  <c r="N47" i="84"/>
  <c r="N48" i="84"/>
  <c r="N49" i="84"/>
  <c r="N50" i="84"/>
  <c r="N51" i="84"/>
  <c r="N52" i="84"/>
  <c r="N53" i="84"/>
  <c r="N54" i="84"/>
  <c r="N55" i="84"/>
  <c r="N56" i="84"/>
  <c r="N57" i="84"/>
  <c r="N58" i="84"/>
  <c r="N59" i="84"/>
  <c r="N60" i="84"/>
  <c r="N61" i="84"/>
  <c r="N62" i="84"/>
  <c r="N63" i="84"/>
  <c r="N64" i="84"/>
  <c r="N65" i="84"/>
  <c r="N66" i="84"/>
  <c r="N67" i="84"/>
  <c r="N68" i="84"/>
  <c r="N69" i="84"/>
  <c r="N70" i="84"/>
  <c r="N71" i="84"/>
  <c r="N72" i="84"/>
  <c r="N73" i="84"/>
  <c r="N74" i="84"/>
  <c r="N75" i="84"/>
  <c r="N76" i="84"/>
  <c r="N77" i="84"/>
  <c r="N78" i="84"/>
  <c r="N79" i="84"/>
  <c r="N80" i="84"/>
  <c r="N81" i="84"/>
  <c r="N82" i="84"/>
  <c r="N83" i="84"/>
  <c r="N84" i="84"/>
  <c r="N85" i="84"/>
  <c r="N86" i="84"/>
  <c r="N87" i="84"/>
  <c r="N88" i="84"/>
  <c r="N89" i="84"/>
  <c r="N90" i="84"/>
  <c r="N91" i="84"/>
  <c r="N92" i="84"/>
  <c r="N93" i="84"/>
  <c r="N94" i="84"/>
  <c r="N95" i="84"/>
  <c r="N96" i="84"/>
  <c r="N97" i="84"/>
  <c r="N98" i="84"/>
  <c r="N99" i="84"/>
  <c r="N100" i="84"/>
  <c r="N101" i="84"/>
  <c r="N102" i="84"/>
  <c r="N103" i="84"/>
  <c r="N104" i="84"/>
  <c r="N105" i="84"/>
  <c r="N106" i="84"/>
  <c r="N107" i="84"/>
  <c r="N108" i="84"/>
  <c r="N109" i="84"/>
  <c r="N110" i="84"/>
  <c r="N111" i="84"/>
  <c r="N12" i="84"/>
  <c r="M111" i="84"/>
  <c r="M110" i="84"/>
  <c r="M109" i="84"/>
  <c r="M108" i="84"/>
  <c r="M107" i="84"/>
  <c r="M106" i="84"/>
  <c r="M105" i="84"/>
  <c r="M104" i="84"/>
  <c r="M103" i="84"/>
  <c r="M102" i="84"/>
  <c r="M101" i="84"/>
  <c r="M100" i="84"/>
  <c r="M99" i="84"/>
  <c r="M98" i="84"/>
  <c r="M97" i="84"/>
  <c r="M96" i="84"/>
  <c r="M95" i="84"/>
  <c r="M94" i="84"/>
  <c r="M93" i="84"/>
  <c r="M92" i="84"/>
  <c r="M91" i="84"/>
  <c r="M90" i="84"/>
  <c r="M89" i="84"/>
  <c r="M88" i="84"/>
  <c r="M87" i="84"/>
  <c r="M86" i="84"/>
  <c r="M85" i="84"/>
  <c r="M84" i="84"/>
  <c r="M83" i="84"/>
  <c r="M82" i="84"/>
  <c r="M81" i="84"/>
  <c r="M80" i="84"/>
  <c r="M79" i="84"/>
  <c r="M78" i="84"/>
  <c r="M77" i="84"/>
  <c r="M76" i="84"/>
  <c r="M75" i="84"/>
  <c r="M74" i="84"/>
  <c r="M73" i="84"/>
  <c r="M72" i="84"/>
  <c r="M71" i="84"/>
  <c r="M70" i="84"/>
  <c r="M69" i="84"/>
  <c r="M68" i="84"/>
  <c r="M67" i="84"/>
  <c r="M66" i="84"/>
  <c r="M65" i="84"/>
  <c r="M64" i="84"/>
  <c r="M63" i="84"/>
  <c r="M62" i="84"/>
  <c r="M61" i="84"/>
  <c r="M60" i="84"/>
  <c r="M59" i="84"/>
  <c r="M58" i="84"/>
  <c r="M57" i="84"/>
  <c r="M56" i="84"/>
  <c r="M55" i="84"/>
  <c r="M54" i="84"/>
  <c r="M53" i="84"/>
  <c r="M52" i="84"/>
  <c r="M51" i="84"/>
  <c r="M50" i="84"/>
  <c r="M49" i="84"/>
  <c r="M48" i="84"/>
  <c r="M47" i="84"/>
  <c r="M46" i="84"/>
  <c r="M45" i="84"/>
  <c r="M44" i="84"/>
  <c r="M43" i="84"/>
  <c r="M42" i="84"/>
  <c r="M41" i="84"/>
  <c r="M40" i="84"/>
  <c r="M39" i="84"/>
  <c r="M38" i="84"/>
  <c r="M37" i="84"/>
  <c r="M36" i="84"/>
  <c r="M35" i="84"/>
  <c r="M34" i="84"/>
  <c r="M33" i="84"/>
  <c r="M32" i="84"/>
  <c r="M31" i="84"/>
  <c r="M30" i="84"/>
  <c r="M29" i="84"/>
  <c r="M28" i="84"/>
  <c r="M27" i="84"/>
  <c r="M26" i="84"/>
  <c r="M25" i="84"/>
  <c r="M24" i="84"/>
  <c r="M23" i="84"/>
  <c r="M22" i="84"/>
  <c r="M21" i="84"/>
  <c r="M20" i="84"/>
  <c r="M19" i="84"/>
  <c r="M18" i="84"/>
  <c r="M17" i="84"/>
  <c r="M16" i="84"/>
  <c r="M15" i="84"/>
  <c r="M14" i="84"/>
  <c r="M13" i="84"/>
  <c r="M12" i="84"/>
  <c r="C111" i="84"/>
  <c r="D111" i="84"/>
  <c r="E111" i="84"/>
  <c r="F111" i="84"/>
  <c r="G111" i="84"/>
  <c r="H111" i="84"/>
  <c r="I111" i="84"/>
  <c r="J111" i="84"/>
  <c r="K111" i="84"/>
  <c r="L111" i="84"/>
  <c r="C13" i="84"/>
  <c r="D13" i="84"/>
  <c r="E13" i="84"/>
  <c r="F13" i="84"/>
  <c r="G13" i="84"/>
  <c r="H13" i="84"/>
  <c r="I13" i="84"/>
  <c r="J13" i="84"/>
  <c r="K13" i="84"/>
  <c r="L13" i="84"/>
  <c r="C14" i="84"/>
  <c r="D14" i="84"/>
  <c r="E14" i="84"/>
  <c r="F14" i="84"/>
  <c r="G14" i="84"/>
  <c r="H14" i="84"/>
  <c r="I14" i="84"/>
  <c r="J14" i="84"/>
  <c r="K14" i="84"/>
  <c r="L14" i="84"/>
  <c r="C15" i="84"/>
  <c r="D15" i="84"/>
  <c r="E15" i="84"/>
  <c r="F15" i="84"/>
  <c r="G15" i="84"/>
  <c r="H15" i="84"/>
  <c r="I15" i="84"/>
  <c r="J15" i="84"/>
  <c r="K15" i="84"/>
  <c r="L15" i="84"/>
  <c r="C16" i="84"/>
  <c r="D16" i="84"/>
  <c r="E16" i="84"/>
  <c r="F16" i="84"/>
  <c r="G16" i="84"/>
  <c r="H16" i="84"/>
  <c r="I16" i="84"/>
  <c r="J16" i="84"/>
  <c r="K16" i="84"/>
  <c r="L16" i="84"/>
  <c r="C17" i="84"/>
  <c r="D17" i="84"/>
  <c r="E17" i="84"/>
  <c r="F17" i="84"/>
  <c r="G17" i="84"/>
  <c r="H17" i="84"/>
  <c r="I17" i="84"/>
  <c r="J17" i="84"/>
  <c r="K17" i="84"/>
  <c r="L17" i="84"/>
  <c r="C18" i="84"/>
  <c r="D18" i="84"/>
  <c r="E18" i="84"/>
  <c r="F18" i="84"/>
  <c r="G18" i="84"/>
  <c r="H18" i="84"/>
  <c r="I18" i="84"/>
  <c r="J18" i="84"/>
  <c r="K18" i="84"/>
  <c r="L18" i="84"/>
  <c r="C19" i="84"/>
  <c r="D19" i="84"/>
  <c r="E19" i="84"/>
  <c r="F19" i="84"/>
  <c r="G19" i="84"/>
  <c r="H19" i="84"/>
  <c r="I19" i="84"/>
  <c r="J19" i="84"/>
  <c r="K19" i="84"/>
  <c r="L19" i="84"/>
  <c r="C20" i="84"/>
  <c r="D20" i="84"/>
  <c r="E20" i="84"/>
  <c r="F20" i="84"/>
  <c r="G20" i="84"/>
  <c r="H20" i="84"/>
  <c r="I20" i="84"/>
  <c r="J20" i="84"/>
  <c r="K20" i="84"/>
  <c r="L20" i="84"/>
  <c r="C21" i="84"/>
  <c r="D21" i="84"/>
  <c r="E21" i="84"/>
  <c r="F21" i="84"/>
  <c r="G21" i="84"/>
  <c r="H21" i="84"/>
  <c r="I21" i="84"/>
  <c r="J21" i="84"/>
  <c r="K21" i="84"/>
  <c r="L21" i="84"/>
  <c r="C22" i="84"/>
  <c r="D22" i="84"/>
  <c r="E22" i="84"/>
  <c r="F22" i="84"/>
  <c r="G22" i="84"/>
  <c r="H22" i="84"/>
  <c r="I22" i="84"/>
  <c r="J22" i="84"/>
  <c r="K22" i="84"/>
  <c r="L22" i="84"/>
  <c r="C23" i="84"/>
  <c r="D23" i="84"/>
  <c r="E23" i="84"/>
  <c r="F23" i="84"/>
  <c r="G23" i="84"/>
  <c r="H23" i="84"/>
  <c r="I23" i="84"/>
  <c r="J23" i="84"/>
  <c r="K23" i="84"/>
  <c r="L23" i="84"/>
  <c r="C24" i="84"/>
  <c r="D24" i="84"/>
  <c r="E24" i="84"/>
  <c r="F24" i="84"/>
  <c r="G24" i="84"/>
  <c r="H24" i="84"/>
  <c r="I24" i="84"/>
  <c r="J24" i="84"/>
  <c r="K24" i="84"/>
  <c r="L24" i="84"/>
  <c r="C25" i="84"/>
  <c r="D25" i="84"/>
  <c r="E25" i="84"/>
  <c r="F25" i="84"/>
  <c r="G25" i="84"/>
  <c r="H25" i="84"/>
  <c r="I25" i="84"/>
  <c r="J25" i="84"/>
  <c r="K25" i="84"/>
  <c r="L25" i="84"/>
  <c r="C26" i="84"/>
  <c r="D26" i="84"/>
  <c r="E26" i="84"/>
  <c r="F26" i="84"/>
  <c r="G26" i="84"/>
  <c r="H26" i="84"/>
  <c r="I26" i="84"/>
  <c r="J26" i="84"/>
  <c r="K26" i="84"/>
  <c r="L26" i="84"/>
  <c r="C27" i="84"/>
  <c r="D27" i="84"/>
  <c r="E27" i="84"/>
  <c r="F27" i="84"/>
  <c r="G27" i="84"/>
  <c r="H27" i="84"/>
  <c r="I27" i="84"/>
  <c r="J27" i="84"/>
  <c r="K27" i="84"/>
  <c r="L27" i="84"/>
  <c r="C28" i="84"/>
  <c r="D28" i="84"/>
  <c r="E28" i="84"/>
  <c r="F28" i="84"/>
  <c r="G28" i="84"/>
  <c r="H28" i="84"/>
  <c r="I28" i="84"/>
  <c r="J28" i="84"/>
  <c r="K28" i="84"/>
  <c r="L28" i="84"/>
  <c r="C29" i="84"/>
  <c r="D29" i="84"/>
  <c r="E29" i="84"/>
  <c r="F29" i="84"/>
  <c r="G29" i="84"/>
  <c r="H29" i="84"/>
  <c r="I29" i="84"/>
  <c r="J29" i="84"/>
  <c r="K29" i="84"/>
  <c r="L29" i="84"/>
  <c r="C30" i="84"/>
  <c r="D30" i="84"/>
  <c r="E30" i="84"/>
  <c r="F30" i="84"/>
  <c r="G30" i="84"/>
  <c r="H30" i="84"/>
  <c r="I30" i="84"/>
  <c r="J30" i="84"/>
  <c r="K30" i="84"/>
  <c r="L30" i="84"/>
  <c r="C31" i="84"/>
  <c r="D31" i="84"/>
  <c r="E31" i="84"/>
  <c r="F31" i="84"/>
  <c r="G31" i="84"/>
  <c r="H31" i="84"/>
  <c r="I31" i="84"/>
  <c r="J31" i="84"/>
  <c r="K31" i="84"/>
  <c r="L31" i="84"/>
  <c r="C32" i="84"/>
  <c r="D32" i="84"/>
  <c r="E32" i="84"/>
  <c r="F32" i="84"/>
  <c r="G32" i="84"/>
  <c r="H32" i="84"/>
  <c r="I32" i="84"/>
  <c r="J32" i="84"/>
  <c r="K32" i="84"/>
  <c r="L32" i="84"/>
  <c r="C33" i="84"/>
  <c r="D33" i="84"/>
  <c r="E33" i="84"/>
  <c r="F33" i="84"/>
  <c r="G33" i="84"/>
  <c r="H33" i="84"/>
  <c r="I33" i="84"/>
  <c r="J33" i="84"/>
  <c r="K33" i="84"/>
  <c r="L33" i="84"/>
  <c r="C34" i="84"/>
  <c r="D34" i="84"/>
  <c r="E34" i="84"/>
  <c r="F34" i="84"/>
  <c r="G34" i="84"/>
  <c r="H34" i="84"/>
  <c r="I34" i="84"/>
  <c r="J34" i="84"/>
  <c r="K34" i="84"/>
  <c r="L34" i="84"/>
  <c r="C35" i="84"/>
  <c r="D35" i="84"/>
  <c r="E35" i="84"/>
  <c r="F35" i="84"/>
  <c r="G35" i="84"/>
  <c r="H35" i="84"/>
  <c r="I35" i="84"/>
  <c r="J35" i="84"/>
  <c r="K35" i="84"/>
  <c r="L35" i="84"/>
  <c r="C36" i="84"/>
  <c r="D36" i="84"/>
  <c r="E36" i="84"/>
  <c r="F36" i="84"/>
  <c r="G36" i="84"/>
  <c r="H36" i="84"/>
  <c r="I36" i="84"/>
  <c r="J36" i="84"/>
  <c r="K36" i="84"/>
  <c r="L36" i="84"/>
  <c r="C37" i="84"/>
  <c r="D37" i="84"/>
  <c r="E37" i="84"/>
  <c r="F37" i="84"/>
  <c r="G37" i="84"/>
  <c r="H37" i="84"/>
  <c r="I37" i="84"/>
  <c r="J37" i="84"/>
  <c r="K37" i="84"/>
  <c r="L37" i="84"/>
  <c r="C38" i="84"/>
  <c r="D38" i="84"/>
  <c r="E38" i="84"/>
  <c r="F38" i="84"/>
  <c r="G38" i="84"/>
  <c r="H38" i="84"/>
  <c r="I38" i="84"/>
  <c r="J38" i="84"/>
  <c r="K38" i="84"/>
  <c r="L38" i="84"/>
  <c r="C39" i="84"/>
  <c r="D39" i="84"/>
  <c r="E39" i="84"/>
  <c r="F39" i="84"/>
  <c r="G39" i="84"/>
  <c r="H39" i="84"/>
  <c r="I39" i="84"/>
  <c r="J39" i="84"/>
  <c r="K39" i="84"/>
  <c r="L39" i="84"/>
  <c r="C40" i="84"/>
  <c r="D40" i="84"/>
  <c r="E40" i="84"/>
  <c r="F40" i="84"/>
  <c r="G40" i="84"/>
  <c r="H40" i="84"/>
  <c r="I40" i="84"/>
  <c r="J40" i="84"/>
  <c r="K40" i="84"/>
  <c r="L40" i="84"/>
  <c r="C41" i="84"/>
  <c r="D41" i="84"/>
  <c r="E41" i="84"/>
  <c r="F41" i="84"/>
  <c r="G41" i="84"/>
  <c r="H41" i="84"/>
  <c r="I41" i="84"/>
  <c r="J41" i="84"/>
  <c r="K41" i="84"/>
  <c r="L41" i="84"/>
  <c r="C42" i="84"/>
  <c r="D42" i="84"/>
  <c r="E42" i="84"/>
  <c r="F42" i="84"/>
  <c r="G42" i="84"/>
  <c r="H42" i="84"/>
  <c r="I42" i="84"/>
  <c r="J42" i="84"/>
  <c r="K42" i="84"/>
  <c r="L42" i="84"/>
  <c r="C43" i="84"/>
  <c r="D43" i="84"/>
  <c r="E43" i="84"/>
  <c r="F43" i="84"/>
  <c r="G43" i="84"/>
  <c r="H43" i="84"/>
  <c r="I43" i="84"/>
  <c r="J43" i="84"/>
  <c r="K43" i="84"/>
  <c r="L43" i="84"/>
  <c r="C44" i="84"/>
  <c r="D44" i="84"/>
  <c r="E44" i="84"/>
  <c r="F44" i="84"/>
  <c r="G44" i="84"/>
  <c r="H44" i="84"/>
  <c r="I44" i="84"/>
  <c r="J44" i="84"/>
  <c r="K44" i="84"/>
  <c r="L44" i="84"/>
  <c r="C45" i="84"/>
  <c r="D45" i="84"/>
  <c r="E45" i="84"/>
  <c r="F45" i="84"/>
  <c r="G45" i="84"/>
  <c r="H45" i="84"/>
  <c r="I45" i="84"/>
  <c r="J45" i="84"/>
  <c r="K45" i="84"/>
  <c r="L45" i="84"/>
  <c r="C46" i="84"/>
  <c r="D46" i="84"/>
  <c r="E46" i="84"/>
  <c r="F46" i="84"/>
  <c r="G46" i="84"/>
  <c r="H46" i="84"/>
  <c r="I46" i="84"/>
  <c r="J46" i="84"/>
  <c r="K46" i="84"/>
  <c r="L46" i="84"/>
  <c r="C47" i="84"/>
  <c r="D47" i="84"/>
  <c r="E47" i="84"/>
  <c r="F47" i="84"/>
  <c r="G47" i="84"/>
  <c r="H47" i="84"/>
  <c r="I47" i="84"/>
  <c r="J47" i="84"/>
  <c r="K47" i="84"/>
  <c r="L47" i="84"/>
  <c r="C48" i="84"/>
  <c r="D48" i="84"/>
  <c r="E48" i="84"/>
  <c r="F48" i="84"/>
  <c r="G48" i="84"/>
  <c r="H48" i="84"/>
  <c r="I48" i="84"/>
  <c r="J48" i="84"/>
  <c r="K48" i="84"/>
  <c r="L48" i="84"/>
  <c r="C49" i="84"/>
  <c r="D49" i="84"/>
  <c r="E49" i="84"/>
  <c r="F49" i="84"/>
  <c r="G49" i="84"/>
  <c r="H49" i="84"/>
  <c r="I49" i="84"/>
  <c r="J49" i="84"/>
  <c r="K49" i="84"/>
  <c r="L49" i="84"/>
  <c r="C50" i="84"/>
  <c r="D50" i="84"/>
  <c r="E50" i="84"/>
  <c r="F50" i="84"/>
  <c r="G50" i="84"/>
  <c r="H50" i="84"/>
  <c r="I50" i="84"/>
  <c r="J50" i="84"/>
  <c r="K50" i="84"/>
  <c r="L50" i="84"/>
  <c r="C51" i="84"/>
  <c r="D51" i="84"/>
  <c r="E51" i="84"/>
  <c r="F51" i="84"/>
  <c r="G51" i="84"/>
  <c r="H51" i="84"/>
  <c r="I51" i="84"/>
  <c r="J51" i="84"/>
  <c r="K51" i="84"/>
  <c r="L51" i="84"/>
  <c r="C52" i="84"/>
  <c r="D52" i="84"/>
  <c r="E52" i="84"/>
  <c r="F52" i="84"/>
  <c r="G52" i="84"/>
  <c r="H52" i="84"/>
  <c r="I52" i="84"/>
  <c r="J52" i="84"/>
  <c r="K52" i="84"/>
  <c r="L52" i="84"/>
  <c r="C53" i="84"/>
  <c r="D53" i="84"/>
  <c r="E53" i="84"/>
  <c r="F53" i="84"/>
  <c r="G53" i="84"/>
  <c r="H53" i="84"/>
  <c r="I53" i="84"/>
  <c r="J53" i="84"/>
  <c r="K53" i="84"/>
  <c r="L53" i="84"/>
  <c r="C54" i="84"/>
  <c r="D54" i="84"/>
  <c r="E54" i="84"/>
  <c r="F54" i="84"/>
  <c r="G54" i="84"/>
  <c r="H54" i="84"/>
  <c r="I54" i="84"/>
  <c r="J54" i="84"/>
  <c r="K54" i="84"/>
  <c r="L54" i="84"/>
  <c r="C55" i="84"/>
  <c r="D55" i="84"/>
  <c r="E55" i="84"/>
  <c r="F55" i="84"/>
  <c r="G55" i="84"/>
  <c r="H55" i="84"/>
  <c r="I55" i="84"/>
  <c r="J55" i="84"/>
  <c r="K55" i="84"/>
  <c r="L55" i="84"/>
  <c r="C56" i="84"/>
  <c r="D56" i="84"/>
  <c r="E56" i="84"/>
  <c r="F56" i="84"/>
  <c r="G56" i="84"/>
  <c r="H56" i="84"/>
  <c r="I56" i="84"/>
  <c r="J56" i="84"/>
  <c r="K56" i="84"/>
  <c r="L56" i="84"/>
  <c r="C57" i="84"/>
  <c r="D57" i="84"/>
  <c r="E57" i="84"/>
  <c r="F57" i="84"/>
  <c r="G57" i="84"/>
  <c r="H57" i="84"/>
  <c r="I57" i="84"/>
  <c r="J57" i="84"/>
  <c r="K57" i="84"/>
  <c r="L57" i="84"/>
  <c r="C58" i="84"/>
  <c r="D58" i="84"/>
  <c r="E58" i="84"/>
  <c r="F58" i="84"/>
  <c r="G58" i="84"/>
  <c r="H58" i="84"/>
  <c r="I58" i="84"/>
  <c r="J58" i="84"/>
  <c r="K58" i="84"/>
  <c r="L58" i="84"/>
  <c r="C59" i="84"/>
  <c r="D59" i="84"/>
  <c r="E59" i="84"/>
  <c r="F59" i="84"/>
  <c r="G59" i="84"/>
  <c r="H59" i="84"/>
  <c r="I59" i="84"/>
  <c r="J59" i="84"/>
  <c r="K59" i="84"/>
  <c r="L59" i="84"/>
  <c r="C60" i="84"/>
  <c r="D60" i="84"/>
  <c r="E60" i="84"/>
  <c r="F60" i="84"/>
  <c r="G60" i="84"/>
  <c r="H60" i="84"/>
  <c r="I60" i="84"/>
  <c r="J60" i="84"/>
  <c r="K60" i="84"/>
  <c r="L60" i="84"/>
  <c r="C61" i="84"/>
  <c r="D61" i="84"/>
  <c r="E61" i="84"/>
  <c r="F61" i="84"/>
  <c r="G61" i="84"/>
  <c r="H61" i="84"/>
  <c r="I61" i="84"/>
  <c r="J61" i="84"/>
  <c r="K61" i="84"/>
  <c r="L61" i="84"/>
  <c r="C62" i="84"/>
  <c r="D62" i="84"/>
  <c r="E62" i="84"/>
  <c r="F62" i="84"/>
  <c r="G62" i="84"/>
  <c r="H62" i="84"/>
  <c r="I62" i="84"/>
  <c r="J62" i="84"/>
  <c r="K62" i="84"/>
  <c r="L62" i="84"/>
  <c r="C63" i="84"/>
  <c r="D63" i="84"/>
  <c r="E63" i="84"/>
  <c r="F63" i="84"/>
  <c r="G63" i="84"/>
  <c r="H63" i="84"/>
  <c r="I63" i="84"/>
  <c r="J63" i="84"/>
  <c r="K63" i="84"/>
  <c r="L63" i="84"/>
  <c r="C64" i="84"/>
  <c r="D64" i="84"/>
  <c r="E64" i="84"/>
  <c r="F64" i="84"/>
  <c r="G64" i="84"/>
  <c r="H64" i="84"/>
  <c r="I64" i="84"/>
  <c r="J64" i="84"/>
  <c r="K64" i="84"/>
  <c r="L64" i="84"/>
  <c r="C65" i="84"/>
  <c r="D65" i="84"/>
  <c r="E65" i="84"/>
  <c r="F65" i="84"/>
  <c r="G65" i="84"/>
  <c r="H65" i="84"/>
  <c r="I65" i="84"/>
  <c r="J65" i="84"/>
  <c r="K65" i="84"/>
  <c r="L65" i="84"/>
  <c r="C66" i="84"/>
  <c r="D66" i="84"/>
  <c r="E66" i="84"/>
  <c r="F66" i="84"/>
  <c r="G66" i="84"/>
  <c r="H66" i="84"/>
  <c r="I66" i="84"/>
  <c r="J66" i="84"/>
  <c r="K66" i="84"/>
  <c r="L66" i="84"/>
  <c r="C67" i="84"/>
  <c r="D67" i="84"/>
  <c r="E67" i="84"/>
  <c r="F67" i="84"/>
  <c r="G67" i="84"/>
  <c r="H67" i="84"/>
  <c r="I67" i="84"/>
  <c r="J67" i="84"/>
  <c r="K67" i="84"/>
  <c r="L67" i="84"/>
  <c r="C68" i="84"/>
  <c r="D68" i="84"/>
  <c r="E68" i="84"/>
  <c r="F68" i="84"/>
  <c r="G68" i="84"/>
  <c r="H68" i="84"/>
  <c r="I68" i="84"/>
  <c r="J68" i="84"/>
  <c r="K68" i="84"/>
  <c r="L68" i="84"/>
  <c r="C69" i="84"/>
  <c r="D69" i="84"/>
  <c r="E69" i="84"/>
  <c r="F69" i="84"/>
  <c r="G69" i="84"/>
  <c r="H69" i="84"/>
  <c r="I69" i="84"/>
  <c r="J69" i="84"/>
  <c r="K69" i="84"/>
  <c r="L69" i="84"/>
  <c r="C70" i="84"/>
  <c r="D70" i="84"/>
  <c r="E70" i="84"/>
  <c r="F70" i="84"/>
  <c r="G70" i="84"/>
  <c r="H70" i="84"/>
  <c r="I70" i="84"/>
  <c r="J70" i="84"/>
  <c r="K70" i="84"/>
  <c r="L70" i="84"/>
  <c r="C71" i="84"/>
  <c r="D71" i="84"/>
  <c r="E71" i="84"/>
  <c r="F71" i="84"/>
  <c r="G71" i="84"/>
  <c r="H71" i="84"/>
  <c r="I71" i="84"/>
  <c r="J71" i="84"/>
  <c r="K71" i="84"/>
  <c r="L71" i="84"/>
  <c r="C72" i="84"/>
  <c r="D72" i="84"/>
  <c r="E72" i="84"/>
  <c r="F72" i="84"/>
  <c r="G72" i="84"/>
  <c r="H72" i="84"/>
  <c r="I72" i="84"/>
  <c r="J72" i="84"/>
  <c r="K72" i="84"/>
  <c r="L72" i="84"/>
  <c r="C73" i="84"/>
  <c r="D73" i="84"/>
  <c r="E73" i="84"/>
  <c r="F73" i="84"/>
  <c r="G73" i="84"/>
  <c r="H73" i="84"/>
  <c r="I73" i="84"/>
  <c r="J73" i="84"/>
  <c r="K73" i="84"/>
  <c r="L73" i="84"/>
  <c r="C74" i="84"/>
  <c r="D74" i="84"/>
  <c r="E74" i="84"/>
  <c r="F74" i="84"/>
  <c r="G74" i="84"/>
  <c r="H74" i="84"/>
  <c r="I74" i="84"/>
  <c r="J74" i="84"/>
  <c r="K74" i="84"/>
  <c r="L74" i="84"/>
  <c r="C75" i="84"/>
  <c r="D75" i="84"/>
  <c r="E75" i="84"/>
  <c r="F75" i="84"/>
  <c r="G75" i="84"/>
  <c r="H75" i="84"/>
  <c r="I75" i="84"/>
  <c r="J75" i="84"/>
  <c r="K75" i="84"/>
  <c r="L75" i="84"/>
  <c r="C76" i="84"/>
  <c r="D76" i="84"/>
  <c r="E76" i="84"/>
  <c r="F76" i="84"/>
  <c r="G76" i="84"/>
  <c r="H76" i="84"/>
  <c r="I76" i="84"/>
  <c r="J76" i="84"/>
  <c r="K76" i="84"/>
  <c r="L76" i="84"/>
  <c r="C77" i="84"/>
  <c r="D77" i="84"/>
  <c r="E77" i="84"/>
  <c r="F77" i="84"/>
  <c r="G77" i="84"/>
  <c r="H77" i="84"/>
  <c r="I77" i="84"/>
  <c r="J77" i="84"/>
  <c r="K77" i="84"/>
  <c r="L77" i="84"/>
  <c r="C78" i="84"/>
  <c r="D78" i="84"/>
  <c r="E78" i="84"/>
  <c r="F78" i="84"/>
  <c r="G78" i="84"/>
  <c r="H78" i="84"/>
  <c r="I78" i="84"/>
  <c r="J78" i="84"/>
  <c r="K78" i="84"/>
  <c r="L78" i="84"/>
  <c r="C79" i="84"/>
  <c r="D79" i="84"/>
  <c r="E79" i="84"/>
  <c r="F79" i="84"/>
  <c r="G79" i="84"/>
  <c r="H79" i="84"/>
  <c r="I79" i="84"/>
  <c r="J79" i="84"/>
  <c r="K79" i="84"/>
  <c r="L79" i="84"/>
  <c r="C80" i="84"/>
  <c r="D80" i="84"/>
  <c r="E80" i="84"/>
  <c r="F80" i="84"/>
  <c r="G80" i="84"/>
  <c r="H80" i="84"/>
  <c r="I80" i="84"/>
  <c r="J80" i="84"/>
  <c r="K80" i="84"/>
  <c r="L80" i="84"/>
  <c r="C81" i="84"/>
  <c r="D81" i="84"/>
  <c r="E81" i="84"/>
  <c r="F81" i="84"/>
  <c r="G81" i="84"/>
  <c r="H81" i="84"/>
  <c r="I81" i="84"/>
  <c r="J81" i="84"/>
  <c r="K81" i="84"/>
  <c r="L81" i="84"/>
  <c r="C82" i="84"/>
  <c r="D82" i="84"/>
  <c r="E82" i="84"/>
  <c r="F82" i="84"/>
  <c r="G82" i="84"/>
  <c r="H82" i="84"/>
  <c r="I82" i="84"/>
  <c r="J82" i="84"/>
  <c r="K82" i="84"/>
  <c r="L82" i="84"/>
  <c r="C83" i="84"/>
  <c r="D83" i="84"/>
  <c r="E83" i="84"/>
  <c r="F83" i="84"/>
  <c r="G83" i="84"/>
  <c r="H83" i="84"/>
  <c r="I83" i="84"/>
  <c r="J83" i="84"/>
  <c r="K83" i="84"/>
  <c r="L83" i="84"/>
  <c r="C84" i="84"/>
  <c r="D84" i="84"/>
  <c r="E84" i="84"/>
  <c r="F84" i="84"/>
  <c r="G84" i="84"/>
  <c r="H84" i="84"/>
  <c r="I84" i="84"/>
  <c r="J84" i="84"/>
  <c r="K84" i="84"/>
  <c r="L84" i="84"/>
  <c r="C85" i="84"/>
  <c r="D85" i="84"/>
  <c r="E85" i="84"/>
  <c r="F85" i="84"/>
  <c r="G85" i="84"/>
  <c r="H85" i="84"/>
  <c r="I85" i="84"/>
  <c r="J85" i="84"/>
  <c r="K85" i="84"/>
  <c r="L85" i="84"/>
  <c r="C86" i="84"/>
  <c r="D86" i="84"/>
  <c r="E86" i="84"/>
  <c r="F86" i="84"/>
  <c r="G86" i="84"/>
  <c r="H86" i="84"/>
  <c r="I86" i="84"/>
  <c r="J86" i="84"/>
  <c r="K86" i="84"/>
  <c r="L86" i="84"/>
  <c r="C87" i="84"/>
  <c r="D87" i="84"/>
  <c r="E87" i="84"/>
  <c r="F87" i="84"/>
  <c r="G87" i="84"/>
  <c r="H87" i="84"/>
  <c r="I87" i="84"/>
  <c r="J87" i="84"/>
  <c r="K87" i="84"/>
  <c r="L87" i="84"/>
  <c r="C88" i="84"/>
  <c r="D88" i="84"/>
  <c r="E88" i="84"/>
  <c r="F88" i="84"/>
  <c r="G88" i="84"/>
  <c r="H88" i="84"/>
  <c r="I88" i="84"/>
  <c r="J88" i="84"/>
  <c r="K88" i="84"/>
  <c r="L88" i="84"/>
  <c r="C89" i="84"/>
  <c r="D89" i="84"/>
  <c r="E89" i="84"/>
  <c r="F89" i="84"/>
  <c r="G89" i="84"/>
  <c r="H89" i="84"/>
  <c r="I89" i="84"/>
  <c r="J89" i="84"/>
  <c r="K89" i="84"/>
  <c r="L89" i="84"/>
  <c r="C90" i="84"/>
  <c r="D90" i="84"/>
  <c r="E90" i="84"/>
  <c r="F90" i="84"/>
  <c r="G90" i="84"/>
  <c r="H90" i="84"/>
  <c r="I90" i="84"/>
  <c r="J90" i="84"/>
  <c r="K90" i="84"/>
  <c r="L90" i="84"/>
  <c r="C91" i="84"/>
  <c r="D91" i="84"/>
  <c r="E91" i="84"/>
  <c r="F91" i="84"/>
  <c r="G91" i="84"/>
  <c r="H91" i="84"/>
  <c r="I91" i="84"/>
  <c r="J91" i="84"/>
  <c r="K91" i="84"/>
  <c r="L91" i="84"/>
  <c r="C92" i="84"/>
  <c r="D92" i="84"/>
  <c r="E92" i="84"/>
  <c r="F92" i="84"/>
  <c r="G92" i="84"/>
  <c r="H92" i="84"/>
  <c r="I92" i="84"/>
  <c r="J92" i="84"/>
  <c r="K92" i="84"/>
  <c r="L92" i="84"/>
  <c r="C93" i="84"/>
  <c r="D93" i="84"/>
  <c r="E93" i="84"/>
  <c r="F93" i="84"/>
  <c r="G93" i="84"/>
  <c r="H93" i="84"/>
  <c r="I93" i="84"/>
  <c r="J93" i="84"/>
  <c r="K93" i="84"/>
  <c r="L93" i="84"/>
  <c r="C94" i="84"/>
  <c r="D94" i="84"/>
  <c r="E94" i="84"/>
  <c r="F94" i="84"/>
  <c r="G94" i="84"/>
  <c r="H94" i="84"/>
  <c r="I94" i="84"/>
  <c r="J94" i="84"/>
  <c r="K94" i="84"/>
  <c r="L94" i="84"/>
  <c r="C95" i="84"/>
  <c r="D95" i="84"/>
  <c r="E95" i="84"/>
  <c r="F95" i="84"/>
  <c r="G95" i="84"/>
  <c r="H95" i="84"/>
  <c r="I95" i="84"/>
  <c r="J95" i="84"/>
  <c r="K95" i="84"/>
  <c r="L95" i="84"/>
  <c r="C96" i="84"/>
  <c r="D96" i="84"/>
  <c r="E96" i="84"/>
  <c r="F96" i="84"/>
  <c r="G96" i="84"/>
  <c r="H96" i="84"/>
  <c r="I96" i="84"/>
  <c r="J96" i="84"/>
  <c r="K96" i="84"/>
  <c r="L96" i="84"/>
  <c r="C97" i="84"/>
  <c r="D97" i="84"/>
  <c r="E97" i="84"/>
  <c r="F97" i="84"/>
  <c r="G97" i="84"/>
  <c r="H97" i="84"/>
  <c r="I97" i="84"/>
  <c r="J97" i="84"/>
  <c r="K97" i="84"/>
  <c r="L97" i="84"/>
  <c r="C98" i="84"/>
  <c r="D98" i="84"/>
  <c r="E98" i="84"/>
  <c r="F98" i="84"/>
  <c r="G98" i="84"/>
  <c r="H98" i="84"/>
  <c r="I98" i="84"/>
  <c r="J98" i="84"/>
  <c r="K98" i="84"/>
  <c r="L98" i="84"/>
  <c r="C99" i="84"/>
  <c r="D99" i="84"/>
  <c r="E99" i="84"/>
  <c r="F99" i="84"/>
  <c r="G99" i="84"/>
  <c r="H99" i="84"/>
  <c r="I99" i="84"/>
  <c r="J99" i="84"/>
  <c r="K99" i="84"/>
  <c r="L99" i="84"/>
  <c r="C100" i="84"/>
  <c r="D100" i="84"/>
  <c r="E100" i="84"/>
  <c r="F100" i="84"/>
  <c r="G100" i="84"/>
  <c r="H100" i="84"/>
  <c r="I100" i="84"/>
  <c r="J100" i="84"/>
  <c r="K100" i="84"/>
  <c r="L100" i="84"/>
  <c r="C101" i="84"/>
  <c r="D101" i="84"/>
  <c r="E101" i="84"/>
  <c r="F101" i="84"/>
  <c r="G101" i="84"/>
  <c r="H101" i="84"/>
  <c r="I101" i="84"/>
  <c r="J101" i="84"/>
  <c r="K101" i="84"/>
  <c r="L101" i="84"/>
  <c r="C102" i="84"/>
  <c r="D102" i="84"/>
  <c r="E102" i="84"/>
  <c r="F102" i="84"/>
  <c r="G102" i="84"/>
  <c r="H102" i="84"/>
  <c r="I102" i="84"/>
  <c r="J102" i="84"/>
  <c r="K102" i="84"/>
  <c r="L102" i="84"/>
  <c r="C103" i="84"/>
  <c r="D103" i="84"/>
  <c r="E103" i="84"/>
  <c r="F103" i="84"/>
  <c r="G103" i="84"/>
  <c r="H103" i="84"/>
  <c r="I103" i="84"/>
  <c r="J103" i="84"/>
  <c r="K103" i="84"/>
  <c r="L103" i="84"/>
  <c r="C104" i="84"/>
  <c r="D104" i="84"/>
  <c r="E104" i="84"/>
  <c r="F104" i="84"/>
  <c r="G104" i="84"/>
  <c r="H104" i="84"/>
  <c r="I104" i="84"/>
  <c r="J104" i="84"/>
  <c r="K104" i="84"/>
  <c r="L104" i="84"/>
  <c r="C105" i="84"/>
  <c r="D105" i="84"/>
  <c r="E105" i="84"/>
  <c r="F105" i="84"/>
  <c r="G105" i="84"/>
  <c r="H105" i="84"/>
  <c r="I105" i="84"/>
  <c r="J105" i="84"/>
  <c r="K105" i="84"/>
  <c r="L105" i="84"/>
  <c r="C106" i="84"/>
  <c r="D106" i="84"/>
  <c r="E106" i="84"/>
  <c r="F106" i="84"/>
  <c r="G106" i="84"/>
  <c r="H106" i="84"/>
  <c r="I106" i="84"/>
  <c r="J106" i="84"/>
  <c r="K106" i="84"/>
  <c r="L106" i="84"/>
  <c r="C107" i="84"/>
  <c r="D107" i="84"/>
  <c r="E107" i="84"/>
  <c r="F107" i="84"/>
  <c r="G107" i="84"/>
  <c r="H107" i="84"/>
  <c r="I107" i="84"/>
  <c r="J107" i="84"/>
  <c r="K107" i="84"/>
  <c r="L107" i="84"/>
  <c r="C108" i="84"/>
  <c r="D108" i="84"/>
  <c r="E108" i="84"/>
  <c r="F108" i="84"/>
  <c r="G108" i="84"/>
  <c r="H108" i="84"/>
  <c r="I108" i="84"/>
  <c r="J108" i="84"/>
  <c r="K108" i="84"/>
  <c r="L108" i="84"/>
  <c r="C109" i="84"/>
  <c r="D109" i="84"/>
  <c r="E109" i="84"/>
  <c r="F109" i="84"/>
  <c r="G109" i="84"/>
  <c r="H109" i="84"/>
  <c r="I109" i="84"/>
  <c r="J109" i="84"/>
  <c r="K109" i="84"/>
  <c r="L109" i="84"/>
  <c r="C110" i="84"/>
  <c r="D110" i="84"/>
  <c r="E110" i="84"/>
  <c r="F110" i="84"/>
  <c r="G110" i="84"/>
  <c r="H110" i="84"/>
  <c r="I110" i="84"/>
  <c r="J110" i="84"/>
  <c r="K110" i="84"/>
  <c r="L110" i="84"/>
  <c r="D12" i="84"/>
  <c r="E12" i="84"/>
  <c r="F12" i="84"/>
  <c r="G12" i="84"/>
  <c r="H12" i="84"/>
  <c r="I12" i="84"/>
  <c r="J12" i="84"/>
  <c r="K12" i="84"/>
  <c r="L12" i="84"/>
  <c r="C12" i="84"/>
  <c r="E3" i="84"/>
  <c r="AF12" i="84" l="1"/>
  <c r="AH12" i="84" s="1"/>
  <c r="A13" i="84"/>
  <c r="A14" i="84" s="1"/>
  <c r="A15" i="84" s="1"/>
  <c r="A16" i="84" s="1"/>
  <c r="A17" i="84" s="1"/>
  <c r="A18" i="84" s="1"/>
  <c r="A19" i="84" s="1"/>
  <c r="A20" i="84" s="1"/>
  <c r="A21" i="84" s="1"/>
  <c r="A22" i="84" s="1"/>
  <c r="A23" i="84" s="1"/>
  <c r="A24" i="84" s="1"/>
  <c r="A25" i="84" s="1"/>
  <c r="A26" i="84" s="1"/>
  <c r="A27" i="84" s="1"/>
  <c r="A28" i="84" s="1"/>
  <c r="A29" i="84" s="1"/>
  <c r="A30" i="84" s="1"/>
  <c r="A31" i="84" s="1"/>
  <c r="A32" i="84" s="1"/>
  <c r="A33" i="84" s="1"/>
  <c r="A34" i="84" s="1"/>
  <c r="A35" i="84" s="1"/>
  <c r="A36" i="84" s="1"/>
  <c r="A37" i="84" s="1"/>
  <c r="A38" i="84" s="1"/>
  <c r="A39" i="84" s="1"/>
  <c r="A40" i="84" s="1"/>
  <c r="A41" i="84" s="1"/>
  <c r="A42" i="84" s="1"/>
  <c r="A43" i="84" s="1"/>
  <c r="A44" i="84" s="1"/>
  <c r="A45" i="84" s="1"/>
  <c r="A46" i="84" s="1"/>
  <c r="A47" i="84" s="1"/>
  <c r="A48" i="84" s="1"/>
  <c r="A49" i="84" s="1"/>
  <c r="A50" i="84" s="1"/>
  <c r="A51" i="84" s="1"/>
  <c r="A52" i="84" s="1"/>
  <c r="A53" i="84" s="1"/>
  <c r="A54" i="84" s="1"/>
  <c r="A55" i="84" s="1"/>
  <c r="A56" i="84" s="1"/>
  <c r="A57" i="84" s="1"/>
  <c r="A58" i="84" s="1"/>
  <c r="A59" i="84" s="1"/>
  <c r="A60" i="84" s="1"/>
  <c r="A61" i="84" s="1"/>
  <c r="A62" i="84" s="1"/>
  <c r="A63" i="84" s="1"/>
  <c r="A64" i="84" s="1"/>
  <c r="A65" i="84" s="1"/>
  <c r="A66" i="84" s="1"/>
  <c r="A67" i="84" s="1"/>
  <c r="A68" i="84" s="1"/>
  <c r="A69" i="84" s="1"/>
  <c r="A70" i="84" s="1"/>
  <c r="A71" i="84" s="1"/>
  <c r="A72" i="84" s="1"/>
  <c r="A73" i="84" s="1"/>
  <c r="A74" i="84" s="1"/>
  <c r="A75" i="84" s="1"/>
  <c r="A76" i="84" s="1"/>
  <c r="A77" i="84" s="1"/>
  <c r="A78" i="84" s="1"/>
  <c r="A79" i="84" s="1"/>
  <c r="A80" i="84" s="1"/>
  <c r="A81" i="84" s="1"/>
  <c r="A82" i="84" s="1"/>
  <c r="A83" i="84" s="1"/>
  <c r="A84" i="84" s="1"/>
  <c r="A85" i="84" s="1"/>
  <c r="A86" i="84" s="1"/>
  <c r="A87" i="84" s="1"/>
  <c r="A88" i="84" s="1"/>
  <c r="A89" i="84" s="1"/>
  <c r="A90" i="84" s="1"/>
  <c r="A91" i="84" s="1"/>
  <c r="A92" i="84" s="1"/>
  <c r="A93" i="84" s="1"/>
  <c r="A94" i="84" s="1"/>
  <c r="A95" i="84" s="1"/>
  <c r="A96" i="84" s="1"/>
  <c r="A97" i="84" s="1"/>
  <c r="A98" i="84" s="1"/>
  <c r="A99" i="84" s="1"/>
  <c r="A100" i="84" s="1"/>
  <c r="A101" i="84" s="1"/>
  <c r="A102" i="84" s="1"/>
  <c r="A103" i="84" s="1"/>
  <c r="A104" i="84" s="1"/>
  <c r="A105" i="84" s="1"/>
  <c r="A106" i="84" s="1"/>
  <c r="A107" i="84" s="1"/>
  <c r="A108" i="84" s="1"/>
  <c r="A109" i="84" s="1"/>
  <c r="A110" i="84" s="1"/>
  <c r="A111" i="84" s="1"/>
  <c r="AH13" i="84"/>
  <c r="AF13" i="84"/>
  <c r="AF14" i="84"/>
  <c r="AF15" i="84"/>
  <c r="AH15" i="84" s="1"/>
  <c r="AF16" i="84"/>
  <c r="AF17" i="84"/>
  <c r="AH17" i="84" s="1"/>
  <c r="AF18" i="84"/>
  <c r="AF19" i="84"/>
  <c r="AF20" i="84"/>
  <c r="AF21" i="84"/>
  <c r="AF22" i="84"/>
  <c r="AF23" i="84"/>
  <c r="AF24" i="84"/>
  <c r="AF25" i="84"/>
  <c r="AH25" i="84" s="1"/>
  <c r="AF26" i="84"/>
  <c r="AF27" i="84"/>
  <c r="AF28" i="84"/>
  <c r="AH28" i="84" s="1"/>
  <c r="AF29" i="84"/>
  <c r="AF30" i="84"/>
  <c r="AF31" i="84"/>
  <c r="AF32" i="84"/>
  <c r="AF33" i="84"/>
  <c r="AH33" i="84" s="1"/>
  <c r="AF34" i="84"/>
  <c r="AF35" i="84"/>
  <c r="AF36" i="84"/>
  <c r="AH36" i="84" s="1"/>
  <c r="AF37" i="84"/>
  <c r="AF38" i="84"/>
  <c r="AF39" i="84"/>
  <c r="AH39" i="84" s="1"/>
  <c r="AF40" i="84"/>
  <c r="AF41" i="84"/>
  <c r="AF42" i="84"/>
  <c r="AH42" i="84" s="1"/>
  <c r="AF43" i="84"/>
  <c r="AH43" i="84" s="1"/>
  <c r="AF44" i="84"/>
  <c r="AF45" i="84"/>
  <c r="AF46" i="84"/>
  <c r="AH46" i="84" s="1"/>
  <c r="AF47" i="84"/>
  <c r="AF48" i="84"/>
  <c r="AF49" i="84"/>
  <c r="AH49" i="84" s="1"/>
  <c r="AF50" i="84"/>
  <c r="AH50" i="84" s="1"/>
  <c r="AF51" i="84"/>
  <c r="AH52" i="84"/>
  <c r="AF52" i="84"/>
  <c r="AF53" i="84"/>
  <c r="AF54" i="84"/>
  <c r="AF55" i="84"/>
  <c r="AF56" i="84"/>
  <c r="AH56" i="84" s="1"/>
  <c r="AF57" i="84"/>
  <c r="AH57" i="84" s="1"/>
  <c r="AF58" i="84"/>
  <c r="AF59" i="84"/>
  <c r="AF60" i="84"/>
  <c r="AH60" i="84" s="1"/>
  <c r="AF61" i="84"/>
  <c r="AF62" i="84"/>
  <c r="AF63" i="84"/>
  <c r="AF64" i="84"/>
  <c r="AF65" i="84"/>
  <c r="AF66" i="84"/>
  <c r="AH66" i="84" s="1"/>
  <c r="AF67" i="84"/>
  <c r="AF68" i="84"/>
  <c r="AH68" i="84" s="1"/>
  <c r="AF69" i="84"/>
  <c r="AF70" i="84"/>
  <c r="AF71" i="84"/>
  <c r="AF72" i="84"/>
  <c r="AF73" i="84"/>
  <c r="AH74" i="84"/>
  <c r="AF74" i="84"/>
  <c r="AF75" i="84"/>
  <c r="AF76" i="84"/>
  <c r="AH76" i="84" s="1"/>
  <c r="AF77" i="84"/>
  <c r="AF78" i="84"/>
  <c r="AH78" i="84" s="1"/>
  <c r="AF79" i="84"/>
  <c r="AF80" i="84"/>
  <c r="AF81" i="84"/>
  <c r="AH81" i="84" s="1"/>
  <c r="AH82" i="84"/>
  <c r="AF82" i="84"/>
  <c r="AF83" i="84"/>
  <c r="AF84" i="84"/>
  <c r="AF85" i="84"/>
  <c r="AF86" i="84"/>
  <c r="AF87" i="84"/>
  <c r="AH87" i="84" s="1"/>
  <c r="AF88" i="84"/>
  <c r="AF89" i="84"/>
  <c r="AH89" i="84" s="1"/>
  <c r="AF90" i="84"/>
  <c r="AF91" i="84"/>
  <c r="AF92" i="84"/>
  <c r="AF93" i="84"/>
  <c r="AF94" i="84"/>
  <c r="AH95" i="84"/>
  <c r="AF95" i="84"/>
  <c r="AF96" i="84"/>
  <c r="AF97" i="84"/>
  <c r="AH98" i="84"/>
  <c r="AF98" i="84"/>
  <c r="AF99" i="84"/>
  <c r="AF100" i="84"/>
  <c r="AH100" i="84" s="1"/>
  <c r="AF101" i="84"/>
  <c r="AF102" i="84"/>
  <c r="AH102" i="84" s="1"/>
  <c r="AF103" i="84"/>
  <c r="AF104" i="84"/>
  <c r="AF105" i="84"/>
  <c r="AF106" i="84"/>
  <c r="AH106" i="84" s="1"/>
  <c r="AF107" i="84"/>
  <c r="AF108" i="84"/>
  <c r="AF109" i="84"/>
  <c r="AF110" i="84"/>
  <c r="AF111" i="84"/>
  <c r="P28" i="83"/>
  <c r="AC15" i="83"/>
  <c r="T15" i="83"/>
  <c r="K15" i="83"/>
  <c r="G14" i="83"/>
  <c r="G13" i="83"/>
  <c r="G12" i="83"/>
  <c r="G11" i="83"/>
  <c r="G9" i="83"/>
  <c r="Q66" i="83" s="1"/>
  <c r="G8" i="83"/>
  <c r="Z1" i="83"/>
  <c r="M30" i="83"/>
  <c r="P31" i="83" s="1"/>
  <c r="M29" i="83"/>
  <c r="Z22" i="83"/>
  <c r="AJ22" i="83" s="1"/>
  <c r="AB31" i="70"/>
  <c r="AB54" i="70"/>
  <c r="AH96" i="84" l="1"/>
  <c r="AH97" i="84"/>
  <c r="AH93" i="84"/>
  <c r="AH59" i="84"/>
  <c r="AH41" i="84"/>
  <c r="AH105" i="84"/>
  <c r="AH92" i="84"/>
  <c r="AH90" i="84"/>
  <c r="AH62" i="84"/>
  <c r="AH47" i="84"/>
  <c r="AH38" i="84"/>
  <c r="AH35" i="84"/>
  <c r="AH14" i="84"/>
  <c r="AH83" i="84"/>
  <c r="AH80" i="84"/>
  <c r="AH71" i="84"/>
  <c r="AH65" i="84"/>
  <c r="AH32" i="84"/>
  <c r="AH26" i="84"/>
  <c r="AH20" i="84"/>
  <c r="AH110" i="84"/>
  <c r="AH67" i="84"/>
  <c r="AH58" i="84"/>
  <c r="AH51" i="84"/>
  <c r="AH40" i="84"/>
  <c r="AH34" i="84"/>
  <c r="AH22" i="84"/>
  <c r="AH19" i="84"/>
  <c r="AH16" i="84"/>
  <c r="AH103" i="84"/>
  <c r="AH91" i="84"/>
  <c r="AH88" i="84"/>
  <c r="AH85" i="84"/>
  <c r="AH79" i="84"/>
  <c r="AH73" i="84"/>
  <c r="AH70" i="84"/>
  <c r="AH54" i="84"/>
  <c r="AH45" i="84"/>
  <c r="AH31" i="84"/>
  <c r="AH107" i="84"/>
  <c r="AH86" i="84"/>
  <c r="AH94" i="84"/>
  <c r="AH84" i="84"/>
  <c r="AH63" i="84"/>
  <c r="AH48" i="84"/>
  <c r="AH44" i="84"/>
  <c r="AH111" i="84"/>
  <c r="AH108" i="84"/>
  <c r="AH99" i="84"/>
  <c r="AH75" i="84"/>
  <c r="AH72" i="84"/>
  <c r="AH69" i="84"/>
  <c r="AH53" i="84"/>
  <c r="AH30" i="84"/>
  <c r="AH27" i="84"/>
  <c r="AH24" i="84"/>
  <c r="AH23" i="84"/>
  <c r="AH21" i="84"/>
  <c r="AH29" i="84"/>
  <c r="AH104" i="84"/>
  <c r="AH101" i="84"/>
  <c r="AH77" i="84"/>
  <c r="AH55" i="84"/>
  <c r="AH64" i="84"/>
  <c r="AH61" i="84"/>
  <c r="AH37" i="84"/>
  <c r="AH109" i="84"/>
  <c r="AH18" i="84"/>
  <c r="V27" i="83"/>
  <c r="V30" i="83"/>
  <c r="P5" i="84" l="1"/>
  <c r="Z21" i="83" s="1"/>
  <c r="AA26" i="83"/>
  <c r="AA29" i="83"/>
  <c r="AB29" i="70"/>
  <c r="S63" i="70"/>
  <c r="J25" i="70"/>
  <c r="F44" i="70"/>
  <c r="X44" i="70"/>
  <c r="V44" i="70"/>
  <c r="T44" i="70"/>
  <c r="R44" i="70"/>
  <c r="P44" i="70"/>
  <c r="L44" i="70"/>
  <c r="B35" i="73" l="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AX70" i="70" l="1"/>
  <c r="AY70" i="70" s="1"/>
  <c r="AX71" i="70"/>
  <c r="AY71" i="70" s="1"/>
  <c r="Z203" i="70" l="1"/>
  <c r="S203" i="70"/>
  <c r="L12" i="9" l="1"/>
  <c r="AD44" i="70" l="1"/>
  <c r="AB44" i="70"/>
  <c r="Z44" i="70"/>
  <c r="L46" i="70"/>
  <c r="AE63" i="70" l="1"/>
  <c r="Y63" i="70"/>
  <c r="J44" i="70" s="1"/>
  <c r="Z71" i="70" l="1"/>
  <c r="T71" i="70"/>
  <c r="AF71" i="70"/>
  <c r="AX72" i="70"/>
  <c r="AX67" i="70"/>
  <c r="AY67" i="70" s="1"/>
  <c r="N71" i="70" l="1"/>
  <c r="N44" i="70" s="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V17" i="72" l="1"/>
  <c r="U17" i="72"/>
  <c r="V19" i="72"/>
  <c r="U19" i="72"/>
  <c r="AI19" i="72" s="1"/>
  <c r="V22" i="72"/>
  <c r="U22" i="72"/>
  <c r="V25" i="72"/>
  <c r="U25" i="72"/>
  <c r="V28" i="72"/>
  <c r="U28" i="72"/>
  <c r="V30" i="72"/>
  <c r="U30" i="72"/>
  <c r="U31" i="72"/>
  <c r="V31" i="72"/>
  <c r="V34" i="72"/>
  <c r="U34" i="72"/>
  <c r="AI34" i="72" s="1"/>
  <c r="V37" i="72"/>
  <c r="U37" i="72"/>
  <c r="V42" i="72"/>
  <c r="U42" i="72"/>
  <c r="AI42" i="72" s="1"/>
  <c r="V50" i="72"/>
  <c r="U50" i="72"/>
  <c r="U51" i="72"/>
  <c r="AI51" i="72" s="1"/>
  <c r="V51" i="72"/>
  <c r="V52" i="72"/>
  <c r="U52" i="72"/>
  <c r="V53" i="72"/>
  <c r="U53" i="72"/>
  <c r="V54" i="72"/>
  <c r="U54" i="72"/>
  <c r="V55" i="72"/>
  <c r="U55" i="72"/>
  <c r="V56" i="72"/>
  <c r="U56" i="72"/>
  <c r="V57" i="72"/>
  <c r="U57" i="72"/>
  <c r="AI57" i="72" s="1"/>
  <c r="V58" i="72"/>
  <c r="U58" i="72"/>
  <c r="V59" i="72"/>
  <c r="U59" i="72"/>
  <c r="AI59" i="72" s="1"/>
  <c r="V60" i="72"/>
  <c r="U60" i="72"/>
  <c r="V61" i="72"/>
  <c r="U61" i="72"/>
  <c r="V62" i="72"/>
  <c r="U62" i="72"/>
  <c r="U63" i="72"/>
  <c r="V63" i="72"/>
  <c r="V64" i="72"/>
  <c r="U64" i="72"/>
  <c r="V65" i="72"/>
  <c r="U65" i="72"/>
  <c r="AI65" i="72" s="1"/>
  <c r="V66" i="72"/>
  <c r="U66" i="72"/>
  <c r="U67" i="72"/>
  <c r="AI67" i="72" s="1"/>
  <c r="V67" i="72"/>
  <c r="V68" i="72"/>
  <c r="U68" i="72"/>
  <c r="V69" i="72"/>
  <c r="U69" i="72"/>
  <c r="V70" i="72"/>
  <c r="U70" i="72"/>
  <c r="V71" i="72"/>
  <c r="U71" i="72"/>
  <c r="V72" i="72"/>
  <c r="U72" i="72"/>
  <c r="V73" i="72"/>
  <c r="U73" i="72"/>
  <c r="AI73" i="72" s="1"/>
  <c r="V74" i="72"/>
  <c r="U74" i="72"/>
  <c r="V75" i="72"/>
  <c r="U75" i="72"/>
  <c r="AI75" i="72" s="1"/>
  <c r="V76" i="72"/>
  <c r="U76" i="72"/>
  <c r="V77" i="72"/>
  <c r="U77" i="72"/>
  <c r="V78" i="72"/>
  <c r="U78" i="72"/>
  <c r="U79" i="72"/>
  <c r="V79" i="72"/>
  <c r="V80" i="72"/>
  <c r="U80" i="72"/>
  <c r="V81" i="72"/>
  <c r="U81" i="72"/>
  <c r="AI81" i="72" s="1"/>
  <c r="V82" i="72"/>
  <c r="U82" i="72"/>
  <c r="U83" i="72"/>
  <c r="AI83" i="72" s="1"/>
  <c r="V83" i="72"/>
  <c r="V84" i="72"/>
  <c r="U84" i="72"/>
  <c r="V85" i="72"/>
  <c r="U85" i="72"/>
  <c r="V86" i="72"/>
  <c r="U86" i="72"/>
  <c r="V87" i="72"/>
  <c r="U87" i="72"/>
  <c r="V88" i="72"/>
  <c r="U88" i="72"/>
  <c r="V89" i="72"/>
  <c r="U89" i="72"/>
  <c r="AI89" i="72" s="1"/>
  <c r="V90" i="72"/>
  <c r="U90" i="72"/>
  <c r="V91" i="72"/>
  <c r="U91" i="72"/>
  <c r="AI91" i="72" s="1"/>
  <c r="V92" i="72"/>
  <c r="U92" i="72"/>
  <c r="V93" i="72"/>
  <c r="U93" i="72"/>
  <c r="V94" i="72"/>
  <c r="U94" i="72"/>
  <c r="V95" i="72"/>
  <c r="U95" i="72"/>
  <c r="V96" i="72"/>
  <c r="U96" i="72"/>
  <c r="V97" i="72"/>
  <c r="U97" i="72"/>
  <c r="AI97" i="72" s="1"/>
  <c r="V98" i="72"/>
  <c r="U98" i="72"/>
  <c r="U99" i="72"/>
  <c r="AI99" i="72" s="1"/>
  <c r="V99" i="72"/>
  <c r="V100" i="72"/>
  <c r="U100" i="72"/>
  <c r="V101" i="72"/>
  <c r="U101" i="72"/>
  <c r="V102" i="72"/>
  <c r="U102" i="72"/>
  <c r="V103" i="72"/>
  <c r="U103" i="72"/>
  <c r="V104" i="72"/>
  <c r="U104" i="72"/>
  <c r="V105" i="72"/>
  <c r="U105" i="72"/>
  <c r="AI105" i="72" s="1"/>
  <c r="V106" i="72"/>
  <c r="U106" i="72"/>
  <c r="V107" i="72"/>
  <c r="U107" i="72"/>
  <c r="AI107" i="72" s="1"/>
  <c r="V108" i="72"/>
  <c r="U108" i="72"/>
  <c r="V109" i="72"/>
  <c r="U109" i="72"/>
  <c r="V110" i="72"/>
  <c r="U110" i="72"/>
  <c r="U111" i="72"/>
  <c r="V111" i="72"/>
  <c r="V18" i="72"/>
  <c r="U18" i="72"/>
  <c r="V21" i="72"/>
  <c r="U21" i="72"/>
  <c r="AI21" i="72" s="1"/>
  <c r="V24" i="72"/>
  <c r="U24" i="72"/>
  <c r="V27" i="72"/>
  <c r="U27" i="72"/>
  <c r="V33" i="72"/>
  <c r="U33" i="72"/>
  <c r="V36" i="72"/>
  <c r="U36" i="72"/>
  <c r="V39" i="72"/>
  <c r="U39" i="72"/>
  <c r="V40" i="72"/>
  <c r="U40" i="72"/>
  <c r="AI40" i="72" s="1"/>
  <c r="V43" i="72"/>
  <c r="U43" i="72"/>
  <c r="V46" i="72"/>
  <c r="U46" i="72"/>
  <c r="V47" i="72"/>
  <c r="U47" i="72"/>
  <c r="V48" i="72"/>
  <c r="U48" i="72"/>
  <c r="AI48" i="72" s="1"/>
  <c r="V20" i="72"/>
  <c r="U20" i="72"/>
  <c r="V23" i="72"/>
  <c r="U23" i="72"/>
  <c r="V26" i="72"/>
  <c r="U26" i="72"/>
  <c r="V29" i="72"/>
  <c r="U29" i="72"/>
  <c r="AI29" i="72" s="1"/>
  <c r="V32" i="72"/>
  <c r="U32" i="72"/>
  <c r="U35" i="72"/>
  <c r="AI35" i="72" s="1"/>
  <c r="V35" i="72"/>
  <c r="V38" i="72"/>
  <c r="U38" i="72"/>
  <c r="V41" i="72"/>
  <c r="U41" i="72"/>
  <c r="AI41" i="72" s="1"/>
  <c r="V44" i="72"/>
  <c r="U44" i="72"/>
  <c r="V45" i="72"/>
  <c r="U45" i="72"/>
  <c r="AI45" i="72" s="1"/>
  <c r="V49" i="72"/>
  <c r="U49" i="72"/>
  <c r="AI31" i="72"/>
  <c r="AI33" i="72"/>
  <c r="AI37" i="72"/>
  <c r="AI39" i="72"/>
  <c r="AI43" i="72"/>
  <c r="AI47" i="72"/>
  <c r="AI49" i="72"/>
  <c r="AI53" i="72"/>
  <c r="AI55" i="72"/>
  <c r="AI61" i="72"/>
  <c r="AI63" i="72"/>
  <c r="AI69" i="72"/>
  <c r="AI71" i="72"/>
  <c r="AI77" i="72"/>
  <c r="AI79" i="72"/>
  <c r="AI85" i="72"/>
  <c r="AI87" i="72"/>
  <c r="AI93" i="72"/>
  <c r="AI95" i="72"/>
  <c r="AI101" i="72"/>
  <c r="AI103" i="72"/>
  <c r="AI109" i="72"/>
  <c r="AI111" i="72"/>
  <c r="AI23" i="72"/>
  <c r="AI25" i="72"/>
  <c r="AI20" i="72"/>
  <c r="AI26" i="72"/>
  <c r="AI27" i="72"/>
  <c r="AH17" i="9"/>
  <c r="AH18" i="9"/>
  <c r="AH19" i="9"/>
  <c r="AH20" i="9"/>
  <c r="AH21" i="9"/>
  <c r="AH22" i="9"/>
  <c r="AH23" i="9"/>
  <c r="AH24" i="9"/>
  <c r="AH25" i="9"/>
  <c r="AH26" i="9"/>
  <c r="AI17" i="72"/>
  <c r="AI28" i="72"/>
  <c r="AI30" i="72"/>
  <c r="AI32" i="72"/>
  <c r="AI36" i="72"/>
  <c r="AI38" i="72"/>
  <c r="AI44" i="72"/>
  <c r="AI46" i="72"/>
  <c r="AI50" i="72"/>
  <c r="AI52" i="72"/>
  <c r="AI54" i="72"/>
  <c r="AI56" i="72"/>
  <c r="AI58" i="72"/>
  <c r="AI60" i="72"/>
  <c r="AI62" i="72"/>
  <c r="AI64" i="72"/>
  <c r="AI66" i="72"/>
  <c r="AI68" i="72"/>
  <c r="AI70" i="72"/>
  <c r="AI72" i="72"/>
  <c r="AI74" i="72"/>
  <c r="AI76" i="72"/>
  <c r="AI78" i="72"/>
  <c r="AI80" i="72"/>
  <c r="AI82" i="72"/>
  <c r="AI84" i="72"/>
  <c r="AI86" i="72"/>
  <c r="AI88" i="72"/>
  <c r="AI90" i="72"/>
  <c r="AI18"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2" i="72"/>
  <c r="AI94" i="72"/>
  <c r="AI96" i="72"/>
  <c r="AI98" i="72"/>
  <c r="AI100" i="72"/>
  <c r="AI102" i="72"/>
  <c r="AI104" i="72"/>
  <c r="AI106" i="72"/>
  <c r="AI108" i="72"/>
  <c r="AI110" i="72"/>
  <c r="AK26" i="72" l="1"/>
  <c r="AL26" i="72"/>
  <c r="AK20" i="72"/>
  <c r="AL20" i="72"/>
  <c r="AK25" i="72"/>
  <c r="AL25" i="72"/>
  <c r="AK23" i="72"/>
  <c r="AL23" i="72"/>
  <c r="AK19" i="72"/>
  <c r="AL19" i="72"/>
  <c r="AK111" i="72"/>
  <c r="AL111" i="72"/>
  <c r="AK109" i="72"/>
  <c r="AL109" i="72"/>
  <c r="AL107" i="72"/>
  <c r="AK107" i="72"/>
  <c r="AL105" i="72"/>
  <c r="AK105" i="72"/>
  <c r="AK103" i="72"/>
  <c r="AL103" i="72"/>
  <c r="AK101" i="72"/>
  <c r="AL101" i="72"/>
  <c r="AL99" i="72"/>
  <c r="AK99" i="72"/>
  <c r="AL97" i="72"/>
  <c r="AK97" i="72"/>
  <c r="AK95" i="72"/>
  <c r="AL95" i="72"/>
  <c r="AL93" i="72"/>
  <c r="AK93" i="72"/>
  <c r="AK91" i="72"/>
  <c r="AL91" i="72"/>
  <c r="AL89" i="72"/>
  <c r="AK89" i="72"/>
  <c r="AL87" i="72"/>
  <c r="AK87" i="72"/>
  <c r="AK85" i="72"/>
  <c r="AL85" i="72"/>
  <c r="AL83" i="72"/>
  <c r="AK83" i="72"/>
  <c r="AK81" i="72"/>
  <c r="AL81" i="72"/>
  <c r="AL79" i="72"/>
  <c r="AK79" i="72"/>
  <c r="AK77" i="72"/>
  <c r="AL77" i="72"/>
  <c r="AL75" i="72"/>
  <c r="AK75" i="72"/>
  <c r="AL73" i="72"/>
  <c r="AK73" i="72"/>
  <c r="AK71" i="72"/>
  <c r="AL71" i="72"/>
  <c r="AL69" i="72"/>
  <c r="AK69" i="72"/>
  <c r="AK67" i="72"/>
  <c r="AL67" i="72"/>
  <c r="AL65" i="72"/>
  <c r="AK65" i="72"/>
  <c r="AK63" i="72"/>
  <c r="AL63" i="72"/>
  <c r="AL61" i="72"/>
  <c r="AK61" i="72"/>
  <c r="AK59" i="72"/>
  <c r="AL59" i="72"/>
  <c r="AL57" i="72"/>
  <c r="AK57" i="72"/>
  <c r="AK55" i="72"/>
  <c r="AL55" i="72"/>
  <c r="AL53" i="72"/>
  <c r="AK53" i="72"/>
  <c r="AK51" i="72"/>
  <c r="AL51" i="72"/>
  <c r="AL49" i="72"/>
  <c r="AK49" i="72"/>
  <c r="AK47" i="72"/>
  <c r="AL47" i="72"/>
  <c r="AL45" i="72"/>
  <c r="AK45" i="72"/>
  <c r="AK43" i="72"/>
  <c r="AL43" i="72"/>
  <c r="AK41" i="72"/>
  <c r="AL41" i="72"/>
  <c r="AL39" i="72"/>
  <c r="AK39" i="72"/>
  <c r="AK37" i="72"/>
  <c r="AL37" i="72"/>
  <c r="AK35" i="72"/>
  <c r="AL35" i="72"/>
  <c r="AK33" i="72"/>
  <c r="AL33" i="72"/>
  <c r="AK31" i="72"/>
  <c r="AL31" i="72"/>
  <c r="AK29" i="72"/>
  <c r="AL29" i="72"/>
  <c r="AK18" i="72"/>
  <c r="AL18" i="72"/>
  <c r="AK17" i="72"/>
  <c r="AL17" i="72"/>
  <c r="AK27" i="72"/>
  <c r="AL27" i="72"/>
  <c r="AK22" i="72"/>
  <c r="AL22" i="72"/>
  <c r="AK28" i="72"/>
  <c r="AL28" i="72"/>
  <c r="AK24" i="72"/>
  <c r="AL24" i="72"/>
  <c r="AK21" i="72"/>
  <c r="AL21" i="72"/>
  <c r="AK110" i="72"/>
  <c r="AL110" i="72"/>
  <c r="AK108" i="72"/>
  <c r="AL108" i="72"/>
  <c r="AK106" i="72"/>
  <c r="AL106" i="72"/>
  <c r="AK104" i="72"/>
  <c r="AL104" i="72"/>
  <c r="AK102" i="72"/>
  <c r="AL102" i="72"/>
  <c r="AK100" i="72"/>
  <c r="AL100" i="72"/>
  <c r="AK98" i="72"/>
  <c r="AL98" i="72"/>
  <c r="AK96" i="72"/>
  <c r="AL96" i="72"/>
  <c r="AK94" i="72"/>
  <c r="AL94" i="72"/>
  <c r="AK92" i="72"/>
  <c r="AL92" i="72"/>
  <c r="AK90" i="72"/>
  <c r="AL90" i="72"/>
  <c r="AK88" i="72"/>
  <c r="AL88" i="72"/>
  <c r="AK86" i="72"/>
  <c r="AL86" i="72"/>
  <c r="AK84" i="72"/>
  <c r="AL84" i="72"/>
  <c r="AK82" i="72"/>
  <c r="AL82" i="72"/>
  <c r="AK80" i="72"/>
  <c r="AL80" i="72"/>
  <c r="AK78" i="72"/>
  <c r="AL78" i="72"/>
  <c r="AK76" i="72"/>
  <c r="AL76" i="72"/>
  <c r="AK74" i="72"/>
  <c r="AL74" i="72"/>
  <c r="AK72" i="72"/>
  <c r="AL72" i="72"/>
  <c r="AK70" i="72"/>
  <c r="AL70" i="72"/>
  <c r="AK68" i="72"/>
  <c r="AL68" i="72"/>
  <c r="AK66" i="72"/>
  <c r="AL66" i="72"/>
  <c r="AK64" i="72"/>
  <c r="AL64" i="72"/>
  <c r="AK62" i="72"/>
  <c r="AL62" i="72"/>
  <c r="AK60" i="72"/>
  <c r="AL60" i="72"/>
  <c r="AK58" i="72"/>
  <c r="AL58" i="72"/>
  <c r="AK56" i="72"/>
  <c r="AL56" i="72"/>
  <c r="AK54" i="72"/>
  <c r="AL54" i="72"/>
  <c r="AK52" i="72"/>
  <c r="AL52" i="72"/>
  <c r="AK50" i="72"/>
  <c r="AL50" i="72"/>
  <c r="AK48" i="72"/>
  <c r="AL48" i="72"/>
  <c r="AK46" i="72"/>
  <c r="AL46" i="72"/>
  <c r="AK44" i="72"/>
  <c r="AL44" i="72"/>
  <c r="AK42" i="72"/>
  <c r="AL42" i="72"/>
  <c r="AK40" i="72"/>
  <c r="AL40" i="72"/>
  <c r="AK38" i="72"/>
  <c r="AL38" i="72"/>
  <c r="AK36" i="72"/>
  <c r="AL36" i="72"/>
  <c r="AK34" i="72"/>
  <c r="AL34" i="72"/>
  <c r="AK32" i="72"/>
  <c r="AL32" i="72"/>
  <c r="AK30" i="72"/>
  <c r="AL30" i="72"/>
  <c r="AG78"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O12" i="72"/>
  <c r="L12" i="72"/>
  <c r="K12" i="72"/>
  <c r="J12" i="72"/>
  <c r="I12" i="72"/>
  <c r="H12" i="72"/>
  <c r="G12" i="72"/>
  <c r="F12" i="72"/>
  <c r="E12" i="72"/>
  <c r="D12" i="72"/>
  <c r="C12" i="72"/>
  <c r="AC1" i="70"/>
  <c r="D3" i="72"/>
  <c r="T15" i="70"/>
  <c r="K15"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V16" i="72" l="1"/>
  <c r="U16" i="72"/>
  <c r="V15" i="72"/>
  <c r="U15" i="72"/>
  <c r="V14" i="72"/>
  <c r="U14" i="72"/>
  <c r="V13" i="72"/>
  <c r="U13" i="72"/>
  <c r="H10" i="70"/>
  <c r="H10" i="83"/>
  <c r="B44" i="70"/>
  <c r="AL12" i="72"/>
  <c r="AK12" i="72"/>
  <c r="AL16" i="72"/>
  <c r="AK16" i="72"/>
  <c r="AK15" i="72"/>
  <c r="AL15" i="72"/>
  <c r="AL14" i="72"/>
  <c r="AK14" i="72"/>
  <c r="AK13" i="72"/>
  <c r="AL13" i="72"/>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51" i="70" s="1"/>
  <c r="AL52" i="70" s="1"/>
  <c r="Q202" i="70"/>
  <c r="AF44" i="70" s="1"/>
  <c r="H44" i="70" l="1"/>
  <c r="AQ72" i="70"/>
  <c r="AS72" i="70"/>
  <c r="AQ68" i="70"/>
  <c r="AR69" i="70"/>
  <c r="AQ65" i="70"/>
  <c r="AR68" i="70"/>
  <c r="AQ66" i="70"/>
  <c r="AT66" i="70" s="1"/>
  <c r="AS71" i="70"/>
  <c r="AQ71" i="70"/>
  <c r="AR71" i="70"/>
  <c r="AQ69" i="70"/>
  <c r="AR72" i="70"/>
  <c r="S64" i="70" l="1"/>
  <c r="T65" i="70" s="1"/>
  <c r="N65" i="70" s="1"/>
  <c r="AV71" i="70"/>
  <c r="Y68" i="70"/>
  <c r="AT69" i="70"/>
  <c r="AU66" i="70"/>
  <c r="Y66" i="70"/>
  <c r="Z67" i="70" s="1"/>
  <c r="AV69" i="70"/>
  <c r="S66" i="70" s="1"/>
  <c r="T67" i="70" s="1"/>
  <c r="AT72" i="70"/>
  <c r="N67" i="70" l="1"/>
  <c r="AE68" i="70"/>
  <c r="AF69" i="70" s="1"/>
  <c r="AV72" i="70"/>
  <c r="Z69" i="70"/>
  <c r="D28" i="70"/>
  <c r="AH16" i="9" l="1"/>
  <c r="AH15" i="9"/>
  <c r="AH14" i="9"/>
  <c r="AH13" i="9"/>
  <c r="AH12" i="9" l="1"/>
  <c r="O5" i="9" s="1"/>
  <c r="AB28"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L29" i="70" l="1"/>
  <c r="D44" i="70"/>
  <c r="D51" i="70"/>
  <c r="AU69" i="70" l="1"/>
  <c r="S68" i="70" l="1"/>
  <c r="T69" i="70" s="1"/>
  <c r="N69" i="70" s="1"/>
  <c r="AU72" i="70" l="1"/>
  <c r="B12" i="9"/>
  <c r="B12" i="72"/>
  <c r="AB52" i="70"/>
  <c r="A45"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5" authorId="0" shapeId="0" xr:uid="{00000000-0006-0000-0200-00000A000000}">
      <text>
        <r>
          <rPr>
            <b/>
            <sz val="10"/>
            <color indexed="81"/>
            <rFont val="MS P ゴシック"/>
            <family val="3"/>
            <charset val="128"/>
          </rPr>
          <t>加算を取得する前年の１～12月の実績を入力してください。</t>
        </r>
      </text>
    </comment>
    <comment ref="AK56" authorId="0" shapeId="0" xr:uid="{00000000-0006-0000-0200-00000B000000}">
      <text>
        <r>
          <rPr>
            <b/>
            <sz val="10"/>
            <color indexed="81"/>
            <rFont val="MS P ゴシック"/>
            <family val="3"/>
            <charset val="128"/>
          </rPr>
          <t>加算を取得する前年の１～12月の実績を入力してください。</t>
        </r>
      </text>
    </comment>
    <comment ref="AK57" authorId="0" shapeId="0" xr:uid="{00000000-0006-0000-0200-00000C000000}">
      <text>
        <r>
          <rPr>
            <b/>
            <sz val="10"/>
            <color indexed="81"/>
            <rFont val="MS P ゴシック"/>
            <family val="3"/>
            <charset val="128"/>
          </rPr>
          <t>加算を取得する前年の１～12月の実績を入力してください。</t>
        </r>
      </text>
    </comment>
    <comment ref="AK58" authorId="0" shapeId="0" xr:uid="{00000000-0006-0000-0200-00000D000000}">
      <text>
        <r>
          <rPr>
            <b/>
            <sz val="10"/>
            <color indexed="81"/>
            <rFont val="MS P ゴシック"/>
            <family val="3"/>
            <charset val="128"/>
          </rPr>
          <t>加算を取得する前年の１～12月の実績を入力してください。</t>
        </r>
      </text>
    </comment>
    <comment ref="AQ67" authorId="1" shapeId="0" xr:uid="{00000000-0006-0000-0200-00000E000000}">
      <text>
        <r>
          <rPr>
            <b/>
            <sz val="9"/>
            <color indexed="81"/>
            <rFont val="MS P ゴシック"/>
            <family val="3"/>
            <charset val="128"/>
          </rPr>
          <t>当該事業所（法人）で設定するグループ毎の配分比率を入力して下さい。</t>
        </r>
      </text>
    </comment>
    <comment ref="S70" authorId="1"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90"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8" authorId="1" shapeId="0" xr:uid="{00000000-0006-0000-0200-000011000000}">
      <text>
        <r>
          <rPr>
            <sz val="9"/>
            <color indexed="81"/>
            <rFont val="MS P ゴシック"/>
            <family val="3"/>
            <charset val="128"/>
          </rPr>
          <t>ドロップダウンリストから選択できます。</t>
        </r>
      </text>
    </comment>
    <comment ref="AK101"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9"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81" authorId="0" shapeId="0" xr:uid="{00000000-0006-0000-0200-000015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700-000001000000}">
      <text>
        <r>
          <rPr>
            <b/>
            <sz val="12"/>
            <color indexed="10"/>
            <rFont val="MS P ゴシック"/>
            <family val="3"/>
            <charset val="128"/>
          </rPr>
          <t>※この様式は参考です
介護職員処遇改善支援補助金計画書は兵庫県のホームページからダウンロードし、兵庫県へ提出してください
（近日中に公開予定）
https://web.pref.hyogo.lg.jp/kf05/shogukaizenhojokin.html</t>
        </r>
      </text>
    </comment>
    <comment ref="AK15" authorId="0" shapeId="0" xr:uid="{00000000-0006-0000-0700-000002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700-000003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700-000004000000}">
      <text>
        <r>
          <rPr>
            <b/>
            <sz val="10"/>
            <color indexed="81"/>
            <rFont val="MS P ゴシック"/>
            <family val="3"/>
            <charset val="128"/>
          </rPr>
          <t>原則令和４年２月～令和４年９月までの連続する期間を記入してください。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800-000001000000}">
      <text>
        <r>
          <rPr>
            <b/>
            <sz val="16"/>
            <color indexed="10"/>
            <rFont val="MS P ゴシック"/>
            <family val="3"/>
            <charset val="128"/>
          </rPr>
          <t>※この様式は参考です
介護職員処遇改善支援補助金計画書は兵庫県のホームページからダウンロードし、兵庫県へ提出してください
（近日中に公開予定）
https://web.pref.hyogo.lg.jp/kf05/shogukaizenhojokin.html</t>
        </r>
      </text>
    </comment>
  </commentList>
</comments>
</file>

<file path=xl/sharedStrings.xml><?xml version="1.0" encoding="utf-8"?>
<sst xmlns="http://schemas.openxmlformats.org/spreadsheetml/2006/main" count="3233" uniqueCount="587">
  <si>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</si>
  <si>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</si>
  <si>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</si>
  <si>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</si>
  <si>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</si>
  <si>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</si>
  <si>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</si>
  <si>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</si>
  <si>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</si>
  <si>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</si>
  <si>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</si>
  <si>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</si>
  <si>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</si>
  <si>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</si>
  <si>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</si>
  <si>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</si>
  <si>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</si>
  <si>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</si>
  <si>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</si>
  <si>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</si>
  <si>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</si>
  <si>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</si>
  <si>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</si>
  <si>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</si>
  <si>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</si>
  <si>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</si>
  <si>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</si>
  <si>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</si>
  <si>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</si>
  <si>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</si>
  <si>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</si>
  <si>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</si>
  <si>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</si>
  <si>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</si>
  <si>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</si>
  <si>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</si>
  <si>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</si>
  <si>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</si>
  <si>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</si>
  <si>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</si>
  <si>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</si>
  <si>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</si>
  <si>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</si>
  <si>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</si>
  <si>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</si>
  <si>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</si>
  <si>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</si>
  <si>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</si>
  <si>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</si>
  <si>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</si>
  <si>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</si>
  <si>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</si>
  <si>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</si>
  <si>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</si>
  <si>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</si>
  <si>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</si>
  <si>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</si>
  <si>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</si>
  <si>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</si>
  <si>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</si>
  <si>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</si>
  <si>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</si>
  <si>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</si>
  <si>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</si>
  <si>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</si>
  <si>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</si>
  <si>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</si>
  <si>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</si>
  <si>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</si>
  <si>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</si>
  <si>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</si>
  <si>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</si>
  <si>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</si>
  <si>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</si>
  <si>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</si>
  <si>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</si>
  <si>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</si>
  <si>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</si>
  <si>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</si>
  <si>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</si>
  <si>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</si>
  <si>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</si>
  <si>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</si>
  <si>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</si>
  <si>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</si>
  <si>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</si>
  <si>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</si>
  <si>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</si>
  <si>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</si>
  <si>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</si>
  <si>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</si>
  <si>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</si>
  <si>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</si>
  <si>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</si>
  <si>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</si>
  <si>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</si>
  <si>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</si>
  <si>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</si>
  <si>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</si>
  <si>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</si>
  <si>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</si>
  <si>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</si>
  <si>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</si>
  <si>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</si>
  <si>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</si>
  <si>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</si>
  <si>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</si>
  <si>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</si>
  <si>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</si>
  <si>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</si>
  <si>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</si>
  <si>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</si>
  <si>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</si>
  <si>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</si>
  <si>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</si>
  <si>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</si>
  <si>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</si>
  <si>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</si>
  <si>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</si>
  <si>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</si>
  <si>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</si>
  <si>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</si>
  <si>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</si>
  <si>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</si>
  <si>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</si>
  <si>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</si>
  <si>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加算率(c)</t>
    <rPh sb="0" eb="2">
      <t>カサン</t>
    </rPh>
    <rPh sb="2" eb="3">
      <t>リツ</t>
    </rPh>
    <phoneticPr fontId="8"/>
  </si>
  <si>
    <t>算定対象月(d)</t>
    <rPh sb="0" eb="2">
      <t>サンテイ</t>
    </rPh>
    <rPh sb="2" eb="4">
      <t>タイショウ</t>
    </rPh>
    <rPh sb="4" eb="5">
      <t>ツキ</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</si>
  <si>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</si>
  <si>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</si>
  <si>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</si>
  <si>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</si>
  <si>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</si>
  <si>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</si>
  <si>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</si>
  <si>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</si>
  <si>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</si>
  <si>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</si>
  <si>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</si>
  <si>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</si>
  <si>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　</t>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</si>
  <si>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</si>
  <si>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</si>
  <si>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</si>
  <si>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</si>
  <si>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</si>
  <si>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</si>
  <si>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</si>
  <si>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</si>
  <si>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</si>
  <si>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</si>
  <si>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</si>
  <si>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</si>
  <si>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</si>
  <si>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</si>
  <si>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</si>
  <si>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</si>
  <si>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</si>
  <si>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</si>
  <si>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</si>
  <si>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</si>
  <si>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</si>
  <si>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</si>
  <si>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</si>
  <si>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</si>
  <si>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</si>
  <si>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</si>
  <si>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</si>
  <si>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</si>
  <si>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</si>
  <si>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</si>
  <si>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</si>
  <si>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</si>
  <si>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</si>
  <si>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</si>
  <si>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</si>
  <si>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</si>
  <si>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</si>
  <si>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</si>
  <si>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</si>
  <si>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</si>
  <si>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</si>
  <si>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</si>
  <si>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</si>
  <si>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</si>
  <si>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</si>
  <si>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</si>
  <si>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</si>
  <si>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</si>
  <si>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</si>
  <si>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</si>
  <si>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</si>
  <si>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</si>
  <si>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</si>
  <si>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</si>
  <si>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</si>
  <si>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</si>
  <si>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</si>
  <si>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</si>
  <si>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</si>
  <si>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</si>
  <si>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</si>
  <si>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</si>
  <si>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</si>
  <si>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</si>
  <si>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</si>
  <si>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</si>
  <si>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</si>
  <si>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</si>
  <si>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</si>
  <si>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</si>
  <si>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</si>
  <si>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</si>
  <si>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</si>
  <si>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</si>
  <si>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賃金改善の見込額(ⅰ-ⅱ）</t>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</si>
  <si>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</si>
  <si>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</si>
  <si>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</si>
  <si>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</si>
  <si>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</si>
  <si>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</si>
  <si>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</si>
  <si>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</si>
  <si>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</si>
  <si>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</si>
  <si>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</si>
  <si>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</si>
  <si>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</si>
  <si>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</si>
  <si>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</si>
  <si>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0"/>
  </si>
  <si>
    <t>ワークシート名（左からの順）</t>
    <rPh sb="6" eb="7">
      <t>メイ</t>
    </rPh>
    <rPh sb="8" eb="9">
      <t>ヒダリ</t>
    </rPh>
    <rPh sb="12" eb="13">
      <t>ジュン</t>
    </rPh>
    <phoneticPr fontId="40"/>
  </si>
  <si>
    <t>枚数</t>
    <rPh sb="0" eb="2">
      <t>マイスウ</t>
    </rPh>
    <phoneticPr fontId="40"/>
  </si>
  <si>
    <t>ワークシートの入力の順番（推奨）</t>
    <rPh sb="7" eb="9">
      <t>ニュウリョク</t>
    </rPh>
    <rPh sb="10" eb="12">
      <t>ジュンバン</t>
    </rPh>
    <rPh sb="13" eb="15">
      <t>スイショウ</t>
    </rPh>
    <phoneticPr fontId="8"/>
  </si>
  <si>
    <t>説明</t>
    <rPh sb="0" eb="2">
      <t>セツメイ</t>
    </rPh>
    <phoneticPr fontId="40"/>
  </si>
  <si>
    <t>はじめに</t>
    <phoneticPr fontId="40"/>
  </si>
  <si>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</si>
  <si>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</si>
  <si>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0"/>
  </si>
  <si>
    <t>基本情報入力シート</t>
    <rPh sb="0" eb="4">
      <t>キホンジョウホウ</t>
    </rPh>
    <rPh sb="4" eb="6">
      <t>ニュウリョク</t>
    </rPh>
    <phoneticPr fontId="40"/>
  </si>
  <si>
    <t>様式2-1 計画書_総括表</t>
    <rPh sb="0" eb="2">
      <t>ヨウシキ</t>
    </rPh>
    <rPh sb="6" eb="9">
      <t>ケイカクショ</t>
    </rPh>
    <rPh sb="10" eb="13">
      <t>ソウカツヒョウ</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</si>
  <si>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</si>
  <si>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</si>
  <si>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</si>
  <si>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</si>
  <si>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</si>
  <si>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</si>
  <si>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</si>
  <si>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計画</t>
  </si>
  <si>
    <t>実績</t>
  </si>
  <si>
    <t>介護福祉士配置等要件</t>
    <rPh sb="0" eb="5">
      <t>カイゴフクシシ</t>
    </rPh>
    <rPh sb="5" eb="7">
      <t>ハイチ</t>
    </rPh>
    <rPh sb="7" eb="8">
      <t>トウ</t>
    </rPh>
    <rPh sb="8" eb="10">
      <t>ヨウケン</t>
    </rPh>
    <phoneticPr fontId="8"/>
  </si>
  <si>
    <t>-</t>
  </si>
  <si>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</si>
  <si>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</si>
  <si>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</si>
  <si>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</si>
  <si>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</si>
  <si>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</si>
  <si>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</si>
  <si>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</si>
  <si>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</si>
  <si>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</si>
  <si>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</si>
  <si>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</si>
  <si>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</si>
  <si>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</si>
  <si>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</si>
  <si>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</si>
  <si>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</si>
  <si>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</si>
  <si>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</si>
  <si>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</si>
  <si>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</si>
  <si>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</si>
  <si>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</si>
  <si>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</si>
  <si>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</si>
  <si>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</si>
  <si>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</si>
  <si>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</si>
  <si>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</si>
  <si>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</si>
  <si>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</si>
  <si>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</si>
  <si>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</si>
  <si>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</si>
  <si>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</si>
  <si>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</si>
  <si>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</si>
  <si>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</si>
  <si>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</si>
  <si>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</si>
  <si>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</si>
  <si>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</si>
  <si>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</si>
  <si>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</si>
  <si>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</si>
  <si>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</si>
  <si>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0"/>
  </si>
  <si>
    <t>　　介護職員処遇改善加算額（見込額）の合計［円］</t>
    <rPh sb="14" eb="16">
      <t>ミコ</t>
    </rPh>
    <rPh sb="16" eb="17">
      <t>ガク</t>
    </rPh>
    <rPh sb="19" eb="21">
      <t>ゴウケイ</t>
    </rPh>
    <rPh sb="22" eb="23">
      <t>エン</t>
    </rPh>
    <phoneticPr fontId="8"/>
  </si>
  <si>
    <t>／</t>
    <phoneticPr fontId="8"/>
  </si>
  <si>
    <t>／</t>
    <phoneticPr fontId="8"/>
  </si>
  <si>
    <t>掲載予定</t>
    <rPh sb="0" eb="2">
      <t>ケイサイ</t>
    </rPh>
    <rPh sb="2" eb="4">
      <t>ヨテイ</t>
    </rPh>
    <phoneticPr fontId="8"/>
  </si>
  <si>
    <t>予定</t>
    <rPh sb="0" eb="2">
      <t>ヨテイ</t>
    </rPh>
    <phoneticPr fontId="8"/>
  </si>
  <si>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</si>
  <si>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</si>
  <si>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</si>
  <si>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</si>
  <si>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</si>
  <si>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</si>
  <si>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</si>
  <si>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</si>
  <si>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</si>
  <si>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</si>
  <si>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</si>
  <si>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</si>
  <si>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</si>
  <si>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</si>
  <si>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</si>
  <si>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</si>
  <si>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</si>
  <si>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</si>
  <si>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</si>
  <si>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</si>
  <si>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</si>
  <si>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</si>
  <si>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</si>
  <si>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</si>
  <si>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</si>
  <si>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</si>
  <si>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r>
      <t>　【本計画書で提出する加算】　</t>
    </r>
    <r>
      <rPr>
        <sz val="8"/>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</si>
  <si>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rFont val="ＭＳ Ｐ明朝"/>
        <family val="1"/>
        <charset val="128"/>
      </rPr>
      <t>(ⅰ-ⅱ）</t>
    </r>
    <phoneticPr fontId="8"/>
  </si>
  <si>
    <r>
      <t>ⅱ）前年度の介護職員の賃金の総額（処遇改善加算等を取得し実施される賃金改善額及び独自の賃金改善額を除く）</t>
    </r>
    <r>
      <rPr>
        <b/>
        <sz val="8.5"/>
        <rFont val="ＭＳ Ｐ明朝"/>
        <family val="1"/>
        <charset val="128"/>
      </rPr>
      <t>【基準額１】</t>
    </r>
    <r>
      <rPr>
        <sz val="8.5"/>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</si>
  <si>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</si>
  <si>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rFont val="ＭＳ Ｐ明朝"/>
        <family val="1"/>
        <charset val="128"/>
      </rPr>
      <t>特定加算の加算の総額については、その他の職種に支給された額を除く。</t>
    </r>
    <r>
      <rPr>
        <sz val="8"/>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</si>
  <si>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 xml:space="preserve">介護福祉士の配置等要件
</t>
    </r>
    <r>
      <rPr>
        <sz val="7"/>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8"/>
  </si>
  <si>
    <r>
      <t>年度介護職員等特定処遇改善加算の見込額</t>
    </r>
    <r>
      <rPr>
        <sz val="8"/>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</si>
  <si>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rFont val="ＭＳ Ｐ明朝"/>
        <family val="1"/>
        <charset val="128"/>
      </rPr>
      <t>【基準額２】</t>
    </r>
    <r>
      <rPr>
        <sz val="8.5"/>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</si>
  <si>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rFont val="ＭＳ Ｐ明朝"/>
        <family val="1"/>
        <charset val="128"/>
      </rPr>
      <t>(h)</t>
    </r>
    <rPh sb="2" eb="5">
      <t>ゼンネンド</t>
    </rPh>
    <rPh sb="6" eb="8">
      <t>チンギン</t>
    </rPh>
    <rPh sb="9" eb="11">
      <t>ソウガク</t>
    </rPh>
    <phoneticPr fontId="8"/>
  </si>
  <si>
    <r>
      <t>ⅱ）前年度の常勤換算職員数</t>
    </r>
    <r>
      <rPr>
        <sz val="8"/>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</si>
  <si>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</si>
  <si>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</si>
  <si>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rFont val="ＭＳ Ｐ明朝"/>
        <family val="1"/>
        <charset val="128"/>
      </rPr>
      <t xml:space="preserve">
</t>
    </r>
    <r>
      <rPr>
        <sz val="9"/>
        <rFont val="ＭＳ Ｐ明朝"/>
        <family val="1"/>
        <charset val="128"/>
      </rPr>
      <t xml:space="preserve">
</t>
    </r>
    <r>
      <rPr>
        <sz val="8"/>
        <rFont val="ＭＳ Ｐ明朝"/>
        <family val="1"/>
        <charset val="128"/>
      </rPr>
      <t>※予定している配分方法について選択すること。（</t>
    </r>
    <r>
      <rPr>
        <u/>
        <sz val="8"/>
        <rFont val="ＭＳ Ｐ明朝"/>
        <family val="1"/>
        <charset val="128"/>
      </rPr>
      <t>いずれか1つ</t>
    </r>
    <r>
      <rPr>
        <sz val="8"/>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</si>
  <si>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明朝"/>
        <family val="1"/>
        <charset val="128"/>
      </rPr>
      <t>(k)</t>
    </r>
    <phoneticPr fontId="8"/>
  </si>
  <si>
    <r>
      <t>（３）</t>
    </r>
    <r>
      <rPr>
        <b/>
        <sz val="10"/>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</si>
  <si>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rFont val="ＭＳ Ｐ明朝"/>
        <family val="1"/>
        <charset val="128"/>
      </rPr>
      <t>下線</t>
    </r>
    <r>
      <rPr>
        <sz val="8"/>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</si>
  <si>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</si>
  <si>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</si>
  <si>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</si>
  <si>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</si>
  <si>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</si>
  <si>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</si>
  <si>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</si>
  <si>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</si>
  <si>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</si>
  <si>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</si>
  <si>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</si>
  <si>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</si>
  <si>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</si>
  <si>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</si>
  <si>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</si>
  <si>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</si>
  <si>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</si>
  <si>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0"/>
  </si>
  <si>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</si>
  <si>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</si>
  <si>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t>(あ)</t>
    <phoneticPr fontId="8"/>
  </si>
  <si>
    <t>(い)</t>
    <phoneticPr fontId="8"/>
  </si>
  <si>
    <t>(え)</t>
    <phoneticPr fontId="8"/>
  </si>
  <si>
    <t>(お)</t>
    <phoneticPr fontId="8"/>
  </si>
  <si>
    <t>(か)</t>
    <phoneticPr fontId="8"/>
  </si>
  <si>
    <t>(き)</t>
    <phoneticPr fontId="8"/>
  </si>
  <si>
    <t>(く)</t>
    <phoneticPr fontId="8"/>
  </si>
  <si>
    <t>(け)</t>
    <phoneticPr fontId="8"/>
  </si>
  <si>
    <t>(こ)</t>
    <phoneticPr fontId="8"/>
  </si>
  <si>
    <t>(さ)</t>
    <phoneticPr fontId="8"/>
  </si>
  <si>
    <t>(し)</t>
    <phoneticPr fontId="8"/>
  </si>
  <si>
    <t>(す)</t>
    <phoneticPr fontId="8"/>
  </si>
  <si>
    <t>(せ)</t>
    <phoneticPr fontId="8"/>
  </si>
  <si>
    <t>(そ)</t>
    <phoneticPr fontId="8"/>
  </si>
  <si>
    <t>(う)</t>
    <phoneticPr fontId="8"/>
  </si>
  <si>
    <t>(た)</t>
    <phoneticPr fontId="8"/>
  </si>
  <si>
    <t>訪問介護（総合事業含む）</t>
    <rPh sb="5" eb="7">
      <t>ソウゴウ</t>
    </rPh>
    <rPh sb="7" eb="9">
      <t>ジギョウ</t>
    </rPh>
    <rPh sb="9" eb="10">
      <t>フク</t>
    </rPh>
    <phoneticPr fontId="8"/>
  </si>
  <si>
    <t>通所介護（総合事業含む）</t>
    <rPh sb="5" eb="7">
      <t>ソウゴウ</t>
    </rPh>
    <rPh sb="7" eb="9">
      <t>ジギョウ</t>
    </rPh>
    <rPh sb="9" eb="10">
      <t>フク</t>
    </rPh>
    <phoneticPr fontId="8"/>
  </si>
  <si>
    <t>一月当たり平均賃金額算出用(下記表は印刷不要）</t>
    <rPh sb="0" eb="2">
      <t>ヒトツキ</t>
    </rPh>
    <rPh sb="2" eb="3">
      <t>ア</t>
    </rPh>
    <rPh sb="5" eb="7">
      <t>ヘイキン</t>
    </rPh>
    <rPh sb="7" eb="9">
      <t>チンギン</t>
    </rPh>
    <rPh sb="9" eb="10">
      <t>ガク</t>
    </rPh>
    <rPh sb="10" eb="12">
      <t>サンシュツ</t>
    </rPh>
    <rPh sb="12" eb="13">
      <t>ヨウ</t>
    </rPh>
    <rPh sb="14" eb="16">
      <t>カキ</t>
    </rPh>
    <rPh sb="16" eb="17">
      <t>ヒョウ</t>
    </rPh>
    <rPh sb="18" eb="20">
      <t>インサツ</t>
    </rPh>
    <rPh sb="20" eb="22">
      <t>フヨウ</t>
    </rPh>
    <phoneticPr fontId="8"/>
  </si>
  <si>
    <t>（ここから右の列は印刷不要）</t>
    <rPh sb="5" eb="6">
      <t>ミギ</t>
    </rPh>
    <rPh sb="7" eb="8">
      <t>レツ</t>
    </rPh>
    <rPh sb="9" eb="11">
      <t>インサツ</t>
    </rPh>
    <rPh sb="11" eb="13">
      <t>フヨウ</t>
    </rPh>
    <phoneticPr fontId="8"/>
  </si>
  <si>
    <t>(そ)確認項目のチェックボックスにチェックが入っていない項目があります。確認項目すべてにチェックを入れてください。</t>
    <rPh sb="3" eb="5">
      <t>カクニン</t>
    </rPh>
    <rPh sb="5" eb="7">
      <t>コウモク</t>
    </rPh>
    <rPh sb="22" eb="23">
      <t>ハイ</t>
    </rPh>
    <rPh sb="28" eb="30">
      <t>コウモク</t>
    </rPh>
    <rPh sb="36" eb="38">
      <t>カクニン</t>
    </rPh>
    <rPh sb="38" eb="40">
      <t>コウモク</t>
    </rPh>
    <rPh sb="49" eb="50">
      <t>イ</t>
    </rPh>
    <phoneticPr fontId="8"/>
  </si>
  <si>
    <t>地域密着型通所介護（総合事業含む）</t>
    <phoneticPr fontId="8"/>
  </si>
  <si>
    <t>別紙様式２－１(兵庫県様式）</t>
    <rPh sb="0" eb="2">
      <t>ベッシ</t>
    </rPh>
    <rPh sb="2" eb="4">
      <t>ヨウシキ</t>
    </rPh>
    <rPh sb="8" eb="11">
      <t>ヒョウゴケン</t>
    </rPh>
    <rPh sb="11" eb="13">
      <t>ヨウシキ</t>
    </rPh>
    <phoneticPr fontId="8"/>
  </si>
  <si>
    <t>※　</t>
    <phoneticPr fontId="8"/>
  </si>
  <si>
    <t>地域密着型サービスや総合事業で、複数の指定権者から指定を受けている事業所については、指定権者ごとに1行ずつ記入する必要があります。</t>
    <rPh sb="0" eb="5">
      <t>チイキミッチャクガタ</t>
    </rPh>
    <rPh sb="10" eb="12">
      <t>ソウゴウ</t>
    </rPh>
    <rPh sb="12" eb="14">
      <t>ジギョウ</t>
    </rPh>
    <rPh sb="16" eb="18">
      <t>フクスウ</t>
    </rPh>
    <rPh sb="19" eb="21">
      <t>シテイ</t>
    </rPh>
    <rPh sb="21" eb="22">
      <t>ケン</t>
    </rPh>
    <rPh sb="22" eb="23">
      <t>ジャ</t>
    </rPh>
    <rPh sb="25" eb="27">
      <t>シテイ</t>
    </rPh>
    <rPh sb="28" eb="29">
      <t>ウ</t>
    </rPh>
    <rPh sb="33" eb="36">
      <t>ジギョウショ</t>
    </rPh>
    <rPh sb="42" eb="44">
      <t>シテイ</t>
    </rPh>
    <rPh sb="44" eb="45">
      <t>ケン</t>
    </rPh>
    <rPh sb="45" eb="46">
      <t>ジャ</t>
    </rPh>
    <rPh sb="50" eb="51">
      <t>ギョウ</t>
    </rPh>
    <rPh sb="53" eb="55">
      <t>キニュウ</t>
    </rPh>
    <rPh sb="57" eb="59">
      <t>ヒツヨウ</t>
    </rPh>
    <phoneticPr fontId="8"/>
  </si>
  <si>
    <t>エラーチェック表(「△」や「×」が出た場合は「エラー説明(兵庫県独自)」のシートをご確認ください</t>
    <rPh sb="7" eb="8">
      <t>ヒョウ</t>
    </rPh>
    <rPh sb="17" eb="18">
      <t>デ</t>
    </rPh>
    <rPh sb="19" eb="21">
      <t>バアイ</t>
    </rPh>
    <rPh sb="26" eb="28">
      <t>セツメイ</t>
    </rPh>
    <rPh sb="29" eb="34">
      <t>ヒョウゴケンドクジ</t>
    </rPh>
    <rPh sb="42" eb="44">
      <t>カクニン</t>
    </rPh>
    <phoneticPr fontId="8"/>
  </si>
  <si>
    <t>(あ)基本情報に未入力の欄があります。「基本情報入力シート」を完成してください。</t>
    <rPh sb="3" eb="5">
      <t>キホン</t>
    </rPh>
    <rPh sb="5" eb="7">
      <t>ジョウホウ</t>
    </rPh>
    <rPh sb="8" eb="11">
      <t>ミニュウリョク</t>
    </rPh>
    <rPh sb="12" eb="13">
      <t>ラン</t>
    </rPh>
    <rPh sb="20" eb="22">
      <t>キホン</t>
    </rPh>
    <rPh sb="22" eb="24">
      <t>ジョウホウ</t>
    </rPh>
    <rPh sb="24" eb="26">
      <t>ニュウリョク</t>
    </rPh>
    <rPh sb="31" eb="33">
      <t>カンセイ</t>
    </rPh>
    <phoneticPr fontId="8"/>
  </si>
  <si>
    <t>(た)誓約部分に日付を記載してください。</t>
    <rPh sb="3" eb="5">
      <t>セイヤク</t>
    </rPh>
    <rPh sb="5" eb="7">
      <t>ブブン</t>
    </rPh>
    <rPh sb="8" eb="10">
      <t>ヒヅケ</t>
    </rPh>
    <rPh sb="11" eb="13">
      <t>キサイ</t>
    </rPh>
    <phoneticPr fontId="8"/>
  </si>
  <si>
    <t>「様式2-1 計画書_総括表」の一枚目下部のエラーチェック表について、×がある場合、下記の点を確認してください</t>
    <rPh sb="1" eb="3">
      <t>ヨウシキ</t>
    </rPh>
    <rPh sb="7" eb="10">
      <t>ケイカクショ</t>
    </rPh>
    <rPh sb="11" eb="14">
      <t>ソウカツヒョウ</t>
    </rPh>
    <rPh sb="16" eb="19">
      <t>イチマイメ</t>
    </rPh>
    <rPh sb="19" eb="21">
      <t>カブ</t>
    </rPh>
    <rPh sb="29" eb="30">
      <t>ヒョウ</t>
    </rPh>
    <rPh sb="39" eb="41">
      <t>バアイ</t>
    </rPh>
    <rPh sb="42" eb="44">
      <t>カキ</t>
    </rPh>
    <rPh sb="45" eb="46">
      <t>テン</t>
    </rPh>
    <rPh sb="47" eb="49">
      <t>カクニン</t>
    </rPh>
    <phoneticPr fontId="8"/>
  </si>
  <si>
    <t>(け)「2(3)　賃金改善を行う賃金項目及び方法」のうち、「イ　介護職員処遇改善加算」の部分に未入力の欄があります。必要な事項はすべて入力してください。△と表示された場合は入力漏れがないかご確認いただき、問題なければ提出してください。</t>
    <rPh sb="9" eb="11">
      <t>チンギン</t>
    </rPh>
    <rPh sb="11" eb="13">
      <t>カイゼン</t>
    </rPh>
    <rPh sb="14" eb="15">
      <t>オコナ</t>
    </rPh>
    <rPh sb="16" eb="18">
      <t>チンギン</t>
    </rPh>
    <rPh sb="18" eb="20">
      <t>コウモク</t>
    </rPh>
    <rPh sb="20" eb="21">
      <t>オヨ</t>
    </rPh>
    <rPh sb="22" eb="24">
      <t>ホウホウ</t>
    </rPh>
    <rPh sb="44" eb="46">
      <t>ブブン</t>
    </rPh>
    <rPh sb="47" eb="50">
      <t>ミニュウリョク</t>
    </rPh>
    <rPh sb="51" eb="52">
      <t>ラン</t>
    </rPh>
    <rPh sb="58" eb="60">
      <t>ヒツヨウ</t>
    </rPh>
    <rPh sb="61" eb="63">
      <t>ジコウ</t>
    </rPh>
    <rPh sb="67" eb="69">
      <t>ニュウリョク</t>
    </rPh>
    <rPh sb="78" eb="80">
      <t>ヒョウジ</t>
    </rPh>
    <rPh sb="83" eb="85">
      <t>バアイ</t>
    </rPh>
    <rPh sb="86" eb="88">
      <t>ニュウリョク</t>
    </rPh>
    <rPh sb="88" eb="89">
      <t>モ</t>
    </rPh>
    <rPh sb="95" eb="97">
      <t>カクニン</t>
    </rPh>
    <rPh sb="102" eb="104">
      <t>モンダイ</t>
    </rPh>
    <rPh sb="108" eb="110">
      <t>テイシュツ</t>
    </rPh>
    <phoneticPr fontId="8"/>
  </si>
  <si>
    <t>(こ)「2(3)　賃金改善を行う賃金項目及び方法」のうち、「ロ　介護職員等特定処遇改善加算」の部分に未入力の欄があります。必要な事項はすべて入力してください。△と表示された場合は入力漏れがないかご確認いただき、問題なければ提出してください。</t>
    <rPh sb="32" eb="34">
      <t>カイゴ</t>
    </rPh>
    <rPh sb="34" eb="36">
      <t>ショクイン</t>
    </rPh>
    <rPh sb="36" eb="37">
      <t>トウ</t>
    </rPh>
    <rPh sb="37" eb="39">
      <t>トクテイ</t>
    </rPh>
    <rPh sb="39" eb="41">
      <t>ショグウ</t>
    </rPh>
    <rPh sb="41" eb="43">
      <t>カイゼン</t>
    </rPh>
    <rPh sb="43" eb="45">
      <t>カサン</t>
    </rPh>
    <rPh sb="47" eb="49">
      <t>ブブン</t>
    </rPh>
    <rPh sb="50" eb="53">
      <t>ミニュウリョク</t>
    </rPh>
    <rPh sb="54" eb="55">
      <t>ラン</t>
    </rPh>
    <rPh sb="61" eb="63">
      <t>ヒツヨウ</t>
    </rPh>
    <rPh sb="64" eb="66">
      <t>ジコウ</t>
    </rPh>
    <rPh sb="70" eb="72">
      <t>ニュウリョク</t>
    </rPh>
    <phoneticPr fontId="8"/>
  </si>
  <si>
    <t>(し)△と表示された場合は「3　キャリアパス要件について」の項目に入力漏れがないかご確認いただき、問題なければ提出してください。</t>
    <rPh sb="22" eb="24">
      <t>ヨウケン</t>
    </rPh>
    <phoneticPr fontId="8"/>
  </si>
  <si>
    <t>(せ)△と表示された場合は「5　見える化要件について」の項目に入力漏れがないかご確認いただき、問題なければ提出してください。</t>
    <rPh sb="5" eb="7">
      <t>ヒョウジ</t>
    </rPh>
    <rPh sb="10" eb="12">
      <t>バアイ</t>
    </rPh>
    <rPh sb="16" eb="17">
      <t>ミ</t>
    </rPh>
    <rPh sb="19" eb="20">
      <t>カ</t>
    </rPh>
    <rPh sb="20" eb="22">
      <t>ヨウケン</t>
    </rPh>
    <rPh sb="28" eb="30">
      <t>コウモク</t>
    </rPh>
    <rPh sb="31" eb="33">
      <t>ニュウリョク</t>
    </rPh>
    <rPh sb="33" eb="34">
      <t>モ</t>
    </rPh>
    <rPh sb="40" eb="42">
      <t>カクニン</t>
    </rPh>
    <rPh sb="47" eb="49">
      <t>モンダイ</t>
    </rPh>
    <rPh sb="53" eb="55">
      <t>テイシュツ</t>
    </rPh>
    <phoneticPr fontId="8"/>
  </si>
  <si>
    <t xml:space="preserve">(う)介護職員処遇改善加算の「⑤賃金改善実施期間」は12か月以内で設定する必要があります。△と表示された場合は実施期間をご確認いただき、問題なければご提出ください。
</t>
    <rPh sb="3" eb="5">
      <t>カイゴ</t>
    </rPh>
    <rPh sb="5" eb="7">
      <t>ショクイン</t>
    </rPh>
    <rPh sb="7" eb="9">
      <t>ショグウ</t>
    </rPh>
    <rPh sb="9" eb="11">
      <t>カイゼン</t>
    </rPh>
    <rPh sb="11" eb="13">
      <t>カサン</t>
    </rPh>
    <rPh sb="16" eb="18">
      <t>チンギン</t>
    </rPh>
    <rPh sb="18" eb="20">
      <t>カイゼン</t>
    </rPh>
    <rPh sb="20" eb="22">
      <t>ジッシ</t>
    </rPh>
    <rPh sb="22" eb="24">
      <t>キカン</t>
    </rPh>
    <rPh sb="29" eb="30">
      <t>ゲツ</t>
    </rPh>
    <rPh sb="30" eb="32">
      <t>イナイ</t>
    </rPh>
    <rPh sb="33" eb="35">
      <t>セッテイ</t>
    </rPh>
    <rPh sb="37" eb="39">
      <t>ヒツヨウ</t>
    </rPh>
    <rPh sb="47" eb="49">
      <t>ヒョウジ</t>
    </rPh>
    <rPh sb="52" eb="54">
      <t>バアイ</t>
    </rPh>
    <rPh sb="55" eb="57">
      <t>ジッシ</t>
    </rPh>
    <rPh sb="57" eb="59">
      <t>キカン</t>
    </rPh>
    <rPh sb="61" eb="63">
      <t>カクニン</t>
    </rPh>
    <rPh sb="68" eb="70">
      <t>モンダイ</t>
    </rPh>
    <rPh sb="75" eb="77">
      <t>テイシュツ</t>
    </rPh>
    <phoneticPr fontId="8"/>
  </si>
  <si>
    <t>(い)介護職員処遇改善加算の「④賃金改善の見込額」が、「③処遇改善加算の見込額」を上回る必要があります。</t>
    <rPh sb="3" eb="5">
      <t>カイゴ</t>
    </rPh>
    <rPh sb="5" eb="7">
      <t>ショクイン</t>
    </rPh>
    <rPh sb="7" eb="9">
      <t>ショグウ</t>
    </rPh>
    <rPh sb="9" eb="11">
      <t>カイゼン</t>
    </rPh>
    <rPh sb="11" eb="13">
      <t>カサン</t>
    </rPh>
    <rPh sb="16" eb="18">
      <t>チンギン</t>
    </rPh>
    <rPh sb="18" eb="20">
      <t>カイゼン</t>
    </rPh>
    <rPh sb="21" eb="23">
      <t>ミコ</t>
    </rPh>
    <rPh sb="23" eb="24">
      <t>ガク</t>
    </rPh>
    <rPh sb="29" eb="31">
      <t>ショグウ</t>
    </rPh>
    <rPh sb="31" eb="33">
      <t>カイゼン</t>
    </rPh>
    <rPh sb="33" eb="35">
      <t>カサン</t>
    </rPh>
    <rPh sb="36" eb="38">
      <t>ミコミ</t>
    </rPh>
    <rPh sb="38" eb="39">
      <t>ガク</t>
    </rPh>
    <rPh sb="41" eb="43">
      <t>ウワマワ</t>
    </rPh>
    <rPh sb="44" eb="46">
      <t>ヒツヨウ</t>
    </rPh>
    <phoneticPr fontId="8"/>
  </si>
  <si>
    <t>(え)介護職員等特定処遇改善の「⑥賃金改善の見込額」が「⑤特定処遇改善加算の見込額」を上回る必要があります。</t>
    <rPh sb="3" eb="5">
      <t>カイゴ</t>
    </rPh>
    <rPh sb="5" eb="7">
      <t>ショクイン</t>
    </rPh>
    <rPh sb="7" eb="8">
      <t>トウ</t>
    </rPh>
    <rPh sb="8" eb="10">
      <t>トクテイ</t>
    </rPh>
    <rPh sb="10" eb="12">
      <t>ショグウ</t>
    </rPh>
    <rPh sb="12" eb="14">
      <t>カイゼン</t>
    </rPh>
    <rPh sb="17" eb="19">
      <t>チンギン</t>
    </rPh>
    <rPh sb="19" eb="21">
      <t>カイゼン</t>
    </rPh>
    <rPh sb="22" eb="24">
      <t>ミコミ</t>
    </rPh>
    <rPh sb="24" eb="25">
      <t>ガク</t>
    </rPh>
    <rPh sb="29" eb="37">
      <t>トクテイショグウカイゼンカサン</t>
    </rPh>
    <rPh sb="38" eb="40">
      <t>ミコミ</t>
    </rPh>
    <rPh sb="40" eb="41">
      <t>ガク</t>
    </rPh>
    <rPh sb="43" eb="45">
      <t>ウワマワ</t>
    </rPh>
    <rPh sb="46" eb="48">
      <t>ヒツヨウ</t>
    </rPh>
    <phoneticPr fontId="8"/>
  </si>
  <si>
    <t>(き)介護職員等特定処遇改善の「⑦－ⅴ）グループ毎の平均賃金改善額」で、「上記以外の方法で実施」を選択した場合、経験技能のある介護職員(A)・他の介護職員(B)・その他の職種(C)の()内の金額の合計が「⑤特定処遇改善加算の見込額」を上回る必要があります。</t>
    <rPh sb="3" eb="5">
      <t>カイゴ</t>
    </rPh>
    <rPh sb="5" eb="7">
      <t>ショクイン</t>
    </rPh>
    <rPh sb="7" eb="8">
      <t>トウ</t>
    </rPh>
    <rPh sb="8" eb="10">
      <t>トクテイ</t>
    </rPh>
    <rPh sb="10" eb="12">
      <t>ショグウ</t>
    </rPh>
    <rPh sb="12" eb="14">
      <t>カイゼン</t>
    </rPh>
    <rPh sb="37" eb="39">
      <t>ジョウキ</t>
    </rPh>
    <rPh sb="39" eb="41">
      <t>イガイ</t>
    </rPh>
    <rPh sb="42" eb="44">
      <t>ホウホウ</t>
    </rPh>
    <rPh sb="45" eb="47">
      <t>ジッシ</t>
    </rPh>
    <rPh sb="49" eb="51">
      <t>センタク</t>
    </rPh>
    <rPh sb="53" eb="55">
      <t>バアイ</t>
    </rPh>
    <rPh sb="56" eb="58">
      <t>ケイケン</t>
    </rPh>
    <rPh sb="58" eb="60">
      <t>ギノウ</t>
    </rPh>
    <rPh sb="63" eb="65">
      <t>カイゴ</t>
    </rPh>
    <rPh sb="65" eb="67">
      <t>ショクイン</t>
    </rPh>
    <rPh sb="71" eb="72">
      <t>タ</t>
    </rPh>
    <rPh sb="73" eb="75">
      <t>カイゴ</t>
    </rPh>
    <rPh sb="75" eb="77">
      <t>ショクイン</t>
    </rPh>
    <rPh sb="83" eb="84">
      <t>タ</t>
    </rPh>
    <rPh sb="85" eb="87">
      <t>ショクシュ</t>
    </rPh>
    <rPh sb="93" eb="94">
      <t>ナイ</t>
    </rPh>
    <rPh sb="95" eb="97">
      <t>キンガク</t>
    </rPh>
    <rPh sb="98" eb="100">
      <t>ゴウケイ</t>
    </rPh>
    <rPh sb="117" eb="119">
      <t>ウワマワ</t>
    </rPh>
    <rPh sb="120" eb="122">
      <t>ヒツヨウ</t>
    </rPh>
    <phoneticPr fontId="8"/>
  </si>
  <si>
    <t>(く)介護職員等特定処遇改善の「⑧賃金改善実施期間」は12か月以内で設定する必要があります。△と表示された場合は実施期間をご確認いただき、問題なければご提出ください。</t>
    <rPh sb="17" eb="21">
      <t>チンギンカイゼン</t>
    </rPh>
    <rPh sb="21" eb="25">
      <t>ジッシキカン</t>
    </rPh>
    <phoneticPr fontId="8"/>
  </si>
  <si>
    <t>(さ)事業者独自の賃金改善額を計上している場合、「2(3)ハ　各介護サービス(以下略)」の取組内容、算定根拠を入力する必要があります。</t>
    <rPh sb="3" eb="6">
      <t>ジギョウシャ</t>
    </rPh>
    <rPh sb="6" eb="8">
      <t>ドクジ</t>
    </rPh>
    <rPh sb="9" eb="11">
      <t>チンギン</t>
    </rPh>
    <rPh sb="11" eb="13">
      <t>カイゼン</t>
    </rPh>
    <rPh sb="13" eb="14">
      <t>ガク</t>
    </rPh>
    <rPh sb="15" eb="17">
      <t>ケイジョウ</t>
    </rPh>
    <rPh sb="21" eb="23">
      <t>バアイ</t>
    </rPh>
    <rPh sb="31" eb="32">
      <t>カク</t>
    </rPh>
    <rPh sb="32" eb="34">
      <t>カイゴ</t>
    </rPh>
    <rPh sb="39" eb="41">
      <t>イカ</t>
    </rPh>
    <rPh sb="41" eb="42">
      <t>リャク</t>
    </rPh>
    <rPh sb="45" eb="47">
      <t>トリクミ</t>
    </rPh>
    <rPh sb="47" eb="49">
      <t>ナイヨウ</t>
    </rPh>
    <rPh sb="50" eb="52">
      <t>サンテイ</t>
    </rPh>
    <rPh sb="52" eb="54">
      <t>コンキョ</t>
    </rPh>
    <rPh sb="55" eb="57">
      <t>ニュウリョク</t>
    </rPh>
    <rPh sb="59" eb="61">
      <t>ヒツヨウ</t>
    </rPh>
    <phoneticPr fontId="8"/>
  </si>
  <si>
    <t>(す)△と表示された場合は「4　職場環境等要件について」の項目に入力漏れがないかご確認いただき、問題なければ提出してください。</t>
    <rPh sb="16" eb="18">
      <t>ショクバ</t>
    </rPh>
    <rPh sb="18" eb="20">
      <t>カンキョウ</t>
    </rPh>
    <rPh sb="20" eb="21">
      <t>トウ</t>
    </rPh>
    <rPh sb="21" eb="23">
      <t>ヨウケン</t>
    </rPh>
    <phoneticPr fontId="8"/>
  </si>
  <si>
    <t>神戸市の地域区分単価</t>
    <rPh sb="0" eb="3">
      <t>コウベシ</t>
    </rPh>
    <rPh sb="4" eb="6">
      <t>チイキ</t>
    </rPh>
    <rPh sb="6" eb="8">
      <t>クブン</t>
    </rPh>
    <rPh sb="8" eb="10">
      <t>タンカ</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</si>
  <si>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6" eb="107">
      <t>テイ</t>
    </rPh>
    <rPh sb="119" eb="121">
      <t>ホンラン</t>
    </rPh>
    <phoneticPr fontId="8"/>
  </si>
  <si>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40"/>
  </si>
  <si>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</si>
  <si>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</si>
  <si>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</si>
  <si>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</si>
  <si>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</si>
  <si>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</si>
  <si>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</si>
  <si>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</si>
  <si>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</si>
  <si>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</si>
  <si>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</si>
  <si>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</si>
  <si>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</si>
  <si>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</si>
  <si>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</si>
  <si>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</si>
  <si>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</si>
  <si>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</si>
  <si>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</si>
  <si>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</si>
  <si>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</si>
  <si>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</si>
  <si>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</si>
  <si>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</si>
  <si>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</si>
  <si>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</si>
  <si>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</si>
  <si>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</si>
  <si>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</si>
  <si>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</si>
  <si>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</si>
  <si>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</si>
  <si>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</si>
  <si>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(お)(か)　経験技能のある介護職員(A)：他の介護職員(B)：その他の職種(C)の金額の割合が</t>
    </r>
    <r>
      <rPr>
        <sz val="11"/>
        <color rgb="FFFF0000"/>
        <rFont val="ＭＳ Ｐゴシック"/>
        <family val="3"/>
        <charset val="128"/>
      </rPr>
      <t>1を上回る</t>
    </r>
    <r>
      <rPr>
        <sz val="11"/>
        <rFont val="ＭＳ Ｐゴシック"/>
        <family val="3"/>
        <charset val="128"/>
      </rPr>
      <t>：</t>
    </r>
    <r>
      <rPr>
        <sz val="11"/>
        <color rgb="FFFF0000"/>
        <rFont val="ＭＳ Ｐゴシック"/>
        <family val="3"/>
        <charset val="128"/>
      </rPr>
      <t>1</t>
    </r>
    <r>
      <rPr>
        <sz val="11"/>
        <rFont val="ＭＳ Ｐゴシック"/>
        <family val="3"/>
        <charset val="128"/>
      </rPr>
      <t>：</t>
    </r>
    <r>
      <rPr>
        <sz val="11"/>
        <color rgb="FFFF0000"/>
        <rFont val="ＭＳ Ｐゴシック"/>
        <family val="3"/>
        <charset val="128"/>
      </rPr>
      <t>0.5以下</t>
    </r>
    <r>
      <rPr>
        <sz val="11"/>
        <rFont val="ＭＳ Ｐゴシック"/>
        <family val="3"/>
        <charset val="128"/>
      </rPr>
      <t>になる必要があります。一月当たり平均賃金額算出用の表を利用する場合は、(A)：(B)：(C)の配分比率を</t>
    </r>
    <r>
      <rPr>
        <sz val="11"/>
        <color rgb="FFFF0000"/>
        <rFont val="ＭＳ Ｐゴシック"/>
        <family val="3"/>
        <charset val="128"/>
      </rPr>
      <t>1を上回る</t>
    </r>
    <r>
      <rPr>
        <sz val="11"/>
        <rFont val="ＭＳ Ｐゴシック"/>
        <family val="3"/>
        <charset val="128"/>
      </rPr>
      <t>：</t>
    </r>
    <r>
      <rPr>
        <sz val="11"/>
        <color rgb="FFFF0000"/>
        <rFont val="ＭＳ Ｐゴシック"/>
        <family val="3"/>
        <charset val="128"/>
      </rPr>
      <t>1</t>
    </r>
    <r>
      <rPr>
        <sz val="11"/>
        <rFont val="ＭＳ Ｐゴシック"/>
        <family val="3"/>
        <charset val="128"/>
      </rPr>
      <t>：</t>
    </r>
    <r>
      <rPr>
        <sz val="11"/>
        <color rgb="FFFF0000"/>
        <rFont val="ＭＳ Ｐゴシック"/>
        <family val="3"/>
        <charset val="128"/>
      </rPr>
      <t>0.5以下</t>
    </r>
    <r>
      <rPr>
        <sz val="11"/>
        <rFont val="ＭＳ Ｐゴシック"/>
        <family val="3"/>
        <charset val="128"/>
      </rPr>
      <t>に設定してください。</t>
    </r>
    <rPh sb="50" eb="52">
      <t>ウワマワ</t>
    </rPh>
    <rPh sb="86" eb="87">
      <t>ヒョウ</t>
    </rPh>
    <rPh sb="88" eb="90">
      <t>リヨウ</t>
    </rPh>
    <rPh sb="92" eb="94">
      <t>バアイ</t>
    </rPh>
    <rPh sb="108" eb="110">
      <t>ハイブン</t>
    </rPh>
    <rPh sb="110" eb="112">
      <t>ヒリツ</t>
    </rPh>
    <rPh sb="127" eb="129">
      <t>セッテイ</t>
    </rPh>
    <phoneticPr fontId="8"/>
  </si>
  <si>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</si>
  <si>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r>
      <t>・介護職員処遇改善計画書と介護職員等特定処遇改善計画書を一本化しました。</t>
    </r>
    <r>
      <rPr>
        <b/>
        <sz val="14"/>
        <rFont val="ＭＳ Ｐゴシック"/>
        <family val="3"/>
        <charset val="128"/>
      </rPr>
      <t>原則、本様式を用いて計画書を作成</t>
    </r>
    <r>
      <rPr>
        <sz val="14"/>
        <rFont val="ＭＳ Ｐゴシック"/>
        <family val="3"/>
        <charset val="128"/>
      </rPr>
      <t>してください。</t>
    </r>
    <rPh sb="28" eb="31">
      <t>イッポンカ</t>
    </rPh>
    <phoneticPr fontId="8"/>
  </si>
  <si>
    <t>本表への虚偽記載の他、補助金の請求に関して不正があった場合は、補助金を返還することとなる場合がある。</t>
    <rPh sb="11" eb="14">
      <t>ホジョキン</t>
    </rPh>
    <rPh sb="31" eb="34">
      <t>ホジョキン</t>
    </rPh>
    <phoneticPr fontId="8"/>
  </si>
  <si>
    <t>勤務体制表</t>
    <rPh sb="0" eb="2">
      <t>キンム</t>
    </rPh>
    <rPh sb="2" eb="5">
      <t>タイセイヒョウ</t>
    </rPh>
    <phoneticPr fontId="8"/>
  </si>
  <si>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8"/>
  </si>
  <si>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8"/>
  </si>
  <si>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8"/>
  </si>
  <si>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8"/>
  </si>
  <si>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8"/>
  </si>
  <si>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8"/>
  </si>
  <si>
    <t>手当（既存の増額）</t>
    <phoneticPr fontId="8"/>
  </si>
  <si>
    <t>決まって毎月支払われる
手当（既存の増額）</t>
    <rPh sb="15" eb="17">
      <t>キソン</t>
    </rPh>
    <rPh sb="18" eb="20">
      <t>ゾウガク</t>
    </rPh>
    <phoneticPr fontId="8"/>
  </si>
  <si>
    <t>決まって毎月支払われる
手当（新設）</t>
    <rPh sb="0" eb="1">
      <t>キ</t>
    </rPh>
    <rPh sb="4" eb="6">
      <t>マイツキ</t>
    </rPh>
    <rPh sb="6" eb="8">
      <t>シハラ</t>
    </rPh>
    <rPh sb="12" eb="14">
      <t>テアテ</t>
    </rPh>
    <rPh sb="15" eb="17">
      <t>シンセツ</t>
    </rPh>
    <phoneticPr fontId="8"/>
  </si>
  <si>
    <t>ベースアップ等</t>
    <rPh sb="6" eb="7">
      <t>トウ</t>
    </rPh>
    <phoneticPr fontId="8"/>
  </si>
  <si>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8"/>
  </si>
  <si>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8"/>
  </si>
  <si>
    <t>【記入上の注意】</t>
  </si>
  <si>
    <t>令和４年</t>
    <rPh sb="0" eb="2">
      <t>レイワ</t>
    </rPh>
    <rPh sb="3" eb="4">
      <t>ネン</t>
    </rPh>
    <phoneticPr fontId="8"/>
  </si>
  <si>
    <t>補助金による賃金改善実施期間</t>
    <rPh sb="0" eb="3">
      <t>ホジョキン</t>
    </rPh>
    <phoneticPr fontId="8"/>
  </si>
  <si>
    <t>円）</t>
    <phoneticPr fontId="8"/>
  </si>
  <si>
    <t>（一月あたり</t>
    <rPh sb="1" eb="2">
      <t>ヒト</t>
    </rPh>
    <rPh sb="2" eb="3">
      <t>ツキ</t>
    </rPh>
    <phoneticPr fontId="8"/>
  </si>
  <si>
    <t>％</t>
    <phoneticPr fontId="8"/>
  </si>
  <si>
    <t>（うち、ベースアップ等による賃金改善の見込額）
(g-2)</t>
    <rPh sb="10" eb="11">
      <t>トウ</t>
    </rPh>
    <rPh sb="14" eb="16">
      <t>チンギン</t>
    </rPh>
    <rPh sb="16" eb="18">
      <t>カイゼン</t>
    </rPh>
    <rPh sb="19" eb="21">
      <t>ミコ</t>
    </rPh>
    <rPh sb="21" eb="22">
      <t>ガク</t>
    </rPh>
    <phoneticPr fontId="8"/>
  </si>
  <si>
    <t>ⅱ）その他の職員の賃金改善の見込額(g-1)</t>
    <rPh sb="4" eb="5">
      <t>ホカ</t>
    </rPh>
    <rPh sb="6" eb="8">
      <t>ショクイン</t>
    </rPh>
    <phoneticPr fontId="8"/>
  </si>
  <si>
    <t>！この欄が○でない場合、賃金改善の見込額が要件を満たしていません。</t>
    <phoneticPr fontId="8"/>
  </si>
  <si>
    <t>（うち、ベースアップ等による賃金改善の見込額）
(f-2)</t>
    <rPh sb="10" eb="11">
      <t>トウ</t>
    </rPh>
    <rPh sb="14" eb="16">
      <t>チンギン</t>
    </rPh>
    <rPh sb="16" eb="18">
      <t>カイゼン</t>
    </rPh>
    <rPh sb="19" eb="21">
      <t>ミコ</t>
    </rPh>
    <rPh sb="21" eb="22">
      <t>ガク</t>
    </rPh>
    <phoneticPr fontId="8"/>
  </si>
  <si>
    <t>要件Ⅱ</t>
    <rPh sb="0" eb="2">
      <t>ヨウケン</t>
    </rPh>
    <phoneticPr fontId="8"/>
  </si>
  <si>
    <t>ⅰ）介護職員の賃金改善の見込額(f-1)</t>
    <rPh sb="7" eb="9">
      <t>チンギン</t>
    </rPh>
    <rPh sb="9" eb="11">
      <t>カイゼン</t>
    </rPh>
    <rPh sb="12" eb="13">
      <t>ケン</t>
    </rPh>
    <rPh sb="13" eb="14">
      <t>コミ</t>
    </rPh>
    <rPh sb="14" eb="15">
      <t>ガク</t>
    </rPh>
    <phoneticPr fontId="8"/>
  </si>
  <si>
    <t>③ベースアップ等による賃金改善の見込額</t>
    <rPh sb="7" eb="8">
      <t>トウ</t>
    </rPh>
    <rPh sb="16" eb="18">
      <t>ミコ</t>
    </rPh>
    <rPh sb="18" eb="19">
      <t>ガク</t>
    </rPh>
    <phoneticPr fontId="8"/>
  </si>
  <si>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8"/>
  </si>
  <si>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8"/>
  </si>
  <si>
    <r>
      <t>②賃金改善の見込額(ⅰ-ⅱ）</t>
    </r>
    <r>
      <rPr>
        <b/>
        <sz val="10"/>
        <color theme="1"/>
        <rFont val="ＭＳ 明朝"/>
        <family val="1"/>
        <charset val="128"/>
      </rPr>
      <t>(右欄の額は①欄の額を上回ること）</t>
    </r>
    <phoneticPr fontId="8"/>
  </si>
  <si>
    <r>
      <t>①介護職員処遇改善支援補助金の見込額</t>
    </r>
    <r>
      <rPr>
        <sz val="8"/>
        <color theme="1"/>
        <rFont val="ＭＳ 明朝"/>
        <family val="1"/>
        <charset val="128"/>
      </rPr>
      <t>(e)</t>
    </r>
    <phoneticPr fontId="8"/>
  </si>
  <si>
    <t>要件Ⅰ</t>
    <rPh sb="0" eb="2">
      <t>ヨウケン</t>
    </rPh>
    <phoneticPr fontId="8"/>
  </si>
  <si>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8"/>
  </si>
  <si>
    <t>※本計画に記載された金額は見込額であり、提出後の運営状況(利用者数等)、人員配置状況(職員数等)その他の事由により変動が
あり得る。</t>
    <rPh sb="20" eb="22">
      <t>テイシュツ</t>
    </rPh>
    <rPh sb="22" eb="23">
      <t>ゴ</t>
    </rPh>
    <phoneticPr fontId="8"/>
  </si>
  <si>
    <t>※詳細は別紙様式２－２に記載</t>
    <phoneticPr fontId="8"/>
  </si>
  <si>
    <t>２　賃金改善計画について</t>
    <phoneticPr fontId="8"/>
  </si>
  <si>
    <t>１　基本情報</t>
    <rPh sb="2" eb="4">
      <t>キホン</t>
    </rPh>
    <rPh sb="4" eb="6">
      <t>ジョウホウ</t>
    </rPh>
    <phoneticPr fontId="8"/>
  </si>
  <si>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8"/>
  </si>
  <si>
    <t>（参考）補助金別紙様式２－１</t>
    <rPh sb="1" eb="3">
      <t>サンコウ</t>
    </rPh>
    <rPh sb="4" eb="7">
      <t>ホジョキン</t>
    </rPh>
    <rPh sb="7" eb="9">
      <t>ベッシ</t>
    </rPh>
    <rPh sb="9" eb="11">
      <t>ヨウシキ</t>
    </rPh>
    <phoneticPr fontId="8"/>
  </si>
  <si>
    <t>（参考）補助金別紙様式２－２</t>
    <rPh sb="1" eb="3">
      <t>サンコウ</t>
    </rPh>
    <rPh sb="4" eb="7">
      <t>ホジョキン</t>
    </rPh>
    <rPh sb="7" eb="9">
      <t>ベッシ</t>
    </rPh>
    <rPh sb="9" eb="11">
      <t>ヨウシキ</t>
    </rPh>
    <phoneticPr fontId="8"/>
  </si>
  <si>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8"/>
  </si>
  <si>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8"/>
  </si>
  <si>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8"/>
  </si>
  <si>
    <t>補助金取得予定</t>
    <rPh sb="0" eb="3">
      <t>ホジョキン</t>
    </rPh>
    <rPh sb="3" eb="5">
      <t>シュトク</t>
    </rPh>
    <rPh sb="5" eb="7">
      <t>ヨテイ</t>
    </rPh>
    <phoneticPr fontId="8"/>
  </si>
  <si>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8"/>
  </si>
  <si>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8"/>
  </si>
  <si>
    <t>交付率(c)</t>
    <rPh sb="0" eb="2">
      <t>コウフ</t>
    </rPh>
    <rPh sb="2" eb="3">
      <t>リツ</t>
    </rPh>
    <phoneticPr fontId="8"/>
  </si>
  <si>
    <t>　交付対象月(d)</t>
    <phoneticPr fontId="8"/>
  </si>
  <si>
    <t>介護職員処遇改善支援補助金</t>
    <phoneticPr fontId="8"/>
  </si>
  <si>
    <t>合計を(e)に表示</t>
    <rPh sb="0" eb="2">
      <t>ゴウケイ</t>
    </rPh>
    <rPh sb="7" eb="9">
      <t>ヒョウジ</t>
    </rPh>
    <phoneticPr fontId="8"/>
  </si>
  <si>
    <t>（列ごとの合計が　「２賃金改善計画について」③に転記）</t>
    <rPh sb="1" eb="2">
      <t>レツ</t>
    </rPh>
    <rPh sb="5" eb="7">
      <t>ゴウケイ</t>
    </rPh>
    <rPh sb="11" eb="13">
      <t>チンギン</t>
    </rPh>
    <rPh sb="13" eb="15">
      <t>カイゼン</t>
    </rPh>
    <rPh sb="15" eb="17">
      <t>ケイカク</t>
    </rPh>
    <rPh sb="24" eb="26">
      <t>テンキ</t>
    </rPh>
    <phoneticPr fontId="8"/>
  </si>
  <si>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8"/>
  </si>
  <si>
    <t>(f-1)
③ⅰ）介護職員の賃金改善見込額［円］</t>
    <rPh sb="9" eb="11">
      <t>カイゴ</t>
    </rPh>
    <rPh sb="11" eb="13">
      <t>ショクイン</t>
    </rPh>
    <rPh sb="14" eb="16">
      <t>チンギン</t>
    </rPh>
    <rPh sb="16" eb="18">
      <t>カイゼン</t>
    </rPh>
    <rPh sb="18" eb="20">
      <t>ミコ</t>
    </rPh>
    <rPh sb="20" eb="21">
      <t>ガク</t>
    </rPh>
    <phoneticPr fontId="8"/>
  </si>
  <si>
    <t xml:space="preserve">
(f-2)
左記のうち、ベースアップ等による賃金改善の見込額［円］</t>
    <rPh sb="7" eb="8">
      <t>ヒダリ</t>
    </rPh>
    <rPh sb="28" eb="30">
      <t>ミコ</t>
    </rPh>
    <phoneticPr fontId="8"/>
  </si>
  <si>
    <t>(g-1)
③ⅱ）その他職種の賃金改善見込額［円］</t>
    <rPh sb="11" eb="12">
      <t>タ</t>
    </rPh>
    <rPh sb="12" eb="14">
      <t>ショクシュ</t>
    </rPh>
    <rPh sb="15" eb="17">
      <t>チンギン</t>
    </rPh>
    <rPh sb="17" eb="19">
      <t>カイゼン</t>
    </rPh>
    <rPh sb="19" eb="21">
      <t>ミコ</t>
    </rPh>
    <rPh sb="21" eb="22">
      <t>ガク</t>
    </rPh>
    <phoneticPr fontId="8"/>
  </si>
  <si>
    <t xml:space="preserve">
(g-2)
左記のうち、ベースアップ等による賃金改善の見込額［円］</t>
    <rPh sb="28" eb="30">
      <t>ミコ</t>
    </rPh>
    <phoneticPr fontId="8"/>
  </si>
  <si>
    <t>（参考）
　補助金別紙様式２－１
　補助金別紙様式２－２</t>
  </si>
  <si>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</si>
  <si>
    <t>補助金提出先</t>
    <rPh sb="0" eb="3">
      <t>ホジョキン</t>
    </rPh>
    <rPh sb="3" eb="5">
      <t>テイシュツ</t>
    </rPh>
    <rPh sb="5" eb="6">
      <t>サキ</t>
    </rPh>
    <phoneticPr fontId="8"/>
  </si>
  <si>
    <t>処遇改善計画書（介護職員処遇改善計画書・介護職員等特定処遇改善計画書・処遇改善支援補助金計画書）作成用　基本情報入力シート</t>
    <phoneticPr fontId="8"/>
  </si>
  <si>
    <t>（別途、都道府県に提出）</t>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</si>
  <si>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</si>
  <si>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r>
      <t>「一月あたり介護報酬総単位数</t>
    </r>
    <r>
      <rPr>
        <sz val="11"/>
        <color rgb="FFFF0000"/>
        <rFont val="ＭＳ Ｐゴシック"/>
        <family val="3"/>
        <charset val="128"/>
      </rPr>
      <t>（処遇改善加算及び特定加算を除く）</t>
    </r>
    <r>
      <rPr>
        <sz val="11"/>
        <rFont val="ＭＳ Ｐゴシック"/>
        <family val="3"/>
        <charset val="128"/>
      </rPr>
      <t>」(a)には、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
      <rPr>
        <sz val="11"/>
        <color rgb="FFFF0000"/>
        <rFont val="ＭＳ Ｐゴシック"/>
        <family val="3"/>
        <charset val="128"/>
      </rPr>
      <t>(a)は加算の見込額の算出に用いる。</t>
    </r>
    <r>
      <rPr>
        <sz val="11"/>
        <rFont val="ＭＳ Ｐゴシック"/>
        <family val="3"/>
        <charset val="128"/>
      </rPr>
      <t xml:space="preserve">
「一月あたり介護報酬総単位数</t>
    </r>
    <r>
      <rPr>
        <sz val="11"/>
        <color rgb="FFFF0000"/>
        <rFont val="ＭＳ Ｐゴシック"/>
        <family val="3"/>
        <charset val="128"/>
      </rPr>
      <t>（処遇改善加算及び特定加算を含む）</t>
    </r>
    <r>
      <rPr>
        <sz val="11"/>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1"/>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8"/>
  </si>
  <si>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8"/>
  </si>
  <si>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8"/>
  </si>
  <si>
    <t>要
件
Ⅰ</t>
    <rPh sb="0" eb="1">
      <t>ヨウ</t>
    </rPh>
    <rPh sb="2" eb="3">
      <t>ケン</t>
    </rPh>
    <phoneticPr fontId="8"/>
  </si>
  <si>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8"/>
  </si>
  <si>
    <t>要
件
Ⅱ</t>
    <rPh sb="0" eb="1">
      <t>ヨウ</t>
    </rPh>
    <rPh sb="2" eb="3">
      <t>ケン</t>
    </rPh>
    <phoneticPr fontId="8"/>
  </si>
  <si>
    <t>５　見える化要件について＜特定加算＞</t>
    <rPh sb="2" eb="3">
      <t>ミ</t>
    </rPh>
    <rPh sb="5" eb="6">
      <t>カ</t>
    </rPh>
    <rPh sb="6" eb="8">
      <t>ヨウケン</t>
    </rPh>
    <rPh sb="13" eb="15">
      <t>トクテイ</t>
    </rPh>
    <rPh sb="15" eb="17">
      <t>カサン</t>
    </rPh>
    <phoneticPr fontId="8"/>
  </si>
  <si>
    <t xml:space="preserve">（参考）
　エラー説明（兵庫県独自）
　【参考】数式用
</t>
    <rPh sb="9" eb="11">
      <t>セツメイ</t>
    </rPh>
    <rPh sb="12" eb="17">
      <t>ヒョウゴケンドクジ</t>
    </rPh>
    <rPh sb="21" eb="23">
      <t>サンコウ</t>
    </rPh>
    <rPh sb="24" eb="27">
      <t>スウシキヨウ</t>
    </rPh>
    <phoneticPr fontId="40"/>
  </si>
  <si>
    <t>・兵庫県独自様式のエラーチェック表の説明です。入力の際の参考にしてください。
・神戸市の地域単価や、介護職員処遇改善加算の加算率を載せています。</t>
    <rPh sb="1" eb="4">
      <t>ヒョウゴケン</t>
    </rPh>
    <rPh sb="4" eb="6">
      <t>ドクジ</t>
    </rPh>
    <rPh sb="6" eb="8">
      <t>ヨウシキ</t>
    </rPh>
    <rPh sb="16" eb="17">
      <t>ヒョウ</t>
    </rPh>
    <rPh sb="18" eb="20">
      <t>セツメイ</t>
    </rPh>
    <rPh sb="23" eb="25">
      <t>ニュウリョク</t>
    </rPh>
    <rPh sb="26" eb="27">
      <t>サイ</t>
    </rPh>
    <rPh sb="28" eb="30">
      <t>サンコウ</t>
    </rPh>
    <rPh sb="40" eb="43">
      <t>コウベシ</t>
    </rPh>
    <rPh sb="44" eb="48">
      <t>チイキタンカ</t>
    </rPh>
    <rPh sb="50" eb="54">
      <t>カイゴショクイン</t>
    </rPh>
    <rPh sb="54" eb="60">
      <t>ショグウカイゼンカサン</t>
    </rPh>
    <rPh sb="61" eb="64">
      <t>カサンリツ</t>
    </rPh>
    <rPh sb="65" eb="66">
      <t>ノ</t>
    </rPh>
    <phoneticPr fontId="8"/>
  </si>
  <si>
    <t>併設本体施設において介護職員等特定処遇改善加算Ⅰの届出あり</t>
    <phoneticPr fontId="8"/>
  </si>
  <si>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</si>
  <si>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</si>
  <si>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介護予防短期入所療養介護（医療院）</t>
    <rPh sb="4" eb="6">
      <t>タンキ</t>
    </rPh>
    <rPh sb="6" eb="8">
      <t>ニュウショ</t>
    </rPh>
    <rPh sb="8" eb="10">
      <t>リョウヨウ</t>
    </rPh>
    <rPh sb="10" eb="12">
      <t>カイゴ</t>
    </rPh>
    <rPh sb="13" eb="15">
      <t>イリョウ</t>
    </rPh>
    <rPh sb="15" eb="16">
      <t>イン</t>
    </rPh>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</si>
  <si>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</si>
  <si>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介護予防短期入所療養介護（病院等（老健以外）)</t>
    <phoneticPr fontId="8"/>
  </si>
  <si>
    <t>介護予防短期入所療養介護（老健）</t>
    <phoneticPr fontId="8"/>
  </si>
  <si>
    <t>介護予防短期入所生活介護</t>
    <phoneticPr fontId="8"/>
  </si>
  <si>
    <t>介護予防認知症対応型共同生活介護</t>
    <phoneticPr fontId="8"/>
  </si>
  <si>
    <t>介護予防小規模多機能型居宅介護</t>
    <phoneticPr fontId="8"/>
  </si>
  <si>
    <t>介護予防認知症対応型通所介護</t>
    <phoneticPr fontId="8"/>
  </si>
  <si>
    <t>-</t>
    <phoneticPr fontId="2"/>
  </si>
  <si>
    <t>介護予防特定施設入居者生活介護</t>
    <phoneticPr fontId="8"/>
  </si>
  <si>
    <t>介護予防通所リハビリテーション</t>
    <phoneticPr fontId="8"/>
  </si>
  <si>
    <t>介護予防訪問入浴介護</t>
    <phoneticPr fontId="8"/>
  </si>
  <si>
    <t>サービス提供体制強化加算(Ⅰ)又は(Ⅱ)に準じる市町村独自の加算</t>
    <phoneticPr fontId="8"/>
  </si>
  <si>
    <t>サービス提供体制強化加算(Ⅱ)</t>
    <phoneticPr fontId="8"/>
  </si>
  <si>
    <t>サービス提供体制強化加算（I）</t>
    <phoneticPr fontId="8"/>
  </si>
  <si>
    <t>通所型サービス（総合事業）</t>
    <rPh sb="0" eb="2">
      <t>ツウショ</t>
    </rPh>
    <rPh sb="2" eb="3">
      <t>ガタ</t>
    </rPh>
    <rPh sb="8" eb="10">
      <t>ソウゴウ</t>
    </rPh>
    <rPh sb="10" eb="12">
      <t>ジギョウ</t>
    </rPh>
    <phoneticPr fontId="8"/>
  </si>
  <si>
    <t>特定事業所加算（Ⅰ）又は（Ⅱ）に準じる市町村独自の加算</t>
    <phoneticPr fontId="8"/>
  </si>
  <si>
    <t>特定事業所加算（II）</t>
    <phoneticPr fontId="8"/>
  </si>
  <si>
    <t>特定事業所加算（I）</t>
    <phoneticPr fontId="8"/>
  </si>
  <si>
    <t>訪問型サービス（総合事業）</t>
    <rPh sb="0" eb="2">
      <t>ホウモン</t>
    </rPh>
    <rPh sb="2" eb="3">
      <t>ガタ</t>
    </rPh>
    <rPh sb="8" eb="10">
      <t>ソウゴウ</t>
    </rPh>
    <rPh sb="10" eb="12">
      <t>ジギョウ</t>
    </rPh>
    <phoneticPr fontId="8"/>
  </si>
  <si>
    <t>短期入所療養介護（医療院）</t>
    <rPh sb="0" eb="2">
      <t>タンキ</t>
    </rPh>
    <rPh sb="2" eb="4">
      <t>ニュウショ</t>
    </rPh>
    <rPh sb="4" eb="6">
      <t>リョウヨウ</t>
    </rPh>
    <rPh sb="6" eb="8">
      <t>カイゴ</t>
    </rPh>
    <rPh sb="9" eb="11">
      <t>イリョウ</t>
    </rPh>
    <rPh sb="11" eb="12">
      <t>イン</t>
    </rPh>
    <phoneticPr fontId="8"/>
  </si>
  <si>
    <t>短期入所療養介護（病院等（老健以外）)</t>
    <phoneticPr fontId="8"/>
  </si>
  <si>
    <t>短期入所療養介護（老健）</t>
    <phoneticPr fontId="8"/>
  </si>
  <si>
    <t>短期入所生活介護</t>
    <phoneticPr fontId="8"/>
  </si>
  <si>
    <t>日常生活継続支援加算（Ⅰ）又は（Ⅱ）</t>
    <rPh sb="0" eb="10">
      <t>ニチジョウセイカツ</t>
    </rPh>
    <rPh sb="13" eb="14">
      <t>マタ</t>
    </rPh>
    <phoneticPr fontId="2"/>
  </si>
  <si>
    <t>認知症対応型共同生活介護</t>
    <phoneticPr fontId="8"/>
  </si>
  <si>
    <t>小規模多機能型居宅介護</t>
    <phoneticPr fontId="8"/>
  </si>
  <si>
    <t>認知症対応型通所介護</t>
    <phoneticPr fontId="8"/>
  </si>
  <si>
    <t>入居継続支援加算（Ⅰ）又は（Ⅱ）</t>
    <rPh sb="0" eb="2">
      <t>ニュウキョ</t>
    </rPh>
    <rPh sb="2" eb="6">
      <t>ケイゾクシエン</t>
    </rPh>
    <rPh sb="6" eb="8">
      <t>カサン</t>
    </rPh>
    <rPh sb="11" eb="12">
      <t>マタ</t>
    </rPh>
    <phoneticPr fontId="2"/>
  </si>
  <si>
    <t>特定施設入居者生活介護</t>
    <phoneticPr fontId="8"/>
  </si>
  <si>
    <t>通所リハビリテーション</t>
    <phoneticPr fontId="8"/>
  </si>
  <si>
    <t>サービス提供体制強化加算（Ⅲ）イ又はロ</t>
    <rPh sb="4" eb="8">
      <t>テイキョウ</t>
    </rPh>
    <rPh sb="8" eb="10">
      <t>キョウカ</t>
    </rPh>
    <rPh sb="10" eb="12">
      <t>カサン</t>
    </rPh>
    <rPh sb="16" eb="17">
      <t>マタ</t>
    </rPh>
    <phoneticPr fontId="2"/>
  </si>
  <si>
    <t>地域密着型通所介護</t>
  </si>
  <si>
    <t>通所介護</t>
    <phoneticPr fontId="8"/>
  </si>
  <si>
    <t>訪問入浴介護</t>
    <phoneticPr fontId="8"/>
  </si>
  <si>
    <t>特定事業所加算（Ⅱ）</t>
    <rPh sb="0" eb="7">
      <t>ト</t>
    </rPh>
    <phoneticPr fontId="2"/>
  </si>
  <si>
    <t>特定事業所加算（Ⅰ）</t>
    <rPh sb="0" eb="7">
      <t>ト</t>
    </rPh>
    <phoneticPr fontId="2"/>
  </si>
  <si>
    <t>訪問介護</t>
    <phoneticPr fontId="8"/>
  </si>
  <si>
    <t>表１　補助金対象サービス</t>
    <rPh sb="0" eb="1">
      <t>ヒョウ</t>
    </rPh>
    <rPh sb="3" eb="6">
      <t>ホジョキン</t>
    </rPh>
    <rPh sb="6" eb="8">
      <t>タイショウ</t>
    </rPh>
    <phoneticPr fontId="8"/>
  </si>
  <si>
    <t>介護職員処遇改善支援補助金</t>
    <rPh sb="0" eb="2">
      <t>カイゴ</t>
    </rPh>
    <rPh sb="2" eb="4">
      <t>ショクイン</t>
    </rPh>
    <rPh sb="4" eb="6">
      <t>ショグウ</t>
    </rPh>
    <rPh sb="6" eb="8">
      <t>カイゼン</t>
    </rPh>
    <rPh sb="8" eb="10">
      <t>シエン</t>
    </rPh>
    <rPh sb="10" eb="13">
      <t>ホジョキン</t>
    </rPh>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</si>
  <si>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</si>
  <si>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t>
    <phoneticPr fontId="8"/>
  </si>
  <si>
    <t>サービス提供体制強化加算（I）ＯＲ(Ⅱ)又は併設本体施設において介護職員等特定処遇改善加算Ⅰの届出あり</t>
    <rPh sb="4" eb="8">
      <t>テイキョウ</t>
    </rPh>
    <rPh sb="8" eb="10">
      <t>キョウカ</t>
    </rPh>
    <rPh sb="10" eb="12">
      <t>カサン</t>
    </rPh>
    <rPh sb="20" eb="21">
      <t>マタ</t>
    </rPh>
    <phoneticPr fontId="1"/>
  </si>
  <si>
    <t>サービス提供体制強化加算（I）ＯＲ(Ⅱ)</t>
    <rPh sb="4" eb="8">
      <t>テイキョウ</t>
    </rPh>
    <rPh sb="8" eb="10">
      <t>キョウカ</t>
    </rPh>
    <rPh sb="10" eb="12">
      <t>カサン</t>
    </rPh>
    <phoneticPr fontId="1"/>
  </si>
  <si>
    <t>サービス提供体制強化加算（I）ＯＲ(Ⅱ)又は日常生活継続支援加算（I）ＯＲ(Ⅱ)</t>
    <rPh sb="20" eb="21">
      <t>マタ</t>
    </rPh>
    <phoneticPr fontId="1"/>
  </si>
  <si>
    <t>サービス提供体制強化加算（I）ＯＲ(Ⅱ)又は入居継続支援加算（I）ＯＲ(Ⅱ)</t>
    <rPh sb="20" eb="21">
      <t>マタ</t>
    </rPh>
    <phoneticPr fontId="1"/>
  </si>
  <si>
    <t>サービス提供体制強化加算（I）ＯＲ(Ⅱ)(療養通所介護費の場合はサービス提供体制強化加算(Ⅲ)イＯＲロ)</t>
    <rPh sb="21" eb="23">
      <t>リョウヨウ</t>
    </rPh>
    <rPh sb="23" eb="25">
      <t>ツウショ</t>
    </rPh>
    <rPh sb="25" eb="27">
      <t>カイゴ</t>
    </rPh>
    <rPh sb="27" eb="28">
      <t>ヒ</t>
    </rPh>
    <rPh sb="29" eb="31">
      <t>バアイ</t>
    </rPh>
    <rPh sb="36" eb="38">
      <t>テイキョウ</t>
    </rPh>
    <rPh sb="38" eb="40">
      <t>タイセイ</t>
    </rPh>
    <rPh sb="40" eb="42">
      <t>キョウカ</t>
    </rPh>
    <rPh sb="42" eb="44">
      <t>カサン</t>
    </rPh>
    <phoneticPr fontId="1"/>
  </si>
  <si>
    <t>特定事業所加算（I）OR(Ⅱ)</t>
    <rPh sb="0" eb="7">
      <t>ト</t>
    </rPh>
    <phoneticPr fontId="1"/>
  </si>
  <si>
    <t>（一括申請する事業所数により異なる）</t>
    <rPh sb="1" eb="3">
      <t>イッカツ</t>
    </rPh>
    <rPh sb="3" eb="5">
      <t>シンセイ</t>
    </rPh>
    <rPh sb="7" eb="10">
      <t>ジギョウショ</t>
    </rPh>
    <rPh sb="10" eb="11">
      <t>スウ</t>
    </rPh>
    <rPh sb="14" eb="15">
      <t>コト</t>
    </rPh>
    <phoneticPr fontId="8"/>
  </si>
  <si>
    <t>提出の要否
（※データ提出の場合はすべてのシートがついた状態で提出してください）</t>
    <rPh sb="0" eb="2">
      <t>テイシュツ</t>
    </rPh>
    <rPh sb="3" eb="5">
      <t>ヨウヒ</t>
    </rPh>
    <rPh sb="11" eb="13">
      <t>テイシュツ</t>
    </rPh>
    <rPh sb="14" eb="16">
      <t>バアイ</t>
    </rPh>
    <rPh sb="28" eb="30">
      <t>ジョウタイ</t>
    </rPh>
    <rPh sb="31" eb="33">
      <t>テイシュツ</t>
    </rPh>
    <phoneticPr fontId="40"/>
  </si>
  <si>
    <t>定期巡回･随時対応型訪問介護看護</t>
  </si>
  <si>
    <t>（介護予防）訪問入浴介護</t>
  </si>
  <si>
    <t>地域密着型通所介護（総合事業含む）</t>
  </si>
  <si>
    <t>（介護予防）通所リハビリテーション</t>
  </si>
  <si>
    <t>（介護予防）特定施設入居者生活介護</t>
  </si>
  <si>
    <t>（介護予防）認知症対応型通所介護</t>
  </si>
  <si>
    <t>（介護予防）小規模多機能型居宅介護</t>
  </si>
  <si>
    <t>（介護予防）認知症対応型共同生活介護</t>
  </si>
  <si>
    <t>（介護予防）短期入所生活介護</t>
  </si>
  <si>
    <t>（介護予防）短期入所療養介護（老健）</t>
  </si>
  <si>
    <t>（介護予防）短期入所療養介護（病院等（老健以外）)</t>
  </si>
  <si>
    <t>見直し後</t>
    <rPh sb="3" eb="4">
      <t>ゴ</t>
    </rPh>
    <phoneticPr fontId="8"/>
  </si>
  <si>
    <t>処遇改善加算・特定加算・処遇改善支援補助金の算定届出に係る提出先（指定権者）の名称を入力してください。</t>
    <rPh sb="0" eb="2">
      <t>ショグウ</t>
    </rPh>
    <rPh sb="2" eb="4">
      <t>カイゼン</t>
    </rPh>
    <rPh sb="4" eb="6">
      <t>カサン</t>
    </rPh>
    <rPh sb="7" eb="9">
      <t>トクテイ</t>
    </rPh>
    <rPh sb="9" eb="11">
      <t>カサン</t>
    </rPh>
    <rPh sb="12" eb="21">
      <t>ショグウカイゼ</t>
    </rPh>
    <rPh sb="22" eb="24">
      <t>サンテイ</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8"/>
  </si>
  <si>
    <r>
      <t>e-mail</t>
    </r>
    <r>
      <rPr>
        <sz val="9"/>
        <rFont val="ＭＳ Ｐゴシック"/>
        <family val="3"/>
        <charset val="128"/>
      </rPr>
      <t>(必須)</t>
    </r>
    <rPh sb="7" eb="9">
      <t>ヒッス</t>
    </rPh>
    <phoneticPr fontId="8"/>
  </si>
  <si>
    <r>
      <t>（１）④ⅰ）の「介護職員処遇改善加算の算定により賃金改善を行った場合の介護職員の賃金の総額（見込額）」には、</t>
    </r>
    <r>
      <rPr>
        <u/>
        <sz val="8"/>
        <rFont val="ＭＳ Ｐ明朝"/>
        <family val="1"/>
        <charset val="128"/>
      </rPr>
      <t>特定加算、処遇改善支援補助金及び介護職員等ベースアップ等支援加算（仮称）を取得し実施される賃金の改善見込額を除いた額</t>
    </r>
    <r>
      <rPr>
        <sz val="8"/>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phoneticPr fontId="8"/>
  </si>
  <si>
    <r>
      <t>（２）⑥ⅰ）の「特定加算の算定により賃金改善を行った場合の賃金の総額(見込額)」には、</t>
    </r>
    <r>
      <rPr>
        <u/>
        <sz val="8"/>
        <rFont val="ＭＳ Ｐ明朝"/>
        <family val="1"/>
        <charset val="128"/>
      </rPr>
      <t>処遇改善加算、処遇改善支援補助金及び介護職員等ベースアップ等支援加算（仮称）を取得し実施される賃金改善額を除いた額</t>
    </r>
    <r>
      <rPr>
        <sz val="8"/>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phoneticPr fontId="8"/>
  </si>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</sst>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b/>
      <sz val="9"/>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8.5"/>
      <name val="ＭＳ Ｐ明朝"/>
      <family val="1"/>
      <charset val="128"/>
    </font>
    <font>
      <b/>
      <sz val="8.5"/>
      <name val="ＭＳ Ｐ明朝"/>
      <family val="1"/>
      <charset val="128"/>
    </font>
    <font>
      <u/>
      <sz val="8.5"/>
      <name val="ＭＳ Ｐ明朝"/>
      <family val="1"/>
      <charset val="128"/>
    </font>
    <font>
      <sz val="6"/>
      <name val="ＭＳ Ｐ明朝"/>
      <family val="1"/>
      <charset val="128"/>
    </font>
    <font>
      <u/>
      <sz val="8"/>
      <name val="ＭＳ Ｐ明朝"/>
      <family val="1"/>
      <charset val="128"/>
    </font>
    <font>
      <sz val="7"/>
      <name val="ＭＳ Ｐ明朝"/>
      <family val="1"/>
      <charset val="128"/>
    </font>
    <font>
      <sz val="12"/>
      <name val="ＭＳ Ｐ明朝"/>
      <family val="1"/>
      <charset val="128"/>
    </font>
    <font>
      <b/>
      <sz val="10"/>
      <name val="ＭＳ Ｐ明朝"/>
      <family val="1"/>
      <charset val="128"/>
    </font>
    <font>
      <sz val="9"/>
      <color indexed="60"/>
      <name val="ＭＳ Ｐ明朝"/>
      <family val="1"/>
      <charset val="128"/>
    </font>
    <font>
      <u/>
      <sz val="9"/>
      <name val="ＭＳ Ｐ明朝"/>
      <family val="1"/>
      <charset val="128"/>
    </font>
    <font>
      <sz val="8.5"/>
      <color indexed="60"/>
      <name val="ＭＳ Ｐ明朝"/>
      <family val="1"/>
      <charset val="128"/>
    </font>
    <font>
      <b/>
      <sz val="9.5"/>
      <name val="ＭＳ Ｐ明朝"/>
      <family val="1"/>
      <charset val="128"/>
    </font>
    <font>
      <sz val="6.5"/>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2"/>
      <name val="ＭＳ Ｐ明朝"/>
      <family val="1"/>
      <charset val="128"/>
    </font>
    <font>
      <sz val="11"/>
      <color rgb="FFFF0000"/>
      <name val="ＭＳ Ｐ明朝"/>
      <family val="1"/>
      <charset val="128"/>
    </font>
    <font>
      <b/>
      <sz val="8"/>
      <color rgb="FFFF0000"/>
      <name val="ＭＳ Ｐ明朝"/>
      <family val="1"/>
      <charset val="128"/>
    </font>
    <font>
      <b/>
      <sz val="11"/>
      <color rgb="FFFF0000"/>
      <name val="ＭＳ Ｐ明朝"/>
      <family val="1"/>
      <charset val="128"/>
    </font>
    <font>
      <b/>
      <sz val="14"/>
      <color rgb="FFFF0000"/>
      <name val="ＭＳ Ｐ明朝"/>
      <family val="1"/>
      <charset val="128"/>
    </font>
    <font>
      <sz val="9"/>
      <color rgb="FFFF0000"/>
      <name val="ＭＳ Ｐ明朝"/>
      <family val="1"/>
      <charset val="128"/>
    </font>
    <font>
      <b/>
      <sz val="10"/>
      <color rgb="FFFF0000"/>
      <name val="ＭＳ Ｐ明朝"/>
      <family val="1"/>
      <charset val="128"/>
    </font>
    <font>
      <sz val="10"/>
      <color theme="1"/>
      <name val="ＭＳ Ｐ明朝"/>
      <family val="1"/>
      <charset val="128"/>
    </font>
    <font>
      <sz val="11"/>
      <color rgb="FFFF0000"/>
      <name val="ＭＳ Ｐゴシック"/>
      <family val="3"/>
      <charset val="128"/>
    </font>
    <font>
      <sz val="14"/>
      <color theme="1"/>
      <name val="ＭＳ Ｐゴシック"/>
      <family val="3"/>
      <charset val="128"/>
    </font>
    <font>
      <sz val="14"/>
      <color rgb="FFFF0000"/>
      <name val="ＭＳ Ｐゴシック"/>
      <family val="3"/>
      <charset val="128"/>
    </font>
    <font>
      <sz val="14"/>
      <color rgb="FFFF0000"/>
      <name val="ＭＳ ゴシック"/>
      <family val="3"/>
      <charset val="128"/>
    </font>
    <font>
      <b/>
      <sz val="8"/>
      <color theme="1"/>
      <name val="ＭＳ Ｐ明朝"/>
      <family val="1"/>
      <charset val="128"/>
    </font>
    <font>
      <sz val="8"/>
      <color theme="1"/>
      <name val="ＭＳ Ｐ明朝"/>
      <family val="1"/>
      <charset val="128"/>
    </font>
    <font>
      <b/>
      <u/>
      <sz val="8"/>
      <color theme="1"/>
      <name val="ＭＳ Ｐ明朝"/>
      <family val="1"/>
      <charset val="128"/>
    </font>
    <font>
      <sz val="9"/>
      <color theme="1"/>
      <name val="ＭＳ Ｐ明朝"/>
      <family val="1"/>
      <charset val="128"/>
    </font>
    <font>
      <sz val="7.5"/>
      <color theme="1"/>
      <name val="ＭＳ Ｐ明朝"/>
      <family val="1"/>
      <charset val="128"/>
    </font>
    <font>
      <sz val="10.5"/>
      <color theme="1"/>
      <name val="ＭＳ 明朝"/>
      <family val="1"/>
      <charset val="128"/>
    </font>
    <font>
      <b/>
      <sz val="10.5"/>
      <color theme="1"/>
      <name val="ＭＳ 明朝"/>
      <family val="1"/>
      <charset val="128"/>
    </font>
    <font>
      <b/>
      <sz val="9"/>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7"/>
      <color theme="1"/>
      <name val="ＭＳ Ｐ明朝"/>
      <family val="1"/>
      <charset val="128"/>
    </font>
    <font>
      <b/>
      <sz val="10"/>
      <color theme="1"/>
      <name val="ＭＳ Ｐ明朝"/>
      <family val="1"/>
      <charset val="128"/>
    </font>
    <font>
      <u/>
      <sz val="8"/>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1"/>
      <name val="ＭＳ 明朝"/>
      <family val="1"/>
      <charset val="128"/>
    </font>
    <font>
      <sz val="8.5"/>
      <color theme="1"/>
      <name val="ＭＳ 明朝"/>
      <family val="1"/>
      <charset val="128"/>
    </font>
    <font>
      <b/>
      <sz val="11"/>
      <name val="ＭＳ 明朝"/>
      <family val="1"/>
      <charset val="128"/>
    </font>
    <font>
      <sz val="7"/>
      <color theme="1"/>
      <name val="ＭＳ 明朝"/>
      <family val="1"/>
      <charset val="128"/>
    </font>
    <font>
      <sz val="7.5"/>
      <color theme="1"/>
      <name val="ＭＳ 明朝"/>
      <family val="1"/>
      <charset val="128"/>
    </font>
    <font>
      <b/>
      <sz val="10"/>
      <color theme="1"/>
      <name val="ＭＳ 明朝"/>
      <family val="1"/>
      <charset val="128"/>
    </font>
    <font>
      <sz val="6"/>
      <name val="ＭＳ 明朝"/>
      <family val="1"/>
      <charset val="128"/>
    </font>
    <font>
      <b/>
      <sz val="11"/>
      <color theme="1"/>
      <name val="ＭＳ 明朝"/>
      <family val="1"/>
      <charset val="128"/>
    </font>
    <font>
      <sz val="14"/>
      <color theme="1"/>
      <name val="ＭＳ 明朝"/>
      <family val="1"/>
      <charset val="128"/>
    </font>
    <font>
      <sz val="12"/>
      <color theme="1"/>
      <name val="ＭＳ Ｐ明朝"/>
      <family val="1"/>
      <charset val="128"/>
    </font>
    <font>
      <u/>
      <sz val="12"/>
      <name val="ＭＳ Ｐ明朝"/>
      <family val="1"/>
      <charset val="128"/>
    </font>
    <font>
      <u/>
      <sz val="12"/>
      <color theme="1"/>
      <name val="ＭＳ Ｐ明朝"/>
      <family val="1"/>
      <charset val="128"/>
    </font>
    <font>
      <b/>
      <sz val="20"/>
      <color rgb="FFFF0000"/>
      <name val="ＭＳ Ｐゴシック"/>
      <family val="3"/>
      <charset val="128"/>
    </font>
    <font>
      <b/>
      <sz val="12"/>
      <color indexed="10"/>
      <name val="MS P ゴシック"/>
      <family val="3"/>
      <charset val="128"/>
    </font>
    <font>
      <b/>
      <sz val="16"/>
      <color indexed="10"/>
      <name val="MS P 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thin">
        <color indexed="64"/>
      </left>
      <right style="medium">
        <color auto="1"/>
      </right>
      <top/>
      <bottom style="medium">
        <color auto="1"/>
      </bottom>
      <diagonal/>
    </border>
    <border>
      <left style="thick">
        <color rgb="FFFF0000"/>
      </left>
      <right style="thin">
        <color indexed="64"/>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style="medium">
        <color indexed="64"/>
      </right>
      <top/>
      <bottom style="thin">
        <color indexed="64"/>
      </bottom>
      <diagonal/>
    </border>
    <border>
      <left/>
      <right style="hair">
        <color indexed="64"/>
      </right>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7" fillId="0" borderId="0" applyNumberFormat="0" applyFill="0" applyBorder="0" applyAlignment="0" applyProtection="0">
      <alignment vertical="center"/>
    </xf>
  </cellStyleXfs>
  <cellXfs count="1681">
    <xf numFmtId="0" fontId="0" fillId="0" borderId="0" xfId="0">
      <alignment vertical="center"/>
    </xf>
    <xf numFmtId="0" fontId="0" fillId="0" borderId="0" xfId="0" applyBorder="1">
      <alignment vertical="center"/>
    </xf>
    <xf numFmtId="0" fontId="31" fillId="0" borderId="0" xfId="0" applyFont="1" applyAlignment="1">
      <alignment vertical="center"/>
    </xf>
    <xf numFmtId="0" fontId="32" fillId="0" borderId="0" xfId="0" applyFont="1" applyAlignment="1">
      <alignment vertical="center"/>
    </xf>
    <xf numFmtId="10" fontId="30" fillId="0" borderId="10" xfId="28" applyNumberFormat="1" applyFont="1" applyBorder="1" applyAlignment="1">
      <alignment vertical="center" wrapText="1"/>
    </xf>
    <xf numFmtId="10" fontId="30" fillId="0" borderId="29" xfId="28" applyNumberFormat="1" applyFont="1" applyBorder="1" applyAlignment="1">
      <alignment vertical="center" wrapText="1"/>
    </xf>
    <xf numFmtId="10" fontId="30" fillId="0" borderId="27" xfId="28" applyNumberFormat="1" applyFont="1" applyBorder="1" applyAlignment="1">
      <alignment vertical="center" wrapText="1"/>
    </xf>
    <xf numFmtId="0" fontId="30" fillId="0" borderId="0" xfId="0" applyFont="1" applyBorder="1" applyAlignment="1">
      <alignment vertical="center"/>
    </xf>
    <xf numFmtId="179" fontId="30" fillId="0" borderId="10" xfId="28" applyNumberFormat="1" applyFont="1" applyBorder="1" applyAlignment="1">
      <alignment vertical="center" wrapText="1"/>
    </xf>
    <xf numFmtId="179" fontId="30" fillId="0" borderId="23" xfId="28" applyNumberFormat="1" applyFont="1" applyBorder="1" applyAlignment="1">
      <alignment vertical="center" wrapText="1"/>
    </xf>
    <xf numFmtId="179" fontId="30" fillId="0" borderId="29" xfId="28" applyNumberFormat="1" applyFont="1" applyBorder="1" applyAlignment="1">
      <alignment vertical="center" wrapText="1"/>
    </xf>
    <xf numFmtId="179" fontId="30" fillId="0" borderId="27" xfId="28" applyNumberFormat="1" applyFont="1" applyBorder="1" applyAlignment="1">
      <alignment vertical="center" wrapText="1"/>
    </xf>
    <xf numFmtId="179" fontId="30" fillId="0" borderId="11" xfId="28" applyNumberFormat="1" applyFont="1" applyBorder="1" applyAlignment="1">
      <alignment vertical="center" wrapText="1"/>
    </xf>
    <xf numFmtId="179" fontId="30" fillId="0" borderId="53" xfId="28" applyNumberFormat="1" applyFont="1" applyBorder="1" applyAlignment="1">
      <alignment vertical="center" wrapText="1"/>
    </xf>
    <xf numFmtId="179" fontId="30" fillId="0" borderId="95" xfId="28" applyNumberFormat="1" applyFont="1" applyBorder="1" applyAlignment="1">
      <alignment vertical="center" wrapText="1"/>
    </xf>
    <xf numFmtId="179" fontId="30" fillId="0" borderId="56" xfId="28" applyNumberFormat="1" applyFont="1" applyBorder="1" applyAlignment="1">
      <alignment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29" fillId="0" borderId="0" xfId="0" applyFont="1">
      <alignment vertical="center"/>
    </xf>
    <xf numFmtId="0" fontId="36" fillId="0" borderId="0" xfId="0" applyFont="1">
      <alignment vertical="center"/>
    </xf>
    <xf numFmtId="0" fontId="0" fillId="0" borderId="12" xfId="0" applyBorder="1">
      <alignment vertical="center"/>
    </xf>
    <xf numFmtId="0" fontId="0" fillId="0" borderId="28"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41" fillId="0" borderId="0" xfId="0" applyFont="1">
      <alignment vertical="center"/>
    </xf>
    <xf numFmtId="0" fontId="29"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50" fillId="0" borderId="0" xfId="0" applyFont="1" applyAlignment="1">
      <alignment vertical="top"/>
    </xf>
    <xf numFmtId="0" fontId="50" fillId="0" borderId="0" xfId="0" applyFont="1" applyAlignment="1">
      <alignment horizontal="center" vertical="top"/>
    </xf>
    <xf numFmtId="0" fontId="31" fillId="0" borderId="0" xfId="0" applyFont="1">
      <alignment vertical="center"/>
    </xf>
    <xf numFmtId="179" fontId="30" fillId="0" borderId="37" xfId="28" applyNumberFormat="1" applyFont="1" applyBorder="1" applyAlignment="1">
      <alignment vertical="center" wrapText="1"/>
    </xf>
    <xf numFmtId="179" fontId="30"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7" fillId="31" borderId="10" xfId="0" applyFont="1" applyFill="1" applyBorder="1" applyAlignment="1">
      <alignment horizontal="center" vertical="center" wrapText="1"/>
    </xf>
    <xf numFmtId="0" fontId="47" fillId="31" borderId="12" xfId="0" applyFont="1" applyFill="1" applyBorder="1" applyAlignment="1">
      <alignment horizontal="center" vertical="center" wrapText="1"/>
    </xf>
    <xf numFmtId="0" fontId="49" fillId="0" borderId="14" xfId="0" applyFont="1" applyBorder="1" applyAlignment="1">
      <alignment horizontal="justify" vertical="center" wrapText="1"/>
    </xf>
    <xf numFmtId="0" fontId="49" fillId="0" borderId="117" xfId="0" applyFont="1" applyBorder="1" applyAlignment="1">
      <alignment horizontal="justify" vertical="center" wrapText="1"/>
    </xf>
    <xf numFmtId="0" fontId="0" fillId="0" borderId="12" xfId="0" applyBorder="1" applyAlignment="1">
      <alignment vertical="center" wrapText="1"/>
    </xf>
    <xf numFmtId="0" fontId="55" fillId="28" borderId="95" xfId="0" applyFont="1" applyFill="1" applyBorder="1" applyAlignment="1" applyProtection="1">
      <alignment horizontal="center" vertical="center"/>
      <protection locked="0"/>
    </xf>
    <xf numFmtId="0" fontId="82" fillId="28" borderId="11" xfId="0" applyFont="1" applyFill="1" applyBorder="1" applyAlignment="1" applyProtection="1">
      <alignment horizontal="center" vertical="center"/>
      <protection locked="0"/>
    </xf>
    <xf numFmtId="0" fontId="71" fillId="28" borderId="37" xfId="0" applyFont="1" applyFill="1" applyBorder="1" applyAlignment="1" applyProtection="1">
      <alignment horizontal="center" vertical="center"/>
      <protection locked="0"/>
    </xf>
    <xf numFmtId="0" fontId="71" fillId="25" borderId="95" xfId="0" applyFont="1" applyFill="1" applyBorder="1" applyAlignment="1" applyProtection="1">
      <alignment horizontal="center" vertical="center"/>
      <protection locked="0"/>
    </xf>
    <xf numFmtId="0" fontId="82" fillId="25" borderId="11" xfId="0" applyFont="1" applyFill="1" applyBorder="1" applyAlignment="1" applyProtection="1">
      <alignment horizontal="center" vertical="center"/>
      <protection locked="0"/>
    </xf>
    <xf numFmtId="0" fontId="71" fillId="25" borderId="37" xfId="0" applyFont="1" applyFill="1" applyBorder="1" applyAlignment="1" applyProtection="1">
      <alignment horizontal="center" vertical="center"/>
      <protection locked="0"/>
    </xf>
    <xf numFmtId="0" fontId="82" fillId="25" borderId="53" xfId="0" applyFont="1" applyFill="1" applyBorder="1" applyAlignment="1" applyProtection="1">
      <alignment horizontal="center" vertical="center"/>
      <protection locked="0"/>
    </xf>
    <xf numFmtId="0" fontId="71" fillId="25" borderId="52" xfId="0" applyFont="1" applyFill="1" applyBorder="1" applyAlignment="1" applyProtection="1">
      <alignment horizontal="center" vertical="center"/>
      <protection locked="0"/>
    </xf>
    <xf numFmtId="0" fontId="0" fillId="0" borderId="12" xfId="0" applyBorder="1" applyAlignment="1">
      <alignment horizontal="center" vertical="center" wrapText="1"/>
    </xf>
    <xf numFmtId="0" fontId="43" fillId="0" borderId="12" xfId="0" applyFont="1" applyBorder="1" applyAlignment="1">
      <alignment horizontal="center" vertical="center" wrapText="1"/>
    </xf>
    <xf numFmtId="0" fontId="29" fillId="27" borderId="12" xfId="0" applyFont="1" applyFill="1" applyBorder="1" applyAlignment="1">
      <alignment horizontal="center" vertical="center" wrapText="1"/>
    </xf>
    <xf numFmtId="0" fontId="29" fillId="27" borderId="12" xfId="0" applyFont="1" applyFill="1" applyBorder="1" applyAlignment="1">
      <alignment horizontal="center" vertical="center"/>
    </xf>
    <xf numFmtId="0" fontId="56" fillId="0" borderId="0" xfId="0" applyFont="1" applyFill="1" applyBorder="1" applyAlignment="1" applyProtection="1">
      <alignment horizontal="left" vertical="center"/>
      <protection locked="0"/>
    </xf>
    <xf numFmtId="0" fontId="54" fillId="0" borderId="0" xfId="0" applyFont="1" applyFill="1" applyProtection="1">
      <alignment vertical="center"/>
    </xf>
    <xf numFmtId="0" fontId="55" fillId="0" borderId="0" xfId="0" applyFont="1" applyFill="1" applyProtection="1">
      <alignment vertical="center"/>
    </xf>
    <xf numFmtId="0" fontId="56" fillId="0" borderId="0" xfId="0" applyFont="1" applyFill="1" applyBorder="1" applyAlignment="1" applyProtection="1">
      <alignment horizontal="center" vertical="center"/>
    </xf>
    <xf numFmtId="0" fontId="55" fillId="0" borderId="0" xfId="0" applyFont="1" applyFill="1" applyBorder="1" applyAlignment="1" applyProtection="1">
      <alignment vertical="center"/>
    </xf>
    <xf numFmtId="0" fontId="55" fillId="0" borderId="0" xfId="0" applyFont="1" applyProtection="1">
      <alignment vertical="center"/>
    </xf>
    <xf numFmtId="0" fontId="57" fillId="0" borderId="0" xfId="0" applyFont="1" applyFill="1" applyAlignment="1" applyProtection="1">
      <alignment vertical="center"/>
    </xf>
    <xf numFmtId="0" fontId="57" fillId="0" borderId="0" xfId="0" applyFont="1" applyFill="1" applyAlignment="1" applyProtection="1">
      <alignment horizontal="right" vertical="center"/>
    </xf>
    <xf numFmtId="0" fontId="57" fillId="0" borderId="0" xfId="0" applyFont="1" applyProtection="1">
      <alignment vertical="center"/>
    </xf>
    <xf numFmtId="0" fontId="58" fillId="0" borderId="0" xfId="0" applyFont="1" applyFill="1" applyProtection="1">
      <alignment vertical="center"/>
    </xf>
    <xf numFmtId="0" fontId="55" fillId="0" borderId="0" xfId="0" applyFont="1" applyFill="1" applyBorder="1" applyProtection="1">
      <alignment vertical="center"/>
    </xf>
    <xf numFmtId="0" fontId="56" fillId="0" borderId="0" xfId="0" applyFont="1" applyFill="1" applyBorder="1" applyAlignment="1" applyProtection="1">
      <alignment vertical="center"/>
    </xf>
    <xf numFmtId="0" fontId="56" fillId="0" borderId="0" xfId="0" applyFont="1" applyFill="1" applyProtection="1">
      <alignment vertical="center"/>
    </xf>
    <xf numFmtId="0" fontId="56" fillId="0" borderId="0" xfId="0" applyFont="1" applyFill="1" applyBorder="1" applyAlignment="1" applyProtection="1">
      <alignment vertical="center" wrapText="1"/>
    </xf>
    <xf numFmtId="0" fontId="56" fillId="0" borderId="78" xfId="0" applyFont="1" applyFill="1" applyBorder="1" applyProtection="1">
      <alignment vertical="center"/>
    </xf>
    <xf numFmtId="0" fontId="56" fillId="0" borderId="12" xfId="0" applyFont="1" applyFill="1" applyBorder="1" applyProtection="1">
      <alignment vertical="center"/>
    </xf>
    <xf numFmtId="0" fontId="56" fillId="0" borderId="37" xfId="0" applyFont="1" applyFill="1" applyBorder="1" applyProtection="1">
      <alignment vertical="center"/>
    </xf>
    <xf numFmtId="0" fontId="56" fillId="0" borderId="11" xfId="0" applyFont="1" applyBorder="1" applyProtection="1">
      <alignment vertical="center"/>
    </xf>
    <xf numFmtId="0" fontId="56" fillId="0" borderId="0" xfId="0" applyFont="1" applyBorder="1" applyProtection="1">
      <alignment vertical="center"/>
    </xf>
    <xf numFmtId="0" fontId="56" fillId="0" borderId="0" xfId="0" applyFont="1" applyFill="1" applyBorder="1" applyAlignment="1" applyProtection="1">
      <alignment horizontal="left" vertical="center"/>
    </xf>
    <xf numFmtId="0" fontId="56" fillId="0" borderId="0" xfId="0" applyFont="1" applyProtection="1">
      <alignment vertical="center"/>
    </xf>
    <xf numFmtId="0" fontId="59" fillId="0" borderId="0" xfId="0" applyFont="1" applyFill="1" applyProtection="1">
      <alignment vertical="center"/>
    </xf>
    <xf numFmtId="0" fontId="56" fillId="0" borderId="0" xfId="0" applyFont="1" applyFill="1" applyBorder="1" applyAlignment="1" applyProtection="1">
      <alignment horizontal="left" vertical="center" wrapText="1"/>
    </xf>
    <xf numFmtId="0" fontId="56" fillId="0" borderId="0" xfId="0" applyFont="1" applyAlignment="1" applyProtection="1">
      <alignment horizontal="left" vertical="center" wrapText="1"/>
    </xf>
    <xf numFmtId="0" fontId="56" fillId="0" borderId="44" xfId="0" applyFont="1" applyFill="1" applyBorder="1" applyAlignment="1" applyProtection="1">
      <alignment horizontal="left" vertical="center" wrapText="1"/>
    </xf>
    <xf numFmtId="0" fontId="56" fillId="0" borderId="45" xfId="0" applyFont="1" applyFill="1" applyBorder="1" applyAlignment="1" applyProtection="1">
      <alignment horizontal="left" vertical="center" wrapText="1"/>
    </xf>
    <xf numFmtId="0" fontId="56" fillId="0" borderId="46" xfId="0" applyFont="1" applyBorder="1" applyAlignment="1" applyProtection="1">
      <alignment horizontal="left" vertical="center" wrapText="1"/>
    </xf>
    <xf numFmtId="0" fontId="56" fillId="0" borderId="0" xfId="0" applyFont="1" applyBorder="1" applyAlignment="1" applyProtection="1">
      <alignment horizontal="left" vertical="center" wrapText="1"/>
    </xf>
    <xf numFmtId="0" fontId="60" fillId="0" borderId="35" xfId="0" applyFont="1" applyFill="1" applyBorder="1" applyProtection="1">
      <alignment vertical="center"/>
    </xf>
    <xf numFmtId="0" fontId="56" fillId="0" borderId="38" xfId="0" applyFont="1" applyBorder="1" applyAlignment="1" applyProtection="1">
      <alignment horizontal="left" vertical="center" wrapText="1"/>
    </xf>
    <xf numFmtId="0" fontId="55" fillId="0" borderId="35" xfId="0" applyFont="1" applyFill="1" applyBorder="1" applyProtection="1">
      <alignment vertical="center"/>
    </xf>
    <xf numFmtId="0" fontId="54" fillId="0" borderId="0" xfId="0" applyFont="1" applyFill="1" applyBorder="1" applyProtection="1">
      <alignment vertical="center"/>
    </xf>
    <xf numFmtId="0" fontId="60" fillId="28" borderId="55" xfId="0" applyFont="1" applyFill="1" applyBorder="1" applyProtection="1">
      <alignment vertical="center"/>
    </xf>
    <xf numFmtId="0" fontId="55" fillId="28" borderId="55" xfId="0" applyFont="1" applyFill="1" applyBorder="1" applyProtection="1">
      <alignment vertical="center"/>
    </xf>
    <xf numFmtId="0" fontId="54" fillId="28" borderId="55" xfId="0" applyFont="1" applyFill="1" applyBorder="1" applyAlignment="1" applyProtection="1">
      <alignment horizontal="center" vertical="center"/>
    </xf>
    <xf numFmtId="0" fontId="54" fillId="28" borderId="55" xfId="0" applyFont="1" applyFill="1" applyBorder="1" applyProtection="1">
      <alignment vertical="center"/>
    </xf>
    <xf numFmtId="0" fontId="54" fillId="28" borderId="98" xfId="0" applyFont="1" applyFill="1" applyBorder="1" applyProtection="1">
      <alignment vertical="center"/>
    </xf>
    <xf numFmtId="0" fontId="60" fillId="25" borderId="55" xfId="0" applyFont="1" applyFill="1" applyBorder="1" applyProtection="1">
      <alignment vertical="center"/>
    </xf>
    <xf numFmtId="0" fontId="55" fillId="25" borderId="55" xfId="0" applyFont="1" applyFill="1" applyBorder="1" applyProtection="1">
      <alignment vertical="center"/>
    </xf>
    <xf numFmtId="0" fontId="54" fillId="25" borderId="55" xfId="0" applyFont="1" applyFill="1" applyBorder="1" applyProtection="1">
      <alignment vertical="center"/>
    </xf>
    <xf numFmtId="0" fontId="55" fillId="25" borderId="98" xfId="0" applyFont="1" applyFill="1" applyBorder="1" applyProtection="1">
      <alignment vertical="center"/>
    </xf>
    <xf numFmtId="0" fontId="55" fillId="0" borderId="38" xfId="0" applyFont="1" applyBorder="1" applyProtection="1">
      <alignment vertical="center"/>
    </xf>
    <xf numFmtId="0" fontId="55" fillId="0" borderId="0" xfId="0" applyFont="1" applyBorder="1" applyProtection="1">
      <alignment vertical="center"/>
    </xf>
    <xf numFmtId="0" fontId="62" fillId="0" borderId="0" xfId="0" applyFont="1" applyFill="1" applyProtection="1">
      <alignment vertical="center"/>
    </xf>
    <xf numFmtId="0" fontId="55" fillId="0" borderId="39" xfId="0" applyFont="1" applyFill="1" applyBorder="1" applyProtection="1">
      <alignment vertical="center"/>
    </xf>
    <xf numFmtId="0" fontId="55" fillId="0" borderId="106" xfId="0" applyFont="1" applyFill="1" applyBorder="1" applyProtection="1">
      <alignment vertical="center"/>
    </xf>
    <xf numFmtId="0" fontId="55" fillId="0" borderId="107" xfId="0" applyFont="1" applyBorder="1" applyProtection="1">
      <alignment vertical="center"/>
    </xf>
    <xf numFmtId="49" fontId="58" fillId="0" borderId="0" xfId="0" applyNumberFormat="1" applyFont="1" applyFill="1" applyProtection="1">
      <alignment vertical="center"/>
    </xf>
    <xf numFmtId="0" fontId="55" fillId="0" borderId="0" xfId="0" applyFont="1" applyFill="1" applyAlignment="1" applyProtection="1">
      <alignment vertical="center"/>
    </xf>
    <xf numFmtId="49" fontId="55" fillId="0" borderId="0" xfId="0" applyNumberFormat="1" applyFont="1" applyFill="1" applyProtection="1">
      <alignment vertical="center"/>
    </xf>
    <xf numFmtId="0" fontId="56" fillId="0" borderId="37" xfId="0" applyFont="1" applyFill="1" applyBorder="1" applyAlignment="1" applyProtection="1">
      <alignment vertical="center"/>
    </xf>
    <xf numFmtId="0" fontId="54" fillId="0" borderId="37" xfId="0" applyFont="1" applyBorder="1" applyAlignment="1" applyProtection="1">
      <alignment vertical="center"/>
    </xf>
    <xf numFmtId="0" fontId="56" fillId="0" borderId="11" xfId="0" applyFont="1" applyFill="1" applyBorder="1" applyAlignment="1" applyProtection="1">
      <alignment vertical="center"/>
    </xf>
    <xf numFmtId="0" fontId="56" fillId="0" borderId="12" xfId="0" applyFont="1" applyFill="1" applyBorder="1" applyAlignment="1" applyProtection="1">
      <alignment vertical="center"/>
    </xf>
    <xf numFmtId="0" fontId="55" fillId="0" borderId="37" xfId="0" applyFont="1" applyBorder="1" applyAlignment="1" applyProtection="1">
      <alignment vertical="center"/>
    </xf>
    <xf numFmtId="0" fontId="56" fillId="0" borderId="19" xfId="0" applyFont="1" applyFill="1" applyBorder="1" applyAlignment="1" applyProtection="1">
      <alignment vertical="center"/>
    </xf>
    <xf numFmtId="0" fontId="56" fillId="0" borderId="37" xfId="0" applyFont="1" applyBorder="1" applyAlignment="1" applyProtection="1">
      <alignment vertical="center"/>
    </xf>
    <xf numFmtId="0" fontId="56" fillId="0" borderId="14" xfId="0" applyFont="1" applyBorder="1" applyAlignment="1" applyProtection="1">
      <alignment horizontal="center" vertical="center"/>
    </xf>
    <xf numFmtId="0" fontId="56" fillId="26" borderId="37" xfId="0" applyFont="1" applyFill="1" applyBorder="1" applyAlignment="1" applyProtection="1">
      <alignment vertical="center"/>
    </xf>
    <xf numFmtId="0" fontId="55" fillId="0" borderId="18" xfId="0" applyFont="1" applyFill="1" applyBorder="1" applyProtection="1">
      <alignment vertical="center"/>
    </xf>
    <xf numFmtId="176" fontId="57" fillId="26" borderId="37" xfId="0" applyNumberFormat="1" applyFont="1" applyFill="1" applyBorder="1" applyAlignment="1" applyProtection="1">
      <alignment vertical="center"/>
    </xf>
    <xf numFmtId="0" fontId="63" fillId="26" borderId="37" xfId="0" applyNumberFormat="1" applyFont="1" applyFill="1" applyBorder="1" applyAlignment="1" applyProtection="1">
      <alignment horizontal="right" vertical="center"/>
    </xf>
    <xf numFmtId="0" fontId="58" fillId="33" borderId="140" xfId="0" applyFont="1" applyFill="1" applyBorder="1" applyAlignment="1" applyProtection="1">
      <alignment horizontal="center" vertical="center"/>
    </xf>
    <xf numFmtId="0" fontId="58" fillId="34" borderId="26" xfId="0" applyFont="1" applyFill="1" applyBorder="1" applyProtection="1">
      <alignment vertical="center"/>
    </xf>
    <xf numFmtId="0" fontId="58" fillId="34" borderId="31" xfId="0" applyFont="1" applyFill="1" applyBorder="1" applyProtection="1">
      <alignment vertical="center"/>
    </xf>
    <xf numFmtId="0" fontId="64" fillId="34" borderId="32" xfId="0" applyFont="1" applyFill="1" applyBorder="1" applyProtection="1">
      <alignment vertical="center"/>
    </xf>
    <xf numFmtId="0" fontId="55" fillId="0" borderId="33" xfId="0" applyFont="1" applyFill="1" applyBorder="1" applyProtection="1">
      <alignment vertical="center"/>
    </xf>
    <xf numFmtId="0" fontId="56" fillId="0" borderId="33" xfId="0" applyFont="1" applyBorder="1" applyAlignment="1" applyProtection="1">
      <alignment horizontal="center" vertical="center"/>
    </xf>
    <xf numFmtId="0" fontId="55" fillId="0" borderId="33" xfId="0" applyFont="1" applyBorder="1" applyAlignment="1" applyProtection="1">
      <alignment horizontal="center" vertical="center"/>
    </xf>
    <xf numFmtId="0" fontId="65" fillId="0" borderId="75" xfId="0" applyFont="1" applyFill="1" applyBorder="1" applyAlignment="1" applyProtection="1">
      <alignment vertical="center"/>
    </xf>
    <xf numFmtId="0" fontId="65" fillId="0" borderId="75" xfId="0" applyFont="1" applyBorder="1" applyAlignment="1" applyProtection="1">
      <alignment vertical="center" shrinkToFit="1"/>
    </xf>
    <xf numFmtId="0" fontId="65" fillId="0" borderId="0" xfId="0" applyFont="1" applyFill="1" applyBorder="1" applyAlignment="1" applyProtection="1">
      <alignment vertical="center"/>
    </xf>
    <xf numFmtId="0" fontId="65" fillId="0" borderId="0" xfId="0" applyFont="1" applyBorder="1" applyAlignment="1" applyProtection="1">
      <alignment vertical="center" shrinkToFit="1"/>
    </xf>
    <xf numFmtId="0" fontId="65" fillId="0" borderId="0" xfId="0" applyFont="1" applyFill="1" applyBorder="1" applyProtection="1">
      <alignment vertical="center"/>
    </xf>
    <xf numFmtId="176" fontId="65" fillId="0" borderId="0" xfId="0" applyNumberFormat="1" applyFont="1" applyFill="1" applyBorder="1" applyAlignment="1" applyProtection="1">
      <alignment vertical="center"/>
    </xf>
    <xf numFmtId="0" fontId="55" fillId="0" borderId="17" xfId="0" applyFont="1" applyBorder="1" applyAlignment="1" applyProtection="1">
      <alignment horizontal="center" vertical="center"/>
    </xf>
    <xf numFmtId="0" fontId="65" fillId="0" borderId="17" xfId="0" applyFont="1" applyFill="1" applyBorder="1" applyAlignment="1" applyProtection="1">
      <alignment horizontal="center" vertical="center" textRotation="255"/>
    </xf>
    <xf numFmtId="0" fontId="65" fillId="0" borderId="18" xfId="0" applyFont="1" applyFill="1" applyBorder="1" applyAlignment="1" applyProtection="1">
      <alignment vertical="center"/>
    </xf>
    <xf numFmtId="0" fontId="65" fillId="0" borderId="18" xfId="0" applyFont="1" applyBorder="1" applyAlignment="1" applyProtection="1">
      <alignment vertical="center" shrinkToFit="1"/>
    </xf>
    <xf numFmtId="0" fontId="56" fillId="0" borderId="26" xfId="0" applyFont="1" applyFill="1" applyBorder="1" applyProtection="1">
      <alignment vertical="center"/>
    </xf>
    <xf numFmtId="0" fontId="56" fillId="0" borderId="31" xfId="0" applyFont="1" applyFill="1" applyBorder="1" applyProtection="1">
      <alignment vertical="center"/>
    </xf>
    <xf numFmtId="0" fontId="56" fillId="0" borderId="32" xfId="0" applyFont="1" applyBorder="1" applyProtection="1">
      <alignment vertical="center"/>
    </xf>
    <xf numFmtId="0" fontId="68" fillId="0" borderId="21" xfId="0" applyFont="1" applyFill="1" applyBorder="1" applyAlignment="1" applyProtection="1">
      <alignment vertical="center"/>
    </xf>
    <xf numFmtId="0" fontId="56" fillId="0" borderId="21" xfId="0" applyFont="1" applyFill="1" applyBorder="1" applyAlignment="1" applyProtection="1"/>
    <xf numFmtId="0" fontId="56" fillId="0" borderId="0" xfId="0" applyFont="1" applyFill="1" applyBorder="1" applyAlignment="1" applyProtection="1"/>
    <xf numFmtId="0" fontId="56" fillId="0" borderId="0" xfId="0" applyFont="1" applyAlignment="1" applyProtection="1"/>
    <xf numFmtId="0" fontId="61" fillId="0" borderId="0" xfId="0" applyFont="1" applyFill="1" applyBorder="1" applyAlignment="1" applyProtection="1">
      <alignment vertical="center"/>
    </xf>
    <xf numFmtId="0" fontId="61" fillId="0" borderId="0" xfId="0" applyFont="1" applyFill="1" applyBorder="1" applyAlignment="1" applyProtection="1"/>
    <xf numFmtId="0" fontId="61" fillId="0" borderId="0" xfId="0" applyFont="1" applyAlignment="1" applyProtection="1"/>
    <xf numFmtId="0" fontId="61" fillId="0" borderId="0" xfId="0" applyFont="1" applyFill="1" applyAlignment="1" applyProtection="1">
      <alignment horizontal="right" vertical="top"/>
    </xf>
    <xf numFmtId="0" fontId="61" fillId="0" borderId="0" xfId="0" applyFont="1" applyFill="1" applyBorder="1" applyAlignment="1" applyProtection="1">
      <alignment horizontal="left" vertical="center" wrapText="1"/>
    </xf>
    <xf numFmtId="0" fontId="62" fillId="0" borderId="0" xfId="0" applyFont="1" applyFill="1" applyAlignment="1" applyProtection="1">
      <alignment vertical="center"/>
    </xf>
    <xf numFmtId="0" fontId="84" fillId="0" borderId="0" xfId="0" applyFont="1" applyFill="1" applyBorder="1" applyAlignment="1" applyProtection="1">
      <alignment horizontal="left" vertical="top" wrapText="1"/>
    </xf>
    <xf numFmtId="0" fontId="84" fillId="0" borderId="0" xfId="0" applyFont="1" applyAlignment="1" applyProtection="1">
      <alignment horizontal="left" vertical="top" wrapText="1"/>
    </xf>
    <xf numFmtId="0" fontId="85" fillId="0" borderId="0" xfId="0" applyFont="1" applyProtection="1">
      <alignment vertical="center"/>
    </xf>
    <xf numFmtId="0" fontId="85" fillId="0" borderId="0" xfId="0" applyFont="1" applyFill="1" applyAlignment="1" applyProtection="1">
      <alignment vertical="center"/>
    </xf>
    <xf numFmtId="0" fontId="61" fillId="0" borderId="0" xfId="0" applyFont="1" applyAlignment="1" applyProtection="1">
      <alignment horizontal="left" vertical="center" wrapText="1"/>
    </xf>
    <xf numFmtId="0" fontId="61" fillId="0" borderId="0" xfId="0" applyFont="1" applyAlignment="1" applyProtection="1">
      <alignment horizontal="left" vertical="top" wrapText="1"/>
    </xf>
    <xf numFmtId="0" fontId="56" fillId="26" borderId="11" xfId="0" applyFont="1" applyFill="1" applyBorder="1" applyAlignment="1" applyProtection="1">
      <alignment vertical="center"/>
    </xf>
    <xf numFmtId="0" fontId="56" fillId="26" borderId="21" xfId="0" applyFont="1" applyFill="1" applyBorder="1" applyAlignment="1" applyProtection="1">
      <alignment vertical="center"/>
    </xf>
    <xf numFmtId="0" fontId="56" fillId="26" borderId="15" xfId="0" applyFont="1" applyFill="1" applyBorder="1" applyProtection="1">
      <alignment vertical="center"/>
    </xf>
    <xf numFmtId="0" fontId="56" fillId="26" borderId="0" xfId="0" applyFont="1" applyFill="1" applyBorder="1" applyAlignment="1" applyProtection="1">
      <alignment vertical="center"/>
    </xf>
    <xf numFmtId="0" fontId="56" fillId="0" borderId="14" xfId="0" applyFont="1" applyFill="1" applyBorder="1" applyAlignment="1" applyProtection="1">
      <alignment vertical="center"/>
    </xf>
    <xf numFmtId="0" fontId="56" fillId="26" borderId="18" xfId="0" applyFont="1" applyFill="1" applyBorder="1" applyAlignment="1" applyProtection="1">
      <alignment vertical="center"/>
    </xf>
    <xf numFmtId="0" fontId="56" fillId="26" borderId="16" xfId="0" applyFont="1" applyFill="1" applyBorder="1" applyProtection="1">
      <alignment vertical="center"/>
    </xf>
    <xf numFmtId="0" fontId="56" fillId="0" borderId="33" xfId="0" applyFont="1" applyFill="1" applyBorder="1" applyAlignment="1" applyProtection="1">
      <alignment vertical="center"/>
    </xf>
    <xf numFmtId="0" fontId="56" fillId="0" borderId="18" xfId="0" applyFont="1" applyFill="1" applyBorder="1" applyAlignment="1" applyProtection="1">
      <alignment vertical="center"/>
    </xf>
    <xf numFmtId="0" fontId="55" fillId="0" borderId="18" xfId="0" applyFont="1" applyFill="1" applyBorder="1" applyAlignment="1" applyProtection="1">
      <alignment vertical="center"/>
    </xf>
    <xf numFmtId="0" fontId="56" fillId="0" borderId="18" xfId="0" applyFont="1" applyFill="1" applyBorder="1" applyAlignment="1" applyProtection="1">
      <alignment horizontal="center" vertical="center"/>
    </xf>
    <xf numFmtId="0" fontId="65" fillId="0" borderId="14" xfId="0" applyFont="1" applyFill="1" applyBorder="1" applyAlignment="1" applyProtection="1">
      <alignment vertical="center"/>
    </xf>
    <xf numFmtId="0" fontId="65" fillId="0" borderId="21" xfId="0" applyFont="1" applyBorder="1" applyAlignment="1" applyProtection="1">
      <alignment vertical="center"/>
    </xf>
    <xf numFmtId="176" fontId="56" fillId="0" borderId="0" xfId="0" applyNumberFormat="1" applyFont="1" applyFill="1" applyProtection="1">
      <alignment vertical="center"/>
    </xf>
    <xf numFmtId="0" fontId="65" fillId="0" borderId="92" xfId="0" applyFont="1" applyFill="1" applyBorder="1" applyAlignment="1" applyProtection="1">
      <alignment vertical="center"/>
    </xf>
    <xf numFmtId="0" fontId="65" fillId="0" borderId="0" xfId="0" applyFont="1" applyFill="1" applyProtection="1">
      <alignment vertical="center"/>
    </xf>
    <xf numFmtId="0" fontId="65" fillId="0" borderId="33" xfId="0" applyFont="1" applyFill="1" applyBorder="1" applyAlignment="1" applyProtection="1">
      <alignment vertical="center"/>
    </xf>
    <xf numFmtId="0" fontId="65" fillId="0" borderId="33" xfId="0" applyFont="1" applyFill="1" applyBorder="1" applyAlignment="1" applyProtection="1">
      <alignment vertical="center" shrinkToFit="1"/>
    </xf>
    <xf numFmtId="0" fontId="65" fillId="0" borderId="17" xfId="0" applyFont="1" applyFill="1" applyBorder="1" applyAlignment="1" applyProtection="1">
      <alignment vertical="center" shrinkToFit="1"/>
    </xf>
    <xf numFmtId="0" fontId="56" fillId="26" borderId="14" xfId="0" applyFont="1" applyFill="1" applyBorder="1" applyAlignment="1" applyProtection="1">
      <alignment vertical="center"/>
    </xf>
    <xf numFmtId="0" fontId="55" fillId="26" borderId="21" xfId="0" applyFont="1" applyFill="1" applyBorder="1" applyAlignment="1" applyProtection="1">
      <alignment vertical="center"/>
    </xf>
    <xf numFmtId="0" fontId="56" fillId="26" borderId="21" xfId="0" applyFont="1" applyFill="1" applyBorder="1" applyAlignment="1" applyProtection="1">
      <alignment horizontal="center" vertical="center"/>
    </xf>
    <xf numFmtId="0" fontId="61" fillId="26" borderId="15" xfId="0" applyFont="1" applyFill="1" applyBorder="1" applyAlignment="1" applyProtection="1">
      <alignment vertical="center"/>
    </xf>
    <xf numFmtId="0" fontId="54" fillId="0" borderId="0" xfId="0" applyFont="1" applyFill="1" applyAlignment="1" applyProtection="1">
      <alignment vertical="center"/>
    </xf>
    <xf numFmtId="0" fontId="54" fillId="26" borderId="142" xfId="0" applyFont="1" applyFill="1" applyBorder="1" applyAlignment="1" applyProtection="1">
      <alignment vertical="center"/>
    </xf>
    <xf numFmtId="0" fontId="54" fillId="0" borderId="142" xfId="0" applyFont="1" applyBorder="1" applyAlignment="1" applyProtection="1">
      <alignment vertical="center"/>
    </xf>
    <xf numFmtId="0" fontId="54" fillId="26" borderId="0" xfId="0" applyFont="1" applyFill="1" applyBorder="1" applyProtection="1">
      <alignment vertical="center"/>
    </xf>
    <xf numFmtId="0" fontId="54" fillId="26" borderId="72" xfId="0" applyFont="1" applyFill="1" applyBorder="1" applyAlignment="1" applyProtection="1">
      <alignment vertical="center"/>
    </xf>
    <xf numFmtId="0" fontId="54" fillId="26" borderId="55" xfId="0" applyFont="1" applyFill="1" applyBorder="1" applyAlignment="1" applyProtection="1">
      <alignment vertical="center"/>
    </xf>
    <xf numFmtId="0" fontId="56" fillId="26" borderId="55" xfId="0" applyFont="1" applyFill="1" applyBorder="1" applyAlignment="1" applyProtection="1">
      <alignment vertical="center"/>
    </xf>
    <xf numFmtId="0" fontId="56" fillId="26" borderId="58" xfId="0" applyFont="1" applyFill="1" applyBorder="1" applyAlignment="1" applyProtection="1">
      <alignment vertical="center"/>
    </xf>
    <xf numFmtId="0" fontId="54" fillId="26" borderId="141" xfId="0" applyFont="1" applyFill="1" applyBorder="1" applyAlignment="1" applyProtection="1">
      <alignment vertical="center"/>
    </xf>
    <xf numFmtId="0" fontId="54" fillId="0" borderId="141" xfId="0" applyFont="1" applyBorder="1" applyAlignment="1" applyProtection="1">
      <alignment vertical="center"/>
    </xf>
    <xf numFmtId="0" fontId="54" fillId="26" borderId="100" xfId="0" applyFont="1" applyFill="1" applyBorder="1" applyAlignment="1" applyProtection="1">
      <alignment vertical="center"/>
    </xf>
    <xf numFmtId="0" fontId="54" fillId="26" borderId="78" xfId="0" applyFont="1" applyFill="1" applyBorder="1" applyAlignment="1" applyProtection="1">
      <alignment vertical="center"/>
    </xf>
    <xf numFmtId="0" fontId="56" fillId="26" borderId="78" xfId="0" applyFont="1" applyFill="1" applyBorder="1" applyAlignment="1" applyProtection="1">
      <alignment vertical="center"/>
    </xf>
    <xf numFmtId="0" fontId="54" fillId="26" borderId="0" xfId="0" applyFont="1" applyFill="1" applyBorder="1" applyAlignment="1" applyProtection="1">
      <alignment vertical="center"/>
    </xf>
    <xf numFmtId="0" fontId="54" fillId="26" borderId="75" xfId="0" applyFont="1" applyFill="1" applyBorder="1" applyAlignment="1" applyProtection="1">
      <alignment vertical="center"/>
    </xf>
    <xf numFmtId="0" fontId="56" fillId="26" borderId="75" xfId="0" applyFont="1" applyFill="1" applyBorder="1" applyAlignment="1" applyProtection="1">
      <alignment vertical="center"/>
    </xf>
    <xf numFmtId="0" fontId="54" fillId="26" borderId="16" xfId="0" applyFont="1" applyFill="1" applyBorder="1" applyAlignment="1" applyProtection="1">
      <alignment vertical="center"/>
    </xf>
    <xf numFmtId="0" fontId="55" fillId="0" borderId="12" xfId="0" applyFont="1" applyBorder="1" applyProtection="1">
      <alignment vertical="center"/>
    </xf>
    <xf numFmtId="0" fontId="61" fillId="0" borderId="11" xfId="0" applyFont="1" applyBorder="1" applyProtection="1">
      <alignment vertical="center"/>
    </xf>
    <xf numFmtId="0" fontId="61" fillId="0" borderId="10" xfId="0" applyFont="1" applyBorder="1" applyAlignment="1" applyProtection="1">
      <alignment horizontal="center" vertical="center"/>
    </xf>
    <xf numFmtId="0" fontId="61" fillId="0" borderId="37" xfId="0" applyFont="1" applyBorder="1" applyAlignment="1" applyProtection="1">
      <alignment horizontal="center" vertical="center"/>
    </xf>
    <xf numFmtId="0" fontId="61" fillId="0" borderId="10" xfId="0" applyFont="1" applyFill="1" applyBorder="1" applyAlignment="1" applyProtection="1">
      <alignment horizontal="center" vertical="center"/>
    </xf>
    <xf numFmtId="0" fontId="61" fillId="0" borderId="21" xfId="0" applyFont="1" applyBorder="1" applyProtection="1">
      <alignment vertical="center"/>
    </xf>
    <xf numFmtId="0" fontId="61" fillId="0" borderId="14" xfId="0" applyFont="1" applyBorder="1" applyAlignment="1" applyProtection="1">
      <alignment horizontal="center" vertical="center"/>
    </xf>
    <xf numFmtId="0" fontId="61" fillId="0" borderId="15" xfId="0" applyFont="1" applyBorder="1" applyProtection="1">
      <alignment vertical="center"/>
    </xf>
    <xf numFmtId="0" fontId="61" fillId="0" borderId="77" xfId="0" applyFont="1" applyFill="1" applyBorder="1" applyProtection="1">
      <alignment vertical="center"/>
    </xf>
    <xf numFmtId="176" fontId="61" fillId="26" borderId="78" xfId="0" applyNumberFormat="1" applyFont="1" applyFill="1" applyBorder="1" applyAlignment="1" applyProtection="1">
      <alignment vertical="center"/>
    </xf>
    <xf numFmtId="0" fontId="61" fillId="26" borderId="78" xfId="0"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61" fillId="26" borderId="16" xfId="0" applyFont="1" applyFill="1" applyBorder="1" applyAlignment="1" applyProtection="1">
      <alignment vertical="center"/>
    </xf>
    <xf numFmtId="0" fontId="61" fillId="0" borderId="13" xfId="0" applyFont="1" applyBorder="1" applyProtection="1">
      <alignment vertical="center"/>
    </xf>
    <xf numFmtId="177" fontId="61" fillId="0" borderId="13" xfId="0" applyNumberFormat="1" applyFont="1" applyBorder="1" applyProtection="1">
      <alignment vertical="center"/>
    </xf>
    <xf numFmtId="177" fontId="61" fillId="0" borderId="21" xfId="0" applyNumberFormat="1" applyFont="1" applyBorder="1" applyProtection="1">
      <alignment vertical="center"/>
    </xf>
    <xf numFmtId="38" fontId="61" fillId="0" borderId="13" xfId="34" applyFont="1" applyFill="1" applyBorder="1" applyProtection="1">
      <alignment vertical="center"/>
    </xf>
    <xf numFmtId="0" fontId="61" fillId="0" borderId="14" xfId="0" applyFont="1" applyBorder="1" applyProtection="1">
      <alignment vertical="center"/>
    </xf>
    <xf numFmtId="0" fontId="54" fillId="26" borderId="83" xfId="0" applyFont="1" applyFill="1" applyBorder="1" applyAlignment="1" applyProtection="1">
      <alignment vertical="center"/>
    </xf>
    <xf numFmtId="0" fontId="61" fillId="0" borderId="93" xfId="0" applyFont="1" applyBorder="1" applyProtection="1">
      <alignment vertical="center"/>
    </xf>
    <xf numFmtId="0" fontId="61" fillId="0" borderId="87" xfId="0" applyFont="1" applyBorder="1" applyProtection="1">
      <alignment vertical="center"/>
    </xf>
    <xf numFmtId="177" fontId="61" fillId="0" borderId="114" xfId="0" applyNumberFormat="1" applyFont="1" applyBorder="1" applyProtection="1">
      <alignment vertical="center"/>
    </xf>
    <xf numFmtId="177" fontId="61" fillId="0" borderId="75" xfId="0" applyNumberFormat="1" applyFont="1" applyBorder="1" applyProtection="1">
      <alignment vertical="center"/>
    </xf>
    <xf numFmtId="177" fontId="61" fillId="0" borderId="18" xfId="0" applyNumberFormat="1" applyFont="1" applyBorder="1" applyProtection="1">
      <alignment vertical="center"/>
    </xf>
    <xf numFmtId="38" fontId="61" fillId="0" borderId="93" xfId="34" applyFont="1" applyFill="1" applyBorder="1" applyProtection="1">
      <alignment vertical="center"/>
    </xf>
    <xf numFmtId="0" fontId="61" fillId="0" borderId="18" xfId="0" applyFont="1" applyBorder="1" applyAlignment="1" applyProtection="1">
      <alignment horizontal="right" vertical="center"/>
    </xf>
    <xf numFmtId="0" fontId="61" fillId="0" borderId="17" xfId="0" applyFont="1" applyBorder="1" applyProtection="1">
      <alignment vertical="center"/>
    </xf>
    <xf numFmtId="0" fontId="61" fillId="0" borderId="18" xfId="0" applyFont="1" applyBorder="1" applyProtection="1">
      <alignment vertical="center"/>
    </xf>
    <xf numFmtId="0" fontId="61" fillId="0" borderId="19" xfId="0" applyFont="1" applyBorder="1" applyProtection="1">
      <alignment vertical="center"/>
    </xf>
    <xf numFmtId="176" fontId="61" fillId="26" borderId="100" xfId="0" applyNumberFormat="1" applyFont="1" applyFill="1" applyBorder="1" applyAlignment="1" applyProtection="1">
      <alignment vertical="center"/>
    </xf>
    <xf numFmtId="0" fontId="61" fillId="26" borderId="84" xfId="0" applyFont="1" applyFill="1" applyBorder="1" applyAlignment="1" applyProtection="1">
      <alignment vertical="center"/>
    </xf>
    <xf numFmtId="0" fontId="61" fillId="0" borderId="103" xfId="0" applyFont="1" applyBorder="1" applyProtection="1">
      <alignment vertical="center"/>
    </xf>
    <xf numFmtId="0" fontId="61" fillId="0" borderId="66" xfId="0" applyFont="1" applyBorder="1" applyProtection="1">
      <alignment vertical="center"/>
    </xf>
    <xf numFmtId="0" fontId="63" fillId="0" borderId="21" xfId="0" applyFont="1" applyBorder="1" applyProtection="1">
      <alignment vertical="center"/>
    </xf>
    <xf numFmtId="0" fontId="61" fillId="34" borderId="21" xfId="0" applyFont="1" applyFill="1" applyBorder="1" applyProtection="1">
      <alignment vertical="center"/>
    </xf>
    <xf numFmtId="0" fontId="61" fillId="34" borderId="15" xfId="0" applyFont="1" applyFill="1" applyBorder="1" applyProtection="1">
      <alignment vertical="center"/>
    </xf>
    <xf numFmtId="0" fontId="61" fillId="0" borderId="102" xfId="0" applyFont="1" applyBorder="1" applyProtection="1">
      <alignment vertical="center"/>
    </xf>
    <xf numFmtId="0" fontId="61" fillId="0" borderId="85" xfId="0" applyFont="1" applyBorder="1" applyProtection="1">
      <alignment vertical="center"/>
    </xf>
    <xf numFmtId="177" fontId="61" fillId="0" borderId="85" xfId="0" applyNumberFormat="1" applyFont="1" applyBorder="1" applyProtection="1">
      <alignment vertical="center"/>
    </xf>
    <xf numFmtId="177" fontId="61" fillId="0" borderId="78" xfId="0" applyNumberFormat="1" applyFont="1" applyBorder="1" applyProtection="1">
      <alignment vertical="center"/>
    </xf>
    <xf numFmtId="0" fontId="61" fillId="0" borderId="0" xfId="0" applyFont="1" applyProtection="1">
      <alignment vertical="center"/>
    </xf>
    <xf numFmtId="38" fontId="61" fillId="0" borderId="102" xfId="34" applyFont="1" applyFill="1" applyBorder="1" applyProtection="1">
      <alignment vertical="center"/>
    </xf>
    <xf numFmtId="0" fontId="61" fillId="0" borderId="33" xfId="0" applyFont="1" applyBorder="1" applyProtection="1">
      <alignment vertical="center"/>
    </xf>
    <xf numFmtId="0" fontId="63" fillId="0" borderId="0" xfId="0" applyFont="1" applyProtection="1">
      <alignment vertical="center"/>
    </xf>
    <xf numFmtId="0" fontId="61" fillId="0" borderId="16" xfId="0" applyFont="1" applyBorder="1" applyProtection="1">
      <alignment vertical="center"/>
    </xf>
    <xf numFmtId="0" fontId="56" fillId="0" borderId="102" xfId="0" applyFont="1" applyFill="1" applyBorder="1" applyAlignment="1" applyProtection="1">
      <alignment horizontal="center" vertical="center"/>
    </xf>
    <xf numFmtId="0" fontId="61" fillId="26" borderId="0" xfId="0" applyFont="1" applyFill="1" applyBorder="1" applyAlignment="1" applyProtection="1">
      <alignment vertical="center"/>
    </xf>
    <xf numFmtId="0" fontId="61" fillId="26" borderId="0" xfId="0" applyFont="1" applyFill="1" applyBorder="1" applyProtection="1">
      <alignment vertical="center"/>
    </xf>
    <xf numFmtId="177" fontId="61" fillId="0" borderId="102" xfId="0" applyNumberFormat="1" applyFont="1" applyBorder="1" applyProtection="1">
      <alignment vertical="center"/>
    </xf>
    <xf numFmtId="177" fontId="61" fillId="0" borderId="0" xfId="0" applyNumberFormat="1" applyFont="1" applyProtection="1">
      <alignment vertical="center"/>
    </xf>
    <xf numFmtId="0" fontId="63" fillId="0" borderId="18" xfId="0" applyFont="1" applyBorder="1" applyProtection="1">
      <alignment vertical="center"/>
    </xf>
    <xf numFmtId="0" fontId="54" fillId="0" borderId="0" xfId="0" applyFont="1" applyFill="1" applyBorder="1" applyAlignment="1" applyProtection="1">
      <alignment vertical="center"/>
    </xf>
    <xf numFmtId="0" fontId="54" fillId="0" borderId="16" xfId="0" applyFont="1" applyBorder="1" applyProtection="1">
      <alignment vertical="center"/>
    </xf>
    <xf numFmtId="0" fontId="54" fillId="0" borderId="0" xfId="0" applyFont="1" applyBorder="1" applyProtection="1">
      <alignment vertical="center"/>
    </xf>
    <xf numFmtId="0" fontId="61" fillId="34" borderId="0" xfId="0" applyFont="1" applyFill="1" applyProtection="1">
      <alignment vertical="center"/>
    </xf>
    <xf numFmtId="0" fontId="61" fillId="34" borderId="16" xfId="0" applyFont="1" applyFill="1" applyBorder="1" applyProtection="1">
      <alignment vertical="center"/>
    </xf>
    <xf numFmtId="0" fontId="61" fillId="0" borderId="42" xfId="0" applyFont="1" applyFill="1" applyBorder="1" applyProtection="1">
      <alignment vertical="center"/>
    </xf>
    <xf numFmtId="176" fontId="61" fillId="26" borderId="18" xfId="0" applyNumberFormat="1" applyFont="1" applyFill="1" applyBorder="1" applyAlignment="1" applyProtection="1">
      <alignment vertical="center"/>
    </xf>
    <xf numFmtId="0" fontId="61" fillId="26" borderId="18" xfId="0" applyFont="1" applyFill="1" applyBorder="1" applyAlignment="1" applyProtection="1">
      <alignment vertical="center"/>
    </xf>
    <xf numFmtId="176" fontId="61" fillId="26" borderId="17" xfId="0" applyNumberFormat="1" applyFont="1" applyFill="1" applyBorder="1" applyAlignment="1" applyProtection="1">
      <alignment vertical="center"/>
    </xf>
    <xf numFmtId="0" fontId="61" fillId="26" borderId="19" xfId="0" applyFont="1" applyFill="1" applyBorder="1" applyAlignment="1" applyProtection="1">
      <alignment vertical="center"/>
    </xf>
    <xf numFmtId="0" fontId="61" fillId="26" borderId="19" xfId="0" applyFont="1" applyFill="1" applyBorder="1" applyProtection="1">
      <alignment vertical="center"/>
    </xf>
    <xf numFmtId="0" fontId="56" fillId="0" borderId="102" xfId="0" applyFont="1" applyBorder="1" applyProtection="1">
      <alignment vertical="center"/>
    </xf>
    <xf numFmtId="0" fontId="61" fillId="0" borderId="86" xfId="0" applyFont="1" applyBorder="1" applyProtection="1">
      <alignment vertical="center"/>
    </xf>
    <xf numFmtId="38" fontId="61" fillId="0" borderId="0" xfId="34" applyFont="1" applyProtection="1">
      <alignment vertical="center"/>
    </xf>
    <xf numFmtId="0" fontId="55" fillId="0" borderId="102" xfId="0" applyFont="1" applyBorder="1" applyAlignment="1" applyProtection="1">
      <alignment horizontal="left" vertical="center"/>
    </xf>
    <xf numFmtId="0" fontId="54" fillId="26" borderId="14" xfId="0" applyFont="1" applyFill="1" applyBorder="1" applyAlignment="1" applyProtection="1">
      <alignment vertical="center"/>
    </xf>
    <xf numFmtId="0" fontId="54" fillId="26" borderId="21" xfId="0" applyFont="1" applyFill="1" applyBorder="1" applyAlignment="1" applyProtection="1">
      <alignment vertical="center"/>
    </xf>
    <xf numFmtId="176" fontId="71" fillId="26" borderId="40" xfId="0" applyNumberFormat="1" applyFont="1" applyFill="1" applyBorder="1" applyAlignment="1" applyProtection="1">
      <alignment vertical="center"/>
    </xf>
    <xf numFmtId="0" fontId="54" fillId="0" borderId="21" xfId="0" applyFont="1" applyFill="1" applyBorder="1" applyAlignment="1" applyProtection="1">
      <alignment vertical="center"/>
    </xf>
    <xf numFmtId="0" fontId="56" fillId="0" borderId="21" xfId="0" applyFont="1" applyFill="1" applyBorder="1" applyAlignment="1" applyProtection="1">
      <alignment vertical="center"/>
    </xf>
    <xf numFmtId="0" fontId="71" fillId="0" borderId="21" xfId="0" applyFont="1" applyFill="1" applyBorder="1" applyAlignment="1" applyProtection="1">
      <alignment vertical="center"/>
    </xf>
    <xf numFmtId="0" fontId="56" fillId="0" borderId="21" xfId="0" applyFont="1" applyFill="1" applyBorder="1" applyAlignment="1" applyProtection="1">
      <alignment horizontal="center" vertical="center"/>
    </xf>
    <xf numFmtId="0" fontId="56" fillId="0" borderId="15" xfId="0" applyFont="1" applyBorder="1" applyAlignment="1" applyProtection="1">
      <alignment horizontal="center" vertical="center"/>
    </xf>
    <xf numFmtId="0" fontId="56" fillId="0" borderId="93" xfId="0" applyFont="1" applyBorder="1" applyProtection="1">
      <alignment vertical="center"/>
    </xf>
    <xf numFmtId="177" fontId="61" fillId="0" borderId="93" xfId="0" applyNumberFormat="1" applyFont="1" applyBorder="1" applyProtection="1">
      <alignment vertical="center"/>
    </xf>
    <xf numFmtId="38" fontId="61" fillId="0" borderId="18" xfId="34" applyFont="1" applyBorder="1" applyProtection="1">
      <alignment vertical="center"/>
    </xf>
    <xf numFmtId="0" fontId="55" fillId="0" borderId="33" xfId="0" applyFont="1" applyBorder="1" applyAlignment="1" applyProtection="1">
      <alignment horizontal="left" vertical="center"/>
    </xf>
    <xf numFmtId="0" fontId="54" fillId="26" borderId="33" xfId="0" applyFont="1" applyFill="1" applyBorder="1" applyAlignment="1" applyProtection="1">
      <alignment vertical="center"/>
    </xf>
    <xf numFmtId="0" fontId="61" fillId="26" borderId="0" xfId="0" applyFont="1" applyFill="1" applyBorder="1" applyAlignment="1" applyProtection="1">
      <alignment vertical="center" wrapText="1"/>
    </xf>
    <xf numFmtId="0" fontId="56" fillId="0" borderId="16" xfId="0" applyFont="1" applyFill="1" applyBorder="1" applyAlignment="1" applyProtection="1">
      <alignment horizontal="center" vertical="center"/>
    </xf>
    <xf numFmtId="0" fontId="56" fillId="0" borderId="0" xfId="0" applyFont="1" applyFill="1" applyBorder="1" applyProtection="1">
      <alignment vertical="center"/>
    </xf>
    <xf numFmtId="0" fontId="61" fillId="0" borderId="0" xfId="0" applyFont="1" applyFill="1" applyBorder="1" applyProtection="1">
      <alignment vertical="center"/>
    </xf>
    <xf numFmtId="177" fontId="61" fillId="0" borderId="0" xfId="0" applyNumberFormat="1" applyFont="1" applyFill="1" applyBorder="1" applyProtection="1">
      <alignment vertical="center"/>
    </xf>
    <xf numFmtId="181" fontId="61" fillId="0" borderId="0" xfId="0" applyNumberFormat="1" applyFont="1" applyFill="1" applyBorder="1" applyProtection="1">
      <alignment vertical="center"/>
    </xf>
    <xf numFmtId="0" fontId="54" fillId="25" borderId="0" xfId="0" applyFont="1" applyFill="1" applyBorder="1" applyAlignment="1" applyProtection="1">
      <alignment vertical="center"/>
    </xf>
    <xf numFmtId="0" fontId="54" fillId="26" borderId="0" xfId="0" applyFont="1" applyFill="1" applyBorder="1" applyAlignment="1" applyProtection="1">
      <alignment vertical="top"/>
    </xf>
    <xf numFmtId="0" fontId="55" fillId="0" borderId="17" xfId="0" applyFont="1" applyBorder="1" applyAlignment="1" applyProtection="1">
      <alignment horizontal="left" vertical="center"/>
    </xf>
    <xf numFmtId="0" fontId="54" fillId="26" borderId="17" xfId="0" applyFont="1" applyFill="1" applyBorder="1" applyAlignment="1" applyProtection="1">
      <alignment vertical="center"/>
    </xf>
    <xf numFmtId="0" fontId="54" fillId="26" borderId="18" xfId="0" applyFont="1" applyFill="1" applyBorder="1" applyAlignment="1" applyProtection="1">
      <alignment vertical="top"/>
    </xf>
    <xf numFmtId="0" fontId="56" fillId="0" borderId="37" xfId="0" applyFont="1" applyFill="1" applyBorder="1" applyAlignment="1" applyProtection="1">
      <alignment horizontal="left" vertical="center"/>
    </xf>
    <xf numFmtId="0" fontId="56" fillId="0" borderId="21" xfId="0" applyFont="1" applyFill="1" applyBorder="1" applyAlignment="1" applyProtection="1">
      <alignment horizontal="left" vertical="center"/>
    </xf>
    <xf numFmtId="0" fontId="56" fillId="0" borderId="71" xfId="0" applyFont="1" applyFill="1" applyBorder="1" applyAlignment="1" applyProtection="1">
      <alignment horizontal="left" vertical="center"/>
    </xf>
    <xf numFmtId="0" fontId="56" fillId="0" borderId="32" xfId="0" applyFont="1" applyFill="1" applyBorder="1" applyProtection="1">
      <alignment vertical="center"/>
    </xf>
    <xf numFmtId="0" fontId="61" fillId="0" borderId="21" xfId="0" applyFont="1" applyFill="1" applyBorder="1" applyAlignment="1" applyProtection="1">
      <alignment vertical="center"/>
    </xf>
    <xf numFmtId="0" fontId="61" fillId="0" borderId="21" xfId="0" applyFont="1" applyFill="1" applyBorder="1" applyAlignment="1" applyProtection="1"/>
    <xf numFmtId="0" fontId="61" fillId="0" borderId="0" xfId="0" applyFont="1" applyFill="1" applyBorder="1" applyAlignment="1" applyProtection="1">
      <alignment horizontal="right" vertical="center"/>
    </xf>
    <xf numFmtId="0" fontId="61" fillId="0" borderId="0" xfId="0" applyFont="1" applyFill="1" applyBorder="1" applyAlignment="1" applyProtection="1">
      <alignment vertical="center" wrapText="1"/>
    </xf>
    <xf numFmtId="0" fontId="61" fillId="0" borderId="0" xfId="0" applyFont="1" applyFill="1" applyBorder="1" applyAlignment="1" applyProtection="1">
      <alignment horizontal="right" vertical="top"/>
    </xf>
    <xf numFmtId="0" fontId="60" fillId="0" borderId="0" xfId="0" applyFont="1" applyFill="1" applyBorder="1" applyAlignment="1" applyProtection="1">
      <alignment vertical="center"/>
    </xf>
    <xf numFmtId="0" fontId="54" fillId="0" borderId="0" xfId="0" applyFont="1" applyFill="1" applyBorder="1" applyAlignment="1" applyProtection="1">
      <alignment vertical="center" wrapText="1"/>
    </xf>
    <xf numFmtId="0" fontId="54" fillId="0" borderId="0" xfId="0" applyFont="1" applyAlignment="1" applyProtection="1">
      <alignment vertical="center" wrapText="1"/>
    </xf>
    <xf numFmtId="0" fontId="72" fillId="0" borderId="18" xfId="0" applyFont="1" applyFill="1" applyBorder="1" applyAlignment="1" applyProtection="1">
      <alignment vertical="center"/>
    </xf>
    <xf numFmtId="0" fontId="54" fillId="0" borderId="18" xfId="0" applyFont="1" applyFill="1" applyBorder="1" applyAlignment="1" applyProtection="1">
      <alignment vertical="center"/>
    </xf>
    <xf numFmtId="0" fontId="54" fillId="0" borderId="18" xfId="0" applyFont="1" applyFill="1" applyBorder="1" applyAlignment="1" applyProtection="1">
      <alignment vertical="center" wrapText="1"/>
    </xf>
    <xf numFmtId="0" fontId="54" fillId="28" borderId="0" xfId="0" applyFont="1" applyFill="1" applyBorder="1" applyAlignment="1" applyProtection="1">
      <alignment vertical="center" wrapText="1"/>
    </xf>
    <xf numFmtId="0" fontId="61" fillId="28" borderId="0" xfId="0" applyFont="1" applyFill="1" applyBorder="1" applyAlignment="1" applyProtection="1">
      <alignment vertical="center"/>
    </xf>
    <xf numFmtId="0" fontId="54" fillId="28" borderId="0" xfId="0" applyFont="1" applyFill="1" applyAlignment="1" applyProtection="1">
      <alignment vertical="center" wrapText="1"/>
    </xf>
    <xf numFmtId="0" fontId="56" fillId="28" borderId="12" xfId="0" applyFont="1" applyFill="1" applyBorder="1" applyAlignment="1" applyProtection="1">
      <alignment vertical="center"/>
    </xf>
    <xf numFmtId="0" fontId="61" fillId="0" borderId="18" xfId="0" applyFont="1" applyFill="1" applyBorder="1" applyAlignment="1" applyProtection="1">
      <alignment vertical="center"/>
    </xf>
    <xf numFmtId="0" fontId="56" fillId="28" borderId="37" xfId="0" applyFont="1" applyFill="1" applyBorder="1" applyAlignment="1" applyProtection="1">
      <alignment vertical="center"/>
    </xf>
    <xf numFmtId="0" fontId="54" fillId="0" borderId="14" xfId="0" applyFont="1" applyFill="1" applyBorder="1" applyAlignment="1" applyProtection="1">
      <alignment vertical="center"/>
    </xf>
    <xf numFmtId="0" fontId="56" fillId="0" borderId="15" xfId="0" applyFont="1" applyBorder="1" applyProtection="1">
      <alignment vertical="center"/>
    </xf>
    <xf numFmtId="0" fontId="56" fillId="28" borderId="33" xfId="0" applyFont="1" applyFill="1" applyBorder="1" applyAlignment="1" applyProtection="1">
      <alignment vertical="center"/>
    </xf>
    <xf numFmtId="0" fontId="54" fillId="28" borderId="0" xfId="0" applyFont="1" applyFill="1" applyBorder="1" applyAlignment="1" applyProtection="1">
      <alignment vertical="center"/>
    </xf>
    <xf numFmtId="0" fontId="61" fillId="0" borderId="0" xfId="0" applyFont="1" applyBorder="1" applyProtection="1">
      <alignment vertical="center"/>
    </xf>
    <xf numFmtId="0" fontId="54" fillId="0" borderId="111"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61" fillId="0" borderId="33" xfId="0" applyFont="1" applyFill="1" applyBorder="1" applyAlignment="1" applyProtection="1">
      <alignment vertical="center"/>
    </xf>
    <xf numFmtId="0" fontId="54" fillId="0" borderId="16" xfId="0" applyFont="1" applyBorder="1" applyAlignment="1" applyProtection="1">
      <alignment horizontal="center" vertical="center"/>
    </xf>
    <xf numFmtId="0" fontId="56" fillId="0" borderId="16" xfId="0" applyFont="1" applyBorder="1" applyProtection="1">
      <alignment vertical="center"/>
    </xf>
    <xf numFmtId="0" fontId="54" fillId="0" borderId="17" xfId="0" applyFont="1" applyFill="1" applyBorder="1" applyAlignment="1" applyProtection="1">
      <alignment horizontal="left" vertical="center"/>
    </xf>
    <xf numFmtId="0" fontId="61" fillId="0" borderId="31" xfId="0" applyFont="1" applyFill="1" applyBorder="1" applyAlignment="1" applyProtection="1">
      <alignment horizontal="center" vertical="center"/>
    </xf>
    <xf numFmtId="0" fontId="56" fillId="0" borderId="31" xfId="0" applyFont="1" applyFill="1" applyBorder="1" applyAlignment="1" applyProtection="1">
      <alignment horizontal="center" vertical="center"/>
    </xf>
    <xf numFmtId="0" fontId="56" fillId="28" borderId="31" xfId="0" applyFont="1" applyFill="1" applyBorder="1" applyAlignment="1" applyProtection="1">
      <alignment horizontal="center" vertical="center"/>
    </xf>
    <xf numFmtId="0" fontId="61" fillId="0" borderId="31" xfId="0" applyFont="1" applyFill="1" applyBorder="1" applyAlignment="1" applyProtection="1">
      <alignment horizontal="left" vertical="center"/>
    </xf>
    <xf numFmtId="0" fontId="56" fillId="0" borderId="32" xfId="0" applyFont="1" applyBorder="1" applyAlignment="1" applyProtection="1">
      <alignment horizontal="center" vertical="center"/>
    </xf>
    <xf numFmtId="0" fontId="54"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xf>
    <xf numFmtId="0" fontId="61" fillId="0" borderId="0" xfId="0" applyFont="1" applyFill="1" applyBorder="1" applyAlignment="1" applyProtection="1">
      <alignment horizontal="center" vertical="center"/>
    </xf>
    <xf numFmtId="0" fontId="61" fillId="0" borderId="0" xfId="0" applyFont="1" applyFill="1" applyBorder="1" applyAlignment="1" applyProtection="1">
      <alignment horizontal="left" vertical="center"/>
    </xf>
    <xf numFmtId="0" fontId="56" fillId="0" borderId="0" xfId="0" applyFont="1" applyAlignment="1" applyProtection="1">
      <alignment horizontal="center" vertical="center"/>
    </xf>
    <xf numFmtId="0" fontId="60" fillId="0" borderId="0" xfId="0" applyFont="1" applyFill="1" applyBorder="1" applyAlignment="1" applyProtection="1">
      <alignment horizontal="left" vertical="center"/>
    </xf>
    <xf numFmtId="0" fontId="54" fillId="25" borderId="18" xfId="0" applyFont="1" applyFill="1" applyBorder="1" applyAlignment="1" applyProtection="1">
      <alignment vertical="center" wrapText="1"/>
    </xf>
    <xf numFmtId="0" fontId="61" fillId="25" borderId="18" xfId="0" applyFont="1" applyFill="1" applyBorder="1" applyAlignment="1" applyProtection="1">
      <alignment vertical="center"/>
    </xf>
    <xf numFmtId="0" fontId="54" fillId="25" borderId="0" xfId="0" applyFont="1" applyFill="1" applyBorder="1" applyAlignment="1" applyProtection="1">
      <alignment vertical="center" wrapText="1"/>
    </xf>
    <xf numFmtId="0" fontId="61" fillId="25" borderId="0" xfId="0" applyFont="1" applyFill="1" applyBorder="1" applyAlignment="1" applyProtection="1">
      <alignment horizontal="left" vertical="center"/>
    </xf>
    <xf numFmtId="0" fontId="56" fillId="25" borderId="21" xfId="0" applyFont="1" applyFill="1" applyBorder="1" applyAlignment="1" applyProtection="1">
      <alignment vertical="center"/>
    </xf>
    <xf numFmtId="0" fontId="56" fillId="25" borderId="18" xfId="0" applyFont="1" applyFill="1" applyBorder="1" applyAlignment="1" applyProtection="1">
      <alignment vertical="center"/>
    </xf>
    <xf numFmtId="0" fontId="56" fillId="0" borderId="19" xfId="0" applyFont="1" applyBorder="1" applyProtection="1">
      <alignment vertical="center"/>
    </xf>
    <xf numFmtId="0" fontId="56" fillId="25" borderId="33" xfId="0" applyFont="1" applyFill="1" applyBorder="1" applyAlignment="1" applyProtection="1">
      <alignment vertical="center"/>
    </xf>
    <xf numFmtId="0" fontId="61" fillId="25" borderId="0" xfId="0" applyFont="1" applyFill="1" applyBorder="1" applyAlignment="1" applyProtection="1">
      <alignment vertical="center"/>
    </xf>
    <xf numFmtId="0" fontId="56" fillId="0" borderId="99" xfId="0" applyFont="1" applyFill="1" applyBorder="1" applyAlignment="1" applyProtection="1">
      <alignment horizontal="center" vertical="center"/>
    </xf>
    <xf numFmtId="0" fontId="56" fillId="25" borderId="31" xfId="0" applyFont="1" applyFill="1" applyBorder="1" applyAlignment="1" applyProtection="1">
      <alignment horizontal="center" vertical="center"/>
    </xf>
    <xf numFmtId="0" fontId="72" fillId="0" borderId="0" xfId="0" applyFont="1" applyFill="1" applyBorder="1" applyAlignment="1" applyProtection="1">
      <alignment vertical="center"/>
    </xf>
    <xf numFmtId="0" fontId="61" fillId="0" borderId="0" xfId="0" applyFont="1" applyAlignment="1" applyProtection="1">
      <alignment horizontal="right" vertical="center"/>
    </xf>
    <xf numFmtId="49" fontId="58" fillId="0" borderId="0" xfId="0" applyNumberFormat="1" applyFont="1" applyFill="1" applyAlignment="1" applyProtection="1">
      <alignment horizontal="left" vertical="center"/>
    </xf>
    <xf numFmtId="49" fontId="55" fillId="0" borderId="0" xfId="0" applyNumberFormat="1" applyFont="1" applyFill="1" applyAlignment="1" applyProtection="1">
      <alignment horizontal="left" vertical="center"/>
    </xf>
    <xf numFmtId="0" fontId="60" fillId="0" borderId="43" xfId="0" applyFont="1" applyFill="1" applyBorder="1" applyAlignment="1" applyProtection="1">
      <alignment vertical="center"/>
    </xf>
    <xf numFmtId="0" fontId="72" fillId="0" borderId="48" xfId="0" applyFont="1" applyFill="1" applyBorder="1" applyAlignment="1" applyProtection="1">
      <alignment vertical="center"/>
    </xf>
    <xf numFmtId="0" fontId="72" fillId="0" borderId="21" xfId="0" applyFont="1" applyFill="1" applyBorder="1" applyAlignment="1" applyProtection="1">
      <alignment vertical="center"/>
    </xf>
    <xf numFmtId="0" fontId="61" fillId="0" borderId="26" xfId="0" applyFont="1" applyFill="1" applyBorder="1" applyAlignment="1" applyProtection="1">
      <alignment vertical="center"/>
    </xf>
    <xf numFmtId="0" fontId="61" fillId="0" borderId="31" xfId="0" applyFont="1" applyFill="1" applyBorder="1" applyAlignment="1" applyProtection="1">
      <alignment vertical="center"/>
    </xf>
    <xf numFmtId="0" fontId="56" fillId="28" borderId="31" xfId="0" applyFont="1" applyFill="1" applyBorder="1" applyAlignment="1" applyProtection="1">
      <alignment vertical="center"/>
    </xf>
    <xf numFmtId="0" fontId="54" fillId="0" borderId="31" xfId="0" applyFont="1" applyFill="1" applyBorder="1" applyAlignment="1" applyProtection="1">
      <alignment vertical="center"/>
    </xf>
    <xf numFmtId="0" fontId="56" fillId="0" borderId="31" xfId="0" applyFont="1" applyFill="1" applyBorder="1" applyAlignment="1" applyProtection="1">
      <alignment vertical="center"/>
    </xf>
    <xf numFmtId="0" fontId="56" fillId="28" borderId="31" xfId="0" applyFont="1" applyFill="1" applyBorder="1" applyProtection="1">
      <alignment vertical="center"/>
    </xf>
    <xf numFmtId="0" fontId="54" fillId="26" borderId="31" xfId="0" applyFont="1" applyFill="1" applyBorder="1" applyAlignment="1" applyProtection="1">
      <alignment vertical="center"/>
    </xf>
    <xf numFmtId="0" fontId="61" fillId="0" borderId="32" xfId="0" applyFont="1" applyBorder="1" applyProtection="1">
      <alignment vertical="center"/>
    </xf>
    <xf numFmtId="0" fontId="72" fillId="0" borderId="33" xfId="0" applyFont="1" applyFill="1" applyBorder="1" applyAlignment="1" applyProtection="1">
      <alignment vertical="center"/>
    </xf>
    <xf numFmtId="0" fontId="54" fillId="0" borderId="43"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wrapText="1"/>
    </xf>
    <xf numFmtId="0" fontId="61" fillId="0" borderId="0" xfId="0" applyFont="1" applyAlignment="1" applyProtection="1">
      <alignment vertical="center" wrapText="1"/>
    </xf>
    <xf numFmtId="0" fontId="54" fillId="0" borderId="81" xfId="0" applyFont="1" applyFill="1" applyBorder="1" applyAlignment="1" applyProtection="1">
      <alignment horizontal="center" vertical="center"/>
    </xf>
    <xf numFmtId="0" fontId="54" fillId="0" borderId="55" xfId="0" applyFont="1" applyFill="1" applyBorder="1" applyAlignment="1" applyProtection="1">
      <alignment vertical="center"/>
    </xf>
    <xf numFmtId="176" fontId="54" fillId="0" borderId="55" xfId="0" applyNumberFormat="1" applyFont="1" applyFill="1" applyBorder="1" applyAlignment="1" applyProtection="1">
      <alignment vertical="center" wrapText="1"/>
    </xf>
    <xf numFmtId="0" fontId="56" fillId="0" borderId="55" xfId="0" applyFont="1" applyFill="1" applyBorder="1" applyAlignment="1" applyProtection="1">
      <alignment vertical="center"/>
    </xf>
    <xf numFmtId="0" fontId="56" fillId="0" borderId="55" xfId="0" applyFont="1" applyFill="1" applyBorder="1" applyProtection="1">
      <alignment vertical="center"/>
    </xf>
    <xf numFmtId="0" fontId="61" fillId="0" borderId="55" xfId="0" applyFont="1" applyFill="1" applyBorder="1" applyAlignment="1" applyProtection="1">
      <alignment vertical="center"/>
    </xf>
    <xf numFmtId="0" fontId="61" fillId="0" borderId="68" xfId="0" applyFont="1" applyBorder="1" applyProtection="1">
      <alignment vertical="center"/>
    </xf>
    <xf numFmtId="0" fontId="72" fillId="0" borderId="17" xfId="0" applyFont="1" applyFill="1" applyBorder="1" applyAlignment="1" applyProtection="1">
      <alignment vertical="center"/>
    </xf>
    <xf numFmtId="0" fontId="54" fillId="0" borderId="17" xfId="0" applyFont="1" applyFill="1" applyBorder="1" applyAlignment="1" applyProtection="1">
      <alignment horizontal="center" vertical="center"/>
    </xf>
    <xf numFmtId="176" fontId="54" fillId="0" borderId="18" xfId="0" applyNumberFormat="1" applyFont="1" applyFill="1" applyBorder="1" applyAlignment="1" applyProtection="1">
      <alignment vertical="center" wrapText="1"/>
    </xf>
    <xf numFmtId="0" fontId="72" fillId="0" borderId="37" xfId="0" applyFont="1" applyFill="1" applyBorder="1" applyAlignment="1" applyProtection="1">
      <alignment vertical="center"/>
    </xf>
    <xf numFmtId="0" fontId="60" fillId="0" borderId="14" xfId="0" applyFont="1" applyFill="1" applyBorder="1" applyAlignment="1" applyProtection="1">
      <alignment vertical="center"/>
    </xf>
    <xf numFmtId="0" fontId="60" fillId="0" borderId="37" xfId="0" applyFont="1" applyFill="1" applyBorder="1" applyAlignment="1" applyProtection="1">
      <alignment vertical="center"/>
    </xf>
    <xf numFmtId="0" fontId="60" fillId="0" borderId="71" xfId="0" applyFont="1" applyFill="1" applyBorder="1" applyAlignment="1" applyProtection="1">
      <alignment vertical="center"/>
    </xf>
    <xf numFmtId="176" fontId="56" fillId="0" borderId="0" xfId="0" applyNumberFormat="1" applyFont="1" applyProtection="1">
      <alignment vertical="center"/>
    </xf>
    <xf numFmtId="176" fontId="56" fillId="0" borderId="0" xfId="0" applyNumberFormat="1" applyFont="1" applyFill="1" applyBorder="1" applyAlignment="1" applyProtection="1">
      <alignment vertical="center"/>
    </xf>
    <xf numFmtId="0" fontId="55" fillId="0" borderId="151" xfId="0" applyFont="1" applyFill="1" applyBorder="1" applyAlignment="1" applyProtection="1">
      <alignment horizontal="center" vertical="center"/>
    </xf>
    <xf numFmtId="0" fontId="73" fillId="0" borderId="0" xfId="0" applyFont="1" applyFill="1" applyBorder="1" applyAlignment="1" applyProtection="1">
      <alignment vertical="center" wrapText="1"/>
    </xf>
    <xf numFmtId="0" fontId="74" fillId="0" borderId="0" xfId="0" applyFont="1" applyAlignment="1" applyProtection="1">
      <alignment vertical="center" wrapText="1"/>
    </xf>
    <xf numFmtId="0" fontId="74" fillId="0" borderId="0" xfId="0" applyFont="1" applyFill="1" applyBorder="1" applyAlignment="1" applyProtection="1">
      <alignment vertical="center" wrapText="1"/>
    </xf>
    <xf numFmtId="0" fontId="56" fillId="28" borderId="80" xfId="0" applyFont="1" applyFill="1" applyBorder="1" applyAlignment="1" applyProtection="1">
      <alignment horizontal="center" vertical="center"/>
    </xf>
    <xf numFmtId="0" fontId="69" fillId="28" borderId="0" xfId="0" applyFont="1" applyFill="1" applyBorder="1" applyAlignment="1" applyProtection="1">
      <alignment horizontal="left" vertical="center" wrapText="1"/>
    </xf>
    <xf numFmtId="0" fontId="56" fillId="28" borderId="59" xfId="0" applyFont="1" applyFill="1" applyBorder="1" applyAlignment="1" applyProtection="1">
      <alignment horizontal="center" vertical="center"/>
    </xf>
    <xf numFmtId="0" fontId="54" fillId="0" borderId="41" xfId="0" applyFont="1" applyFill="1" applyBorder="1" applyAlignment="1" applyProtection="1">
      <alignment vertical="center"/>
    </xf>
    <xf numFmtId="0" fontId="74" fillId="0" borderId="16" xfId="0" applyFont="1" applyBorder="1" applyAlignment="1" applyProtection="1">
      <alignment vertical="center" wrapText="1"/>
    </xf>
    <xf numFmtId="0" fontId="75" fillId="28" borderId="59" xfId="0" applyFont="1" applyFill="1" applyBorder="1" applyAlignment="1" applyProtection="1">
      <alignment horizontal="center" vertical="center"/>
    </xf>
    <xf numFmtId="0" fontId="61" fillId="28" borderId="0" xfId="0" applyFont="1" applyFill="1" applyBorder="1" applyAlignment="1" applyProtection="1">
      <alignment horizontal="left" vertical="center" wrapText="1"/>
    </xf>
    <xf numFmtId="0" fontId="72" fillId="0" borderId="93" xfId="0" applyFont="1" applyFill="1" applyBorder="1" applyAlignment="1" applyProtection="1">
      <alignment vertical="center"/>
    </xf>
    <xf numFmtId="0" fontId="54" fillId="0" borderId="149" xfId="0" applyFont="1" applyFill="1" applyBorder="1" applyAlignment="1" applyProtection="1">
      <alignment horizontal="center" vertical="center"/>
    </xf>
    <xf numFmtId="0" fontId="54" fillId="0" borderId="69" xfId="0" applyFont="1" applyFill="1" applyBorder="1" applyAlignment="1" applyProtection="1">
      <alignment vertical="center"/>
    </xf>
    <xf numFmtId="0" fontId="54" fillId="0" borderId="69" xfId="0" applyFont="1" applyFill="1" applyBorder="1" applyAlignment="1" applyProtection="1">
      <alignment vertical="center" wrapText="1"/>
    </xf>
    <xf numFmtId="0" fontId="61" fillId="0" borderId="150" xfId="0" applyFont="1" applyBorder="1" applyProtection="1">
      <alignment vertical="center"/>
    </xf>
    <xf numFmtId="0" fontId="76" fillId="0" borderId="14" xfId="0" applyFont="1" applyFill="1" applyBorder="1" applyAlignment="1" applyProtection="1">
      <alignment vertical="center"/>
    </xf>
    <xf numFmtId="0" fontId="76" fillId="0" borderId="21" xfId="0" applyFont="1" applyFill="1" applyBorder="1" applyAlignment="1" applyProtection="1">
      <alignment vertical="center"/>
    </xf>
    <xf numFmtId="0" fontId="77" fillId="0" borderId="31" xfId="0" applyFont="1" applyFill="1" applyBorder="1" applyAlignment="1" applyProtection="1">
      <alignment vertical="center"/>
    </xf>
    <xf numFmtId="0" fontId="54" fillId="0" borderId="20" xfId="0" applyFont="1" applyFill="1" applyBorder="1" applyAlignment="1" applyProtection="1">
      <alignment horizontal="center" vertical="center"/>
    </xf>
    <xf numFmtId="0" fontId="56" fillId="28" borderId="79" xfId="0" applyFont="1" applyFill="1" applyBorder="1" applyAlignment="1" applyProtection="1">
      <alignment vertical="center"/>
    </xf>
    <xf numFmtId="0" fontId="65" fillId="0" borderId="79" xfId="0" applyFont="1" applyFill="1" applyBorder="1" applyAlignment="1" applyProtection="1">
      <alignment horizontal="center" vertical="center"/>
    </xf>
    <xf numFmtId="0" fontId="56" fillId="28" borderId="54" xfId="0" applyFont="1" applyFill="1" applyBorder="1" applyAlignment="1" applyProtection="1">
      <alignment vertical="center"/>
    </xf>
    <xf numFmtId="0" fontId="65" fillId="0" borderId="54" xfId="0" applyFont="1" applyFill="1" applyBorder="1" applyAlignment="1" applyProtection="1">
      <alignment horizontal="center" vertical="center"/>
    </xf>
    <xf numFmtId="0" fontId="56" fillId="0" borderId="0" xfId="0" applyFont="1" applyBorder="1" applyAlignment="1" applyProtection="1">
      <alignment vertical="top"/>
    </xf>
    <xf numFmtId="0" fontId="65" fillId="0" borderId="59" xfId="0" applyFont="1" applyFill="1" applyBorder="1" applyAlignment="1" applyProtection="1">
      <alignment horizontal="center" vertical="center"/>
    </xf>
    <xf numFmtId="176" fontId="54" fillId="0" borderId="69" xfId="0" applyNumberFormat="1" applyFont="1" applyFill="1" applyBorder="1" applyAlignment="1" applyProtection="1">
      <alignment vertical="center" wrapText="1"/>
    </xf>
    <xf numFmtId="0" fontId="56" fillId="0" borderId="69" xfId="0" applyFont="1" applyFill="1" applyBorder="1" applyAlignment="1" applyProtection="1">
      <alignment vertical="center"/>
    </xf>
    <xf numFmtId="0" fontId="61" fillId="0" borderId="69" xfId="0" applyFont="1" applyFill="1" applyBorder="1" applyAlignment="1" applyProtection="1">
      <alignment vertical="center"/>
    </xf>
    <xf numFmtId="0" fontId="61" fillId="0" borderId="70" xfId="0" applyFont="1" applyBorder="1" applyProtection="1">
      <alignment vertical="center"/>
    </xf>
    <xf numFmtId="0" fontId="54" fillId="29" borderId="0" xfId="0" applyFont="1" applyFill="1" applyBorder="1" applyAlignment="1" applyProtection="1">
      <alignment vertical="center" wrapText="1"/>
    </xf>
    <xf numFmtId="0" fontId="61" fillId="29" borderId="0" xfId="0" applyFont="1" applyFill="1" applyBorder="1" applyAlignment="1" applyProtection="1">
      <alignment vertical="center"/>
    </xf>
    <xf numFmtId="0" fontId="54" fillId="29" borderId="0" xfId="0" applyFont="1" applyFill="1" applyAlignment="1" applyProtection="1">
      <alignment vertical="center" wrapText="1"/>
    </xf>
    <xf numFmtId="49" fontId="61" fillId="0" borderId="0" xfId="0" applyNumberFormat="1" applyFont="1" applyFill="1" applyBorder="1" applyAlignment="1" applyProtection="1">
      <alignment vertical="center" wrapText="1"/>
    </xf>
    <xf numFmtId="49" fontId="54" fillId="0" borderId="37" xfId="0" applyNumberFormat="1" applyFont="1" applyFill="1" applyBorder="1" applyAlignment="1" applyProtection="1">
      <alignment horizontal="left" vertical="center" wrapText="1"/>
    </xf>
    <xf numFmtId="49" fontId="54" fillId="0" borderId="37" xfId="0" applyNumberFormat="1" applyFont="1" applyBorder="1" applyAlignment="1" applyProtection="1">
      <alignment horizontal="left" vertical="center" wrapText="1"/>
    </xf>
    <xf numFmtId="49" fontId="54" fillId="0" borderId="0" xfId="0" applyNumberFormat="1" applyFont="1" applyBorder="1" applyAlignment="1" applyProtection="1">
      <alignment horizontal="left" vertical="center" wrapText="1"/>
    </xf>
    <xf numFmtId="49" fontId="54" fillId="0" borderId="0" xfId="0" applyNumberFormat="1" applyFont="1" applyFill="1" applyBorder="1" applyAlignment="1" applyProtection="1">
      <alignment horizontal="center" vertical="center" wrapText="1"/>
    </xf>
    <xf numFmtId="0" fontId="56" fillId="0" borderId="0" xfId="0" applyFont="1" applyFill="1" applyAlignment="1" applyProtection="1">
      <alignment vertical="top"/>
    </xf>
    <xf numFmtId="0" fontId="61" fillId="26" borderId="58" xfId="0" applyFont="1" applyFill="1" applyBorder="1" applyAlignment="1" applyProtection="1">
      <alignment vertical="center" wrapText="1"/>
    </xf>
    <xf numFmtId="49" fontId="54" fillId="0" borderId="0" xfId="0" applyNumberFormat="1" applyFont="1" applyFill="1" applyBorder="1" applyAlignment="1" applyProtection="1">
      <alignment horizontal="left" vertical="center" wrapText="1"/>
    </xf>
    <xf numFmtId="49" fontId="54" fillId="0" borderId="0" xfId="0" applyNumberFormat="1" applyFont="1" applyAlignment="1" applyProtection="1">
      <alignment horizontal="left" vertical="center" wrapText="1"/>
    </xf>
    <xf numFmtId="0" fontId="54" fillId="25" borderId="0" xfId="0" applyFont="1" applyFill="1" applyAlignment="1" applyProtection="1">
      <alignment vertical="center" wrapText="1"/>
    </xf>
    <xf numFmtId="49" fontId="54" fillId="0" borderId="0" xfId="0" applyNumberFormat="1" applyFont="1" applyFill="1" applyBorder="1" applyAlignment="1" applyProtection="1">
      <alignment horizontal="left" vertical="center"/>
    </xf>
    <xf numFmtId="0" fontId="61" fillId="24" borderId="90" xfId="0" applyFont="1" applyFill="1" applyBorder="1" applyAlignment="1" applyProtection="1">
      <alignment horizontal="center" vertical="center" wrapText="1"/>
    </xf>
    <xf numFmtId="0" fontId="61" fillId="26" borderId="63" xfId="0" applyFont="1" applyFill="1" applyBorder="1" applyAlignment="1" applyProtection="1">
      <alignment vertical="center"/>
    </xf>
    <xf numFmtId="0" fontId="61" fillId="26" borderId="63" xfId="0" applyFont="1" applyFill="1" applyBorder="1" applyAlignment="1" applyProtection="1">
      <alignment vertical="center" wrapText="1"/>
    </xf>
    <xf numFmtId="0" fontId="61" fillId="24" borderId="63" xfId="0" applyFont="1" applyFill="1" applyBorder="1" applyAlignment="1" applyProtection="1">
      <alignment vertical="center"/>
    </xf>
    <xf numFmtId="0" fontId="61" fillId="26" borderId="60" xfId="0" applyFont="1" applyFill="1" applyBorder="1" applyAlignment="1" applyProtection="1">
      <alignment vertical="center" wrapText="1"/>
    </xf>
    <xf numFmtId="0" fontId="61" fillId="24" borderId="73" xfId="0" applyFont="1" applyFill="1" applyBorder="1" applyAlignment="1" applyProtection="1">
      <alignment horizontal="center" vertical="center" wrapText="1"/>
    </xf>
    <xf numFmtId="0" fontId="61" fillId="26" borderId="55" xfId="0" applyFont="1" applyFill="1" applyBorder="1" applyAlignment="1" applyProtection="1">
      <alignment vertical="center" wrapText="1"/>
    </xf>
    <xf numFmtId="0" fontId="61" fillId="26" borderId="55" xfId="0" applyFont="1" applyFill="1" applyBorder="1" applyAlignment="1" applyProtection="1">
      <alignment vertical="center"/>
    </xf>
    <xf numFmtId="0" fontId="61" fillId="24" borderId="55" xfId="0" applyFont="1" applyFill="1" applyBorder="1" applyAlignment="1" applyProtection="1">
      <alignment vertical="center"/>
    </xf>
    <xf numFmtId="0" fontId="61" fillId="26" borderId="55" xfId="0" applyFont="1" applyFill="1" applyBorder="1" applyAlignment="1" applyProtection="1">
      <alignment horizontal="center" vertical="center"/>
    </xf>
    <xf numFmtId="0" fontId="61" fillId="26" borderId="55" xfId="0" applyFont="1" applyFill="1" applyBorder="1" applyAlignment="1" applyProtection="1">
      <alignment horizontal="center" vertical="center" wrapText="1"/>
    </xf>
    <xf numFmtId="0" fontId="61" fillId="24" borderId="91" xfId="0" applyFont="1" applyFill="1" applyBorder="1" applyAlignment="1" applyProtection="1">
      <alignment horizontal="center" vertical="center" wrapText="1"/>
    </xf>
    <xf numFmtId="0" fontId="61" fillId="0" borderId="88" xfId="0" applyFont="1" applyFill="1" applyBorder="1" applyAlignment="1" applyProtection="1">
      <alignment vertical="center"/>
    </xf>
    <xf numFmtId="0" fontId="61" fillId="0" borderId="88" xfId="0" applyFont="1" applyFill="1" applyBorder="1" applyAlignment="1" applyProtection="1">
      <alignment vertical="center" wrapText="1"/>
    </xf>
    <xf numFmtId="0" fontId="61" fillId="26" borderId="88" xfId="0" applyFont="1" applyFill="1" applyBorder="1" applyAlignment="1" applyProtection="1">
      <alignment vertical="center"/>
    </xf>
    <xf numFmtId="0" fontId="61" fillId="24" borderId="88" xfId="0" applyFont="1" applyFill="1" applyBorder="1" applyAlignment="1" applyProtection="1">
      <alignment vertical="center"/>
    </xf>
    <xf numFmtId="0" fontId="61" fillId="26" borderId="88" xfId="0" applyFont="1" applyFill="1" applyBorder="1" applyAlignment="1" applyProtection="1">
      <alignment vertical="center" wrapText="1"/>
    </xf>
    <xf numFmtId="0" fontId="61" fillId="26" borderId="89" xfId="0" applyFont="1" applyFill="1" applyBorder="1" applyAlignment="1" applyProtection="1">
      <alignment vertical="center" wrapText="1"/>
    </xf>
    <xf numFmtId="0" fontId="78" fillId="26" borderId="0" xfId="0" applyFont="1" applyFill="1" applyBorder="1" applyAlignment="1" applyProtection="1">
      <alignment vertical="center" wrapText="1"/>
    </xf>
    <xf numFmtId="0" fontId="78" fillId="26" borderId="0" xfId="0" applyFont="1" applyFill="1" applyAlignment="1" applyProtection="1">
      <alignment vertical="center" wrapText="1"/>
    </xf>
    <xf numFmtId="0" fontId="54" fillId="26" borderId="0" xfId="0" applyFont="1" applyFill="1" applyBorder="1" applyAlignment="1" applyProtection="1">
      <alignment vertical="center" wrapText="1"/>
    </xf>
    <xf numFmtId="0" fontId="78" fillId="29" borderId="44" xfId="0" applyFont="1" applyFill="1" applyBorder="1" applyAlignment="1" applyProtection="1">
      <alignment vertical="center" wrapText="1"/>
    </xf>
    <xf numFmtId="0" fontId="54" fillId="26" borderId="45" xfId="0" applyFont="1" applyFill="1" applyBorder="1" applyProtection="1">
      <alignment vertical="center"/>
    </xf>
    <xf numFmtId="0" fontId="55" fillId="26" borderId="45" xfId="0" applyFont="1" applyFill="1" applyBorder="1" applyProtection="1">
      <alignment vertical="center"/>
    </xf>
    <xf numFmtId="0" fontId="55" fillId="26" borderId="113" xfId="0" applyFont="1" applyFill="1" applyBorder="1" applyProtection="1">
      <alignment vertical="center"/>
    </xf>
    <xf numFmtId="0" fontId="78" fillId="29" borderId="61" xfId="0" applyFont="1" applyFill="1" applyBorder="1" applyAlignment="1" applyProtection="1">
      <alignment vertical="center" wrapText="1"/>
    </xf>
    <xf numFmtId="0" fontId="54" fillId="26" borderId="37" xfId="0" applyFont="1" applyFill="1" applyBorder="1" applyProtection="1">
      <alignment vertical="center"/>
    </xf>
    <xf numFmtId="0" fontId="55" fillId="26" borderId="37" xfId="0" applyFont="1" applyFill="1" applyBorder="1" applyProtection="1">
      <alignment vertical="center"/>
    </xf>
    <xf numFmtId="0" fontId="55" fillId="26" borderId="11" xfId="0" applyFont="1" applyFill="1" applyBorder="1" applyProtection="1">
      <alignment vertical="center"/>
    </xf>
    <xf numFmtId="0" fontId="79" fillId="0" borderId="0" xfId="0" applyFont="1" applyProtection="1">
      <alignment vertical="center"/>
    </xf>
    <xf numFmtId="0" fontId="78" fillId="29" borderId="108" xfId="0" applyFont="1" applyFill="1" applyBorder="1" applyAlignment="1" applyProtection="1">
      <alignment vertical="center" wrapText="1"/>
    </xf>
    <xf numFmtId="0" fontId="54" fillId="26" borderId="106" xfId="0" applyFont="1" applyFill="1" applyBorder="1" applyAlignment="1" applyProtection="1">
      <alignment vertical="center"/>
    </xf>
    <xf numFmtId="0" fontId="78" fillId="26" borderId="106" xfId="0" applyFont="1" applyFill="1" applyBorder="1" applyAlignment="1" applyProtection="1">
      <alignment vertical="center" wrapText="1"/>
    </xf>
    <xf numFmtId="0" fontId="78" fillId="26" borderId="112" xfId="0" applyFont="1" applyFill="1" applyBorder="1" applyAlignment="1" applyProtection="1">
      <alignment vertical="center" wrapText="1"/>
    </xf>
    <xf numFmtId="0" fontId="61" fillId="26" borderId="0" xfId="0" applyFont="1" applyFill="1" applyBorder="1" applyAlignment="1" applyProtection="1">
      <alignment horizontal="right" vertical="top"/>
    </xf>
    <xf numFmtId="0" fontId="61" fillId="26" borderId="0" xfId="0" applyFont="1" applyFill="1" applyBorder="1" applyAlignment="1" applyProtection="1">
      <alignment vertical="top"/>
    </xf>
    <xf numFmtId="0" fontId="61" fillId="26" borderId="0" xfId="0" applyFont="1" applyFill="1" applyBorder="1" applyAlignment="1" applyProtection="1">
      <alignment horizontal="right" vertical="top" wrapText="1"/>
    </xf>
    <xf numFmtId="0" fontId="78" fillId="26" borderId="34" xfId="0" applyFont="1" applyFill="1" applyBorder="1" applyAlignment="1" applyProtection="1">
      <alignment vertical="center" wrapText="1"/>
    </xf>
    <xf numFmtId="0" fontId="61" fillId="26" borderId="0" xfId="0" applyFont="1" applyFill="1" applyBorder="1" applyAlignment="1" applyProtection="1">
      <alignment vertical="top" wrapText="1"/>
    </xf>
    <xf numFmtId="0" fontId="61" fillId="26" borderId="0" xfId="0" applyFont="1" applyFill="1" applyAlignment="1" applyProtection="1">
      <alignment vertical="top" wrapText="1"/>
    </xf>
    <xf numFmtId="0" fontId="78" fillId="26" borderId="44" xfId="0" applyFont="1" applyFill="1" applyBorder="1" applyAlignment="1" applyProtection="1">
      <alignment vertical="center" wrapText="1"/>
    </xf>
    <xf numFmtId="0" fontId="78" fillId="26" borderId="45" xfId="0" applyFont="1" applyFill="1" applyBorder="1" applyAlignment="1" applyProtection="1">
      <alignment vertical="center" wrapText="1"/>
    </xf>
    <xf numFmtId="0" fontId="78" fillId="26" borderId="46" xfId="0" applyFont="1" applyFill="1" applyBorder="1" applyAlignment="1" applyProtection="1">
      <alignment vertical="center" wrapText="1"/>
    </xf>
    <xf numFmtId="0" fontId="78" fillId="26" borderId="35" xfId="0" applyFont="1" applyFill="1" applyBorder="1" applyAlignment="1" applyProtection="1">
      <alignment vertical="center" wrapText="1"/>
    </xf>
    <xf numFmtId="0" fontId="78" fillId="26" borderId="38" xfId="0" applyFont="1" applyFill="1" applyBorder="1" applyAlignment="1" applyProtection="1">
      <alignment vertical="center" wrapText="1"/>
    </xf>
    <xf numFmtId="0" fontId="78" fillId="0" borderId="35" xfId="0" applyFont="1" applyFill="1" applyBorder="1" applyProtection="1">
      <alignment vertical="center"/>
    </xf>
    <xf numFmtId="0" fontId="78" fillId="0" borderId="0" xfId="0" applyFont="1" applyFill="1" applyBorder="1" applyProtection="1">
      <alignment vertical="center"/>
    </xf>
    <xf numFmtId="0" fontId="78" fillId="0" borderId="0" xfId="0" applyFont="1" applyFill="1" applyBorder="1" applyAlignment="1" applyProtection="1">
      <alignment vertical="center" wrapText="1"/>
    </xf>
    <xf numFmtId="0" fontId="79" fillId="0" borderId="0" xfId="0" applyFont="1" applyFill="1" applyProtection="1">
      <alignment vertical="center"/>
    </xf>
    <xf numFmtId="0" fontId="78" fillId="26" borderId="35" xfId="0" applyFont="1" applyFill="1" applyBorder="1" applyProtection="1">
      <alignment vertical="center"/>
    </xf>
    <xf numFmtId="0" fontId="79" fillId="26" borderId="0" xfId="0" applyFont="1" applyFill="1" applyBorder="1" applyProtection="1">
      <alignment vertical="center"/>
    </xf>
    <xf numFmtId="0" fontId="78" fillId="26" borderId="0" xfId="0" applyFont="1" applyFill="1" applyBorder="1" applyProtection="1">
      <alignment vertical="center"/>
    </xf>
    <xf numFmtId="0" fontId="78" fillId="0" borderId="39" xfId="0" applyFont="1" applyFill="1" applyBorder="1" applyProtection="1">
      <alignment vertical="center"/>
    </xf>
    <xf numFmtId="0" fontId="79" fillId="0" borderId="34" xfId="0" applyFont="1" applyFill="1" applyBorder="1" applyProtection="1">
      <alignment vertical="center"/>
    </xf>
    <xf numFmtId="0" fontId="78" fillId="0" borderId="34" xfId="0" applyFont="1" applyFill="1" applyBorder="1" applyProtection="1">
      <alignment vertical="center"/>
    </xf>
    <xf numFmtId="0" fontId="78" fillId="0" borderId="34" xfId="0" applyFont="1" applyFill="1" applyBorder="1" applyAlignment="1" applyProtection="1">
      <alignment vertical="center"/>
    </xf>
    <xf numFmtId="0" fontId="78" fillId="0" borderId="34" xfId="0" applyFont="1" applyFill="1" applyBorder="1" applyAlignment="1" applyProtection="1">
      <alignment horizontal="center" vertical="center"/>
    </xf>
    <xf numFmtId="0" fontId="81" fillId="0" borderId="34" xfId="0" applyFont="1" applyFill="1" applyBorder="1" applyAlignment="1" applyProtection="1">
      <alignment vertical="center" shrinkToFit="1"/>
    </xf>
    <xf numFmtId="0" fontId="79" fillId="0" borderId="106" xfId="0" applyFont="1" applyFill="1" applyBorder="1" applyAlignment="1" applyProtection="1">
      <alignment horizontal="center" vertical="center"/>
    </xf>
    <xf numFmtId="0" fontId="79" fillId="0" borderId="107" xfId="0" applyFont="1" applyBorder="1" applyProtection="1">
      <alignment vertical="center"/>
    </xf>
    <xf numFmtId="0" fontId="78" fillId="0" borderId="35" xfId="0" applyFont="1" applyFill="1" applyBorder="1" applyAlignment="1" applyProtection="1">
      <alignment vertical="center" wrapText="1"/>
    </xf>
    <xf numFmtId="0" fontId="78" fillId="0" borderId="45" xfId="0" applyFont="1" applyBorder="1" applyAlignment="1" applyProtection="1">
      <alignment vertical="center" wrapText="1"/>
    </xf>
    <xf numFmtId="0" fontId="78" fillId="0" borderId="0" xfId="0" applyFont="1" applyBorder="1" applyAlignment="1" applyProtection="1">
      <alignment vertical="center" wrapText="1"/>
    </xf>
    <xf numFmtId="0" fontId="55" fillId="26" borderId="0" xfId="0" applyFont="1" applyFill="1" applyProtection="1">
      <alignment vertical="center"/>
    </xf>
    <xf numFmtId="0" fontId="57" fillId="26" borderId="0" xfId="0" applyFont="1" applyFill="1" applyProtection="1">
      <alignment vertical="center"/>
    </xf>
    <xf numFmtId="0" fontId="55" fillId="26" borderId="0" xfId="0" applyFont="1" applyFill="1" applyAlignment="1" applyProtection="1">
      <alignment horizontal="center" vertical="center"/>
    </xf>
    <xf numFmtId="0" fontId="54" fillId="32" borderId="10" xfId="0" applyFont="1" applyFill="1" applyBorder="1" applyAlignment="1" applyProtection="1">
      <alignment horizontal="center" vertical="center"/>
    </xf>
    <xf numFmtId="0" fontId="54" fillId="32" borderId="10" xfId="0" applyFont="1" applyFill="1" applyBorder="1" applyAlignment="1" applyProtection="1">
      <alignment horizontal="center" vertical="center" wrapText="1"/>
    </xf>
    <xf numFmtId="0" fontId="54" fillId="32" borderId="10" xfId="0" applyFont="1" applyFill="1" applyBorder="1" applyAlignment="1" applyProtection="1">
      <alignment horizontal="left" vertical="center"/>
    </xf>
    <xf numFmtId="0" fontId="54" fillId="32" borderId="10" xfId="0" applyFont="1" applyFill="1" applyBorder="1" applyAlignment="1" applyProtection="1">
      <alignment horizontal="left" vertical="center" wrapText="1"/>
    </xf>
    <xf numFmtId="0" fontId="57" fillId="0" borderId="0" xfId="0" applyFont="1" applyFill="1" applyProtection="1">
      <alignment vertical="center"/>
    </xf>
    <xf numFmtId="177" fontId="71" fillId="0" borderId="0" xfId="0" applyNumberFormat="1" applyFont="1" applyFill="1" applyBorder="1" applyAlignment="1" applyProtection="1">
      <alignment vertical="center"/>
    </xf>
    <xf numFmtId="0" fontId="71" fillId="0" borderId="0" xfId="0" applyFont="1" applyFill="1" applyBorder="1" applyAlignment="1" applyProtection="1">
      <alignment vertical="center"/>
    </xf>
    <xf numFmtId="0" fontId="55" fillId="0" borderId="0" xfId="0" applyFont="1" applyFill="1" applyBorder="1" applyAlignment="1" applyProtection="1">
      <alignment horizontal="center" vertical="center"/>
    </xf>
    <xf numFmtId="0" fontId="71" fillId="0" borderId="0" xfId="0" applyFont="1" applyFill="1" applyBorder="1" applyAlignment="1" applyProtection="1">
      <alignment horizontal="center" vertical="center"/>
    </xf>
    <xf numFmtId="0" fontId="71" fillId="0" borderId="0" xfId="0" applyFont="1" applyFill="1" applyBorder="1" applyAlignment="1" applyProtection="1">
      <alignment horizontal="left" vertical="center"/>
    </xf>
    <xf numFmtId="177" fontId="71" fillId="0" borderId="140" xfId="0" applyNumberFormat="1" applyFont="1" applyFill="1" applyBorder="1" applyAlignment="1" applyProtection="1">
      <alignment vertical="center"/>
    </xf>
    <xf numFmtId="0" fontId="55" fillId="0" borderId="0" xfId="0" applyFont="1" applyFill="1" applyAlignment="1" applyProtection="1">
      <alignment horizontal="right" vertical="center"/>
    </xf>
    <xf numFmtId="0" fontId="55" fillId="0" borderId="14" xfId="0" applyFont="1" applyFill="1" applyBorder="1" applyProtection="1">
      <alignment vertical="center"/>
    </xf>
    <xf numFmtId="0" fontId="71" fillId="26" borderId="15" xfId="0" applyFont="1" applyFill="1" applyBorder="1" applyAlignment="1" applyProtection="1">
      <alignment vertical="center" wrapText="1" shrinkToFit="1"/>
    </xf>
    <xf numFmtId="0" fontId="71" fillId="28" borderId="94" xfId="0" applyFont="1" applyFill="1" applyBorder="1" applyProtection="1">
      <alignment vertical="center"/>
    </xf>
    <xf numFmtId="0" fontId="71" fillId="28" borderId="24" xfId="0" applyFont="1" applyFill="1" applyBorder="1" applyProtection="1">
      <alignment vertical="center"/>
    </xf>
    <xf numFmtId="0" fontId="71" fillId="28" borderId="25" xfId="0" applyFont="1" applyFill="1" applyBorder="1" applyProtection="1">
      <alignment vertical="center"/>
    </xf>
    <xf numFmtId="0" fontId="71" fillId="26" borderId="33" xfId="0" applyFont="1" applyFill="1" applyBorder="1" applyAlignment="1" applyProtection="1">
      <alignment vertical="center"/>
    </xf>
    <xf numFmtId="0" fontId="71" fillId="26" borderId="16" xfId="0" applyFont="1" applyFill="1" applyBorder="1" applyAlignment="1" applyProtection="1">
      <alignment vertical="center" wrapText="1" shrinkToFit="1"/>
    </xf>
    <xf numFmtId="0" fontId="71" fillId="26" borderId="57" xfId="0" applyFont="1" applyFill="1" applyBorder="1" applyAlignment="1" applyProtection="1">
      <alignment horizontal="center" vertical="center" wrapText="1"/>
    </xf>
    <xf numFmtId="0" fontId="71" fillId="26" borderId="71" xfId="0" applyFont="1" applyFill="1" applyBorder="1" applyAlignment="1" applyProtection="1">
      <alignment vertical="center" wrapText="1"/>
    </xf>
    <xf numFmtId="0" fontId="71" fillId="26" borderId="17" xfId="0" applyFont="1" applyFill="1" applyBorder="1" applyAlignment="1" applyProtection="1">
      <alignment vertical="center" wrapText="1" shrinkToFit="1"/>
    </xf>
    <xf numFmtId="0" fontId="71" fillId="26" borderId="19" xfId="0" applyFont="1" applyFill="1" applyBorder="1" applyAlignment="1" applyProtection="1">
      <alignment vertical="center" wrapText="1" shrinkToFit="1"/>
    </xf>
    <xf numFmtId="0" fontId="71" fillId="26" borderId="102" xfId="0" applyFont="1" applyFill="1" applyBorder="1" applyAlignment="1" applyProtection="1">
      <alignment horizontal="center" vertical="center" wrapText="1" shrinkToFit="1"/>
    </xf>
    <xf numFmtId="0" fontId="55" fillId="26" borderId="93" xfId="0" applyFont="1" applyFill="1" applyBorder="1" applyAlignment="1" applyProtection="1">
      <alignment horizontal="center" vertical="center" textRotation="255" wrapText="1"/>
    </xf>
    <xf numFmtId="0" fontId="71" fillId="26" borderId="17" xfId="0" applyFont="1" applyFill="1" applyBorder="1" applyAlignment="1" applyProtection="1">
      <alignment horizontal="center" vertical="center" wrapText="1" shrinkToFit="1"/>
    </xf>
    <xf numFmtId="0" fontId="71" fillId="26" borderId="18" xfId="0" applyFont="1" applyFill="1" applyBorder="1" applyAlignment="1" applyProtection="1">
      <alignment horizontal="center" vertical="center" wrapText="1" shrinkToFit="1"/>
    </xf>
    <xf numFmtId="0" fontId="71" fillId="26" borderId="19" xfId="0" applyFont="1" applyFill="1" applyBorder="1" applyAlignment="1" applyProtection="1">
      <alignment horizontal="center" vertical="center" wrapText="1" shrinkToFit="1"/>
    </xf>
    <xf numFmtId="0" fontId="71" fillId="26" borderId="93" xfId="0" applyFont="1" applyFill="1" applyBorder="1" applyAlignment="1" applyProtection="1">
      <alignment horizontal="center" vertical="center" wrapText="1" shrinkToFit="1"/>
    </xf>
    <xf numFmtId="0" fontId="71" fillId="26" borderId="93" xfId="0" applyFont="1" applyFill="1" applyBorder="1" applyAlignment="1" applyProtection="1">
      <alignment horizontal="center" vertical="center" shrinkToFit="1"/>
    </xf>
    <xf numFmtId="0" fontId="71" fillId="26" borderId="17" xfId="0" applyFont="1" applyFill="1" applyBorder="1" applyAlignment="1" applyProtection="1">
      <alignment horizontal="center" vertical="center" shrinkToFit="1"/>
    </xf>
    <xf numFmtId="0" fontId="71" fillId="26" borderId="93" xfId="0" applyFont="1" applyFill="1" applyBorder="1" applyAlignment="1" applyProtection="1">
      <alignment horizontal="center" vertical="center" wrapText="1"/>
    </xf>
    <xf numFmtId="0" fontId="71" fillId="26" borderId="117" xfId="0" applyFont="1" applyFill="1" applyBorder="1" applyAlignment="1" applyProtection="1">
      <alignment horizontal="center" vertical="center" wrapText="1"/>
    </xf>
    <xf numFmtId="0" fontId="71" fillId="26" borderId="138" xfId="0" applyFont="1" applyFill="1" applyBorder="1" applyAlignment="1" applyProtection="1">
      <alignment horizontal="center" vertical="center" wrapText="1"/>
    </xf>
    <xf numFmtId="0" fontId="71" fillId="26" borderId="19" xfId="0" applyFont="1" applyFill="1" applyBorder="1" applyAlignment="1" applyProtection="1">
      <alignment horizontal="center" vertical="center" wrapText="1"/>
    </xf>
    <xf numFmtId="0" fontId="71" fillId="26" borderId="93" xfId="0" applyFont="1" applyFill="1" applyBorder="1" applyAlignment="1" applyProtection="1">
      <alignment horizontal="center" vertical="center" textRotation="255"/>
    </xf>
    <xf numFmtId="0" fontId="71" fillId="26" borderId="17" xfId="0" applyFont="1" applyFill="1" applyBorder="1" applyAlignment="1" applyProtection="1">
      <alignment horizontal="center" vertical="center"/>
    </xf>
    <xf numFmtId="0" fontId="71" fillId="26" borderId="18" xfId="0" applyFont="1" applyFill="1" applyBorder="1" applyAlignment="1" applyProtection="1">
      <alignment horizontal="center" vertical="center"/>
    </xf>
    <xf numFmtId="0" fontId="71" fillId="0" borderId="10" xfId="0" applyFont="1" applyFill="1" applyBorder="1" applyAlignment="1" applyProtection="1">
      <alignment vertical="center" wrapText="1"/>
    </xf>
    <xf numFmtId="0" fontId="71" fillId="0" borderId="20" xfId="0" applyFont="1" applyFill="1" applyBorder="1" applyAlignment="1" applyProtection="1">
      <alignment horizontal="center" vertical="center"/>
    </xf>
    <xf numFmtId="0" fontId="71" fillId="0" borderId="28" xfId="0" applyFont="1" applyFill="1" applyBorder="1" applyAlignment="1" applyProtection="1">
      <alignment horizontal="center" vertical="center"/>
    </xf>
    <xf numFmtId="0" fontId="71" fillId="0" borderId="30" xfId="0" applyFont="1" applyFill="1" applyBorder="1" applyAlignment="1" applyProtection="1">
      <alignment horizontal="center" vertical="center"/>
    </xf>
    <xf numFmtId="0" fontId="55" fillId="0" borderId="12" xfId="0" applyFont="1" applyFill="1" applyBorder="1" applyAlignment="1" applyProtection="1">
      <alignment vertical="center" wrapText="1"/>
    </xf>
    <xf numFmtId="38" fontId="71" fillId="0" borderId="10" xfId="34" applyFont="1" applyFill="1" applyBorder="1" applyAlignment="1" applyProtection="1">
      <alignment vertical="center" shrinkToFit="1"/>
    </xf>
    <xf numFmtId="40" fontId="71" fillId="0" borderId="23" xfId="34" applyNumberFormat="1" applyFont="1" applyFill="1" applyBorder="1" applyAlignment="1" applyProtection="1">
      <alignment vertical="center" shrinkToFit="1"/>
    </xf>
    <xf numFmtId="10" fontId="71" fillId="0" borderId="10" xfId="28" applyNumberFormat="1" applyFont="1" applyFill="1" applyBorder="1" applyAlignment="1" applyProtection="1">
      <alignment vertical="center" shrinkToFit="1"/>
    </xf>
    <xf numFmtId="0" fontId="55" fillId="0" borderId="37" xfId="0" applyFont="1" applyFill="1" applyBorder="1" applyProtection="1">
      <alignment vertical="center"/>
    </xf>
    <xf numFmtId="0" fontId="55" fillId="0" borderId="37" xfId="0" applyFont="1" applyFill="1" applyBorder="1" applyAlignment="1" applyProtection="1">
      <alignment horizontal="center" vertical="center"/>
    </xf>
    <xf numFmtId="0" fontId="55" fillId="0" borderId="37" xfId="0" applyFont="1" applyFill="1" applyBorder="1" applyAlignment="1" applyProtection="1">
      <alignment vertical="center"/>
    </xf>
    <xf numFmtId="177" fontId="71" fillId="0" borderId="23" xfId="0" applyNumberFormat="1" applyFont="1" applyFill="1" applyBorder="1" applyProtection="1">
      <alignment vertical="center"/>
    </xf>
    <xf numFmtId="0" fontId="55" fillId="0" borderId="11" xfId="0" applyFont="1" applyFill="1" applyBorder="1" applyAlignment="1" applyProtection="1">
      <alignment vertical="center"/>
    </xf>
    <xf numFmtId="0" fontId="71" fillId="0" borderId="12" xfId="0" applyFont="1" applyFill="1" applyBorder="1" applyAlignment="1" applyProtection="1">
      <alignment horizontal="left" vertical="center"/>
    </xf>
    <xf numFmtId="0" fontId="71" fillId="0" borderId="37" xfId="0" applyFont="1" applyFill="1" applyBorder="1" applyAlignment="1" applyProtection="1">
      <alignment horizontal="center" vertical="center"/>
    </xf>
    <xf numFmtId="0" fontId="71" fillId="0" borderId="37" xfId="0" applyFont="1" applyFill="1" applyBorder="1" applyAlignment="1" applyProtection="1">
      <alignment horizontal="left" vertical="center"/>
    </xf>
    <xf numFmtId="177" fontId="71" fillId="0" borderId="140" xfId="34" applyNumberFormat="1" applyFont="1" applyFill="1" applyBorder="1" applyAlignment="1" applyProtection="1">
      <alignment vertical="center"/>
    </xf>
    <xf numFmtId="0" fontId="71" fillId="25" borderId="94" xfId="0" applyFont="1" applyFill="1" applyBorder="1" applyProtection="1">
      <alignment vertical="center"/>
    </xf>
    <xf numFmtId="0" fontId="55" fillId="25" borderId="45" xfId="0" applyFont="1" applyFill="1" applyBorder="1" applyProtection="1">
      <alignment vertical="center"/>
    </xf>
    <xf numFmtId="0" fontId="55" fillId="25" borderId="24" xfId="0" applyFont="1" applyFill="1" applyBorder="1" applyProtection="1">
      <alignment vertical="center"/>
    </xf>
    <xf numFmtId="0" fontId="55" fillId="25" borderId="25" xfId="0" applyFont="1" applyFill="1" applyBorder="1" applyProtection="1">
      <alignment vertical="center"/>
    </xf>
    <xf numFmtId="0" fontId="55" fillId="26" borderId="57" xfId="0" applyFont="1" applyFill="1" applyBorder="1" applyAlignment="1" applyProtection="1">
      <alignment horizontal="center" vertical="center" wrapText="1"/>
    </xf>
    <xf numFmtId="0" fontId="71" fillId="26" borderId="12" xfId="0" applyFont="1" applyFill="1" applyBorder="1" applyAlignment="1" applyProtection="1">
      <alignment horizontal="left" vertical="top" textRotation="255"/>
    </xf>
    <xf numFmtId="0" fontId="71" fillId="26" borderId="23" xfId="0" applyFont="1" applyFill="1" applyBorder="1" applyAlignment="1" applyProtection="1">
      <alignment vertical="center" wrapText="1"/>
    </xf>
    <xf numFmtId="0" fontId="71" fillId="26" borderId="17" xfId="0" applyFont="1" applyFill="1" applyBorder="1" applyAlignment="1" applyProtection="1">
      <alignment horizontal="center" vertical="center" wrapText="1"/>
    </xf>
    <xf numFmtId="0" fontId="71" fillId="26" borderId="16" xfId="0" applyFont="1" applyFill="1" applyBorder="1" applyAlignment="1" applyProtection="1">
      <alignment horizontal="center" vertical="center" wrapText="1"/>
    </xf>
    <xf numFmtId="0" fontId="71" fillId="26" borderId="102" xfId="0" applyFont="1" applyFill="1" applyBorder="1" applyAlignment="1" applyProtection="1">
      <alignment horizontal="center" vertical="center" textRotation="255"/>
    </xf>
    <xf numFmtId="0" fontId="54" fillId="26" borderId="93" xfId="0" applyFont="1" applyFill="1" applyBorder="1" applyAlignment="1" applyProtection="1">
      <alignment horizontal="center" vertical="top" textRotation="255" wrapText="1"/>
    </xf>
    <xf numFmtId="40" fontId="71" fillId="0" borderId="12" xfId="34" applyNumberFormat="1" applyFont="1" applyFill="1" applyBorder="1" applyAlignment="1" applyProtection="1">
      <alignment vertical="center" shrinkToFit="1"/>
    </xf>
    <xf numFmtId="179" fontId="71" fillId="0" borderId="10" xfId="28" applyNumberFormat="1" applyFont="1" applyFill="1" applyBorder="1" applyAlignment="1" applyProtection="1">
      <alignment vertical="center" shrinkToFit="1"/>
    </xf>
    <xf numFmtId="0" fontId="58" fillId="34" borderId="32" xfId="0" applyFont="1" applyFill="1" applyBorder="1" applyProtection="1">
      <alignment vertical="center"/>
    </xf>
    <xf numFmtId="179" fontId="71" fillId="0" borderId="29" xfId="28" applyNumberFormat="1" applyFont="1" applyFill="1" applyBorder="1" applyAlignment="1" applyProtection="1">
      <alignment vertical="center" shrinkToFit="1"/>
    </xf>
    <xf numFmtId="0" fontId="56" fillId="0" borderId="62" xfId="0" applyFont="1" applyFill="1" applyBorder="1" applyAlignment="1" applyProtection="1">
      <alignment vertical="center"/>
    </xf>
    <xf numFmtId="0" fontId="56" fillId="0" borderId="52" xfId="0" applyFont="1" applyFill="1" applyBorder="1" applyAlignment="1" applyProtection="1">
      <alignment vertical="center"/>
    </xf>
    <xf numFmtId="0" fontId="55" fillId="0" borderId="52" xfId="0" applyFont="1" applyFill="1" applyBorder="1" applyProtection="1">
      <alignment vertical="center"/>
    </xf>
    <xf numFmtId="0" fontId="55" fillId="0" borderId="52" xfId="0" applyFont="1" applyFill="1" applyBorder="1" applyAlignment="1" applyProtection="1">
      <alignment horizontal="center" vertical="center"/>
    </xf>
    <xf numFmtId="0" fontId="55" fillId="0" borderId="52" xfId="0" applyFont="1" applyFill="1" applyBorder="1" applyAlignment="1" applyProtection="1">
      <alignment vertical="center"/>
    </xf>
    <xf numFmtId="177" fontId="71" fillId="0" borderId="27" xfId="0" applyNumberFormat="1" applyFont="1" applyFill="1" applyBorder="1" applyProtection="1">
      <alignment vertical="center"/>
    </xf>
    <xf numFmtId="49" fontId="55" fillId="0" borderId="0" xfId="0" applyNumberFormat="1" applyFont="1" applyFill="1" applyBorder="1" applyAlignment="1" applyProtection="1">
      <alignment horizontal="center" vertical="center"/>
    </xf>
    <xf numFmtId="0" fontId="83" fillId="0" borderId="0" xfId="0" applyFont="1" applyFill="1" applyProtection="1">
      <alignment vertical="center"/>
    </xf>
    <xf numFmtId="0" fontId="87" fillId="0" borderId="0" xfId="0" applyFont="1" applyFill="1" applyAlignment="1" applyProtection="1">
      <alignment vertical="center"/>
    </xf>
    <xf numFmtId="0" fontId="88" fillId="0" borderId="0" xfId="0" applyFont="1" applyFill="1" applyAlignment="1" applyProtection="1">
      <alignment horizontal="left" vertical="center"/>
    </xf>
    <xf numFmtId="0" fontId="88" fillId="0" borderId="0" xfId="0" applyFont="1" applyFill="1" applyBorder="1" applyAlignment="1" applyProtection="1">
      <alignment horizontal="left" vertical="top" wrapText="1"/>
    </xf>
    <xf numFmtId="49" fontId="0" fillId="0" borderId="0" xfId="0" applyNumberFormat="1">
      <alignment vertical="center"/>
    </xf>
    <xf numFmtId="49" fontId="0" fillId="0" borderId="0" xfId="0" applyNumberFormat="1" applyAlignment="1">
      <alignment vertical="center"/>
    </xf>
    <xf numFmtId="49" fontId="0" fillId="0" borderId="0" xfId="0" applyNumberFormat="1" applyAlignment="1">
      <alignment horizontal="left" vertical="center" wrapText="1"/>
    </xf>
    <xf numFmtId="0" fontId="90" fillId="0" borderId="0" xfId="0" applyFont="1" applyAlignment="1">
      <alignment horizontal="right" vertical="top" wrapText="1"/>
    </xf>
    <xf numFmtId="0" fontId="30" fillId="0" borderId="61" xfId="0" applyFont="1" applyBorder="1" applyAlignment="1">
      <alignment vertical="center" wrapText="1"/>
    </xf>
    <xf numFmtId="0" fontId="30" fillId="0" borderId="36" xfId="0" applyFont="1" applyBorder="1" applyAlignment="1">
      <alignment vertical="center" wrapText="1"/>
    </xf>
    <xf numFmtId="0" fontId="30" fillId="0" borderId="23" xfId="0" applyFont="1" applyBorder="1" applyAlignment="1">
      <alignment horizontal="center" vertical="center" wrapText="1"/>
    </xf>
    <xf numFmtId="0" fontId="33" fillId="0" borderId="24" xfId="0" applyFont="1" applyBorder="1" applyAlignment="1">
      <alignment vertical="center" wrapText="1"/>
    </xf>
    <xf numFmtId="0" fontId="33" fillId="0" borderId="25" xfId="0" applyFont="1" applyBorder="1" applyAlignment="1">
      <alignment vertical="center" wrapText="1"/>
    </xf>
    <xf numFmtId="0" fontId="92" fillId="0" borderId="0" xfId="0" applyFont="1">
      <alignment vertical="center"/>
    </xf>
    <xf numFmtId="0" fontId="93" fillId="0" borderId="0" xfId="0" applyFont="1" applyAlignment="1">
      <alignment horizontal="right" vertical="center" wrapText="1"/>
    </xf>
    <xf numFmtId="0" fontId="95" fillId="29" borderId="90" xfId="0" applyFont="1" applyFill="1" applyBorder="1" applyAlignment="1">
      <alignment horizontal="center" vertical="center" wrapText="1"/>
    </xf>
    <xf numFmtId="0" fontId="56" fillId="0" borderId="0" xfId="0" applyFont="1" applyFill="1" applyAlignment="1">
      <alignment vertical="top"/>
    </xf>
    <xf numFmtId="0" fontId="95" fillId="29" borderId="73" xfId="0" applyFont="1" applyFill="1" applyBorder="1" applyAlignment="1">
      <alignment horizontal="center" vertical="center" wrapText="1"/>
    </xf>
    <xf numFmtId="0" fontId="95" fillId="26" borderId="58" xfId="0" applyFont="1" applyFill="1" applyBorder="1" applyAlignment="1">
      <alignment vertical="center" wrapText="1"/>
    </xf>
    <xf numFmtId="0" fontId="95" fillId="29" borderId="109" xfId="0" applyFont="1" applyFill="1" applyBorder="1" applyAlignment="1">
      <alignment horizontal="center" vertical="center" wrapText="1"/>
    </xf>
    <xf numFmtId="0" fontId="95" fillId="26" borderId="136" xfId="0" applyFont="1" applyFill="1" applyBorder="1" applyAlignment="1">
      <alignment vertical="center" wrapText="1"/>
    </xf>
    <xf numFmtId="0" fontId="95" fillId="29" borderId="115" xfId="0" applyFont="1" applyFill="1" applyBorder="1" applyAlignment="1">
      <alignment horizontal="center" vertical="center" wrapText="1"/>
    </xf>
    <xf numFmtId="0" fontId="95" fillId="26" borderId="104" xfId="0" applyFont="1" applyFill="1" applyBorder="1" applyAlignment="1">
      <alignment vertical="center" wrapText="1"/>
    </xf>
    <xf numFmtId="0" fontId="95" fillId="29" borderId="116" xfId="0" applyFont="1" applyFill="1" applyBorder="1" applyAlignment="1">
      <alignment horizontal="center" vertical="center" wrapText="1"/>
    </xf>
    <xf numFmtId="0" fontId="95" fillId="26" borderId="105" xfId="0" applyFont="1" applyFill="1" applyBorder="1" applyAlignment="1">
      <alignment vertical="center" wrapText="1"/>
    </xf>
    <xf numFmtId="0" fontId="56" fillId="0" borderId="0" xfId="0" applyFont="1" applyFill="1">
      <alignment vertical="center"/>
    </xf>
    <xf numFmtId="0" fontId="95" fillId="29" borderId="130" xfId="0" applyFont="1" applyFill="1" applyBorder="1" applyAlignment="1">
      <alignment horizontal="center" vertical="center" wrapText="1"/>
    </xf>
    <xf numFmtId="0" fontId="95" fillId="26" borderId="152" xfId="0" applyFont="1" applyFill="1" applyBorder="1" applyAlignment="1">
      <alignment vertical="center" wrapText="1"/>
    </xf>
    <xf numFmtId="0" fontId="55" fillId="0" borderId="0" xfId="0" applyFont="1">
      <alignment vertical="center"/>
    </xf>
    <xf numFmtId="0" fontId="95" fillId="26" borderId="38" xfId="0" applyFont="1" applyFill="1" applyBorder="1" applyAlignment="1">
      <alignment vertical="center" wrapText="1"/>
    </xf>
    <xf numFmtId="0" fontId="95" fillId="29" borderId="91" xfId="0" applyFont="1" applyFill="1" applyBorder="1" applyAlignment="1">
      <alignment horizontal="center" vertical="center" wrapText="1"/>
    </xf>
    <xf numFmtId="0" fontId="95" fillId="26" borderId="107" xfId="0" applyFont="1" applyFill="1" applyBorder="1" applyAlignment="1">
      <alignment vertical="center" wrapText="1"/>
    </xf>
    <xf numFmtId="178" fontId="63" fillId="25" borderId="154" xfId="0" applyNumberFormat="1" applyFont="1" applyFill="1" applyBorder="1" applyProtection="1">
      <alignment vertical="center"/>
      <protection locked="0"/>
    </xf>
    <xf numFmtId="178" fontId="63" fillId="25" borderId="155" xfId="0" applyNumberFormat="1" applyFont="1" applyFill="1" applyBorder="1" applyProtection="1">
      <alignment vertical="center"/>
      <protection locked="0"/>
    </xf>
    <xf numFmtId="178" fontId="63" fillId="25" borderId="156" xfId="0" applyNumberFormat="1" applyFont="1" applyFill="1" applyBorder="1" applyProtection="1">
      <alignment vertical="center"/>
      <protection locked="0"/>
    </xf>
    <xf numFmtId="0" fontId="56" fillId="0" borderId="10" xfId="0" applyFont="1" applyFill="1" applyBorder="1" applyAlignment="1" applyProtection="1">
      <alignment vertical="center" wrapText="1"/>
    </xf>
    <xf numFmtId="178" fontId="63" fillId="25" borderId="157" xfId="0" applyNumberFormat="1" applyFont="1" applyFill="1" applyBorder="1" applyProtection="1">
      <alignment vertical="center"/>
      <protection locked="0"/>
    </xf>
    <xf numFmtId="0" fontId="86" fillId="0" borderId="0" xfId="0" applyFont="1" applyFill="1" applyAlignment="1" applyProtection="1">
      <alignment horizontal="left" vertical="top" wrapText="1"/>
    </xf>
    <xf numFmtId="0" fontId="56" fillId="0" borderId="0" xfId="0" applyFont="1" applyFill="1" applyBorder="1" applyAlignment="1" applyProtection="1">
      <alignment vertical="center"/>
    </xf>
    <xf numFmtId="0" fontId="56" fillId="0" borderId="0" xfId="0" applyFont="1" applyFill="1" applyBorder="1" applyAlignment="1" applyProtection="1">
      <alignment horizontal="center" vertical="center"/>
    </xf>
    <xf numFmtId="0" fontId="54" fillId="0" borderId="0" xfId="0" applyFont="1" applyFill="1" applyBorder="1" applyAlignment="1" applyProtection="1">
      <alignment horizontal="left" vertical="center" wrapText="1"/>
    </xf>
    <xf numFmtId="0" fontId="61" fillId="26" borderId="0" xfId="0" applyFont="1" applyFill="1" applyBorder="1" applyAlignment="1" applyProtection="1">
      <alignment horizontal="left" vertical="center" wrapText="1"/>
    </xf>
    <xf numFmtId="0" fontId="61" fillId="0" borderId="0" xfId="0" applyFont="1" applyFill="1" applyBorder="1" applyAlignment="1" applyProtection="1">
      <alignment vertical="center" wrapText="1"/>
    </xf>
    <xf numFmtId="0" fontId="54" fillId="0" borderId="0" xfId="0" applyFont="1" applyFill="1" applyBorder="1" applyAlignment="1" applyProtection="1">
      <alignment vertical="center" wrapText="1"/>
    </xf>
    <xf numFmtId="0" fontId="61" fillId="26" borderId="0" xfId="0" applyFont="1" applyFill="1" applyAlignment="1" applyProtection="1">
      <alignment horizontal="left" vertical="center" wrapText="1"/>
    </xf>
    <xf numFmtId="0" fontId="78" fillId="0" borderId="0" xfId="0" applyFont="1" applyFill="1" applyBorder="1" applyAlignment="1" applyProtection="1">
      <alignment vertical="center" shrinkToFit="1"/>
    </xf>
    <xf numFmtId="0" fontId="79" fillId="0" borderId="0" xfId="0" applyFont="1" applyFill="1" applyBorder="1" applyAlignment="1" applyProtection="1">
      <alignment horizontal="center" vertical="center"/>
    </xf>
    <xf numFmtId="0" fontId="78" fillId="26" borderId="0" xfId="0" applyFont="1" applyFill="1" applyBorder="1" applyAlignment="1" applyProtection="1">
      <alignment horizontal="left" vertical="center" wrapText="1"/>
    </xf>
    <xf numFmtId="0" fontId="61" fillId="0" borderId="0" xfId="0" applyFont="1" applyFill="1" applyAlignment="1" applyProtection="1">
      <alignment horizontal="left" vertical="top" wrapText="1"/>
    </xf>
    <xf numFmtId="0" fontId="61" fillId="0" borderId="0" xfId="0" applyFont="1" applyFill="1" applyBorder="1" applyAlignment="1" applyProtection="1">
      <alignment horizontal="left" vertical="center" wrapText="1"/>
    </xf>
    <xf numFmtId="0" fontId="61" fillId="0" borderId="0" xfId="0" applyFont="1" applyFill="1" applyBorder="1" applyAlignment="1" applyProtection="1">
      <alignment vertical="top" wrapText="1"/>
    </xf>
    <xf numFmtId="0" fontId="61" fillId="0" borderId="0" xfId="0" applyFont="1" applyFill="1" applyBorder="1" applyAlignment="1" applyProtection="1">
      <alignment horizontal="left" vertical="top" wrapText="1"/>
    </xf>
    <xf numFmtId="0" fontId="97" fillId="0" borderId="0" xfId="0" applyFont="1" applyFill="1" applyBorder="1" applyAlignment="1">
      <alignment horizontal="left" vertical="center" wrapText="1"/>
    </xf>
    <xf numFmtId="0" fontId="33" fillId="0" borderId="95"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wrapText="1"/>
    </xf>
    <xf numFmtId="0" fontId="55" fillId="0" borderId="0" xfId="0" applyFont="1" applyFill="1">
      <alignment vertical="center"/>
    </xf>
    <xf numFmtId="0" fontId="55" fillId="26" borderId="0" xfId="0" applyFont="1" applyFill="1">
      <alignment vertical="center"/>
    </xf>
    <xf numFmtId="0" fontId="55" fillId="26" borderId="0" xfId="0" applyFont="1" applyFill="1" applyAlignment="1">
      <alignment horizontal="center" vertical="center"/>
    </xf>
    <xf numFmtId="0" fontId="57" fillId="26" borderId="0" xfId="0" applyFont="1" applyFill="1">
      <alignment vertical="center"/>
    </xf>
    <xf numFmtId="0" fontId="55" fillId="0" borderId="0" xfId="0" applyFont="1" applyFill="1" applyBorder="1">
      <alignment vertical="center"/>
    </xf>
    <xf numFmtId="0" fontId="78" fillId="0" borderId="0" xfId="0" applyFont="1" applyFill="1" applyBorder="1">
      <alignment vertical="center"/>
    </xf>
    <xf numFmtId="0" fontId="78" fillId="0" borderId="45" xfId="0" applyFont="1" applyBorder="1" applyAlignment="1">
      <alignment vertical="center" wrapText="1"/>
    </xf>
    <xf numFmtId="0" fontId="78" fillId="0" borderId="0" xfId="0" applyFont="1" applyFill="1" applyBorder="1" applyAlignment="1">
      <alignment vertical="center" wrapText="1"/>
    </xf>
    <xf numFmtId="0" fontId="54" fillId="0" borderId="0" xfId="0" applyFont="1" applyFill="1" applyBorder="1" applyAlignment="1">
      <alignment vertical="center"/>
    </xf>
    <xf numFmtId="0" fontId="78" fillId="0" borderId="35" xfId="0" applyFont="1" applyFill="1" applyBorder="1" applyAlignment="1">
      <alignment vertical="center" wrapText="1"/>
    </xf>
    <xf numFmtId="0" fontId="79" fillId="0" borderId="0" xfId="0" applyFont="1" applyFill="1">
      <alignment vertical="center"/>
    </xf>
    <xf numFmtId="0" fontId="99" fillId="0" borderId="107" xfId="0" applyFont="1" applyBorder="1">
      <alignment vertical="center"/>
    </xf>
    <xf numFmtId="0" fontId="99" fillId="0" borderId="106" xfId="0" applyFont="1" applyFill="1" applyBorder="1" applyAlignment="1">
      <alignment horizontal="center" vertical="center"/>
    </xf>
    <xf numFmtId="0" fontId="100" fillId="0" borderId="106" xfId="0" applyFont="1" applyFill="1" applyBorder="1" applyAlignment="1" applyProtection="1">
      <alignment vertical="center" shrinkToFit="1"/>
      <protection locked="0"/>
    </xf>
    <xf numFmtId="0" fontId="100" fillId="0" borderId="106" xfId="0" applyFont="1" applyFill="1" applyBorder="1" applyAlignment="1">
      <alignment horizontal="center" vertical="center"/>
    </xf>
    <xf numFmtId="0" fontId="100" fillId="0" borderId="106" xfId="0" applyFont="1" applyFill="1" applyBorder="1" applyAlignment="1">
      <alignment vertical="center"/>
    </xf>
    <xf numFmtId="0" fontId="99" fillId="0" borderId="106" xfId="0" applyFont="1" applyFill="1" applyBorder="1">
      <alignment vertical="center"/>
    </xf>
    <xf numFmtId="0" fontId="100" fillId="0" borderId="106" xfId="0" applyFont="1" applyFill="1" applyBorder="1">
      <alignment vertical="center"/>
    </xf>
    <xf numFmtId="0" fontId="100" fillId="0" borderId="108" xfId="0" applyFont="1" applyFill="1" applyBorder="1">
      <alignment vertical="center"/>
    </xf>
    <xf numFmtId="0" fontId="100" fillId="26" borderId="0" xfId="0" applyFont="1" applyFill="1" applyBorder="1">
      <alignment vertical="center"/>
    </xf>
    <xf numFmtId="0" fontId="99" fillId="26" borderId="0" xfId="0" applyFont="1" applyFill="1" applyBorder="1">
      <alignment vertical="center"/>
    </xf>
    <xf numFmtId="0" fontId="100" fillId="26" borderId="35" xfId="0" applyFont="1" applyFill="1" applyBorder="1">
      <alignment vertical="center"/>
    </xf>
    <xf numFmtId="0" fontId="100" fillId="0" borderId="0" xfId="0" applyFont="1" applyFill="1" applyBorder="1" applyAlignment="1">
      <alignment vertical="center" wrapText="1"/>
    </xf>
    <xf numFmtId="0" fontId="100" fillId="0" borderId="0" xfId="0" applyFont="1" applyFill="1" applyBorder="1">
      <alignment vertical="center"/>
    </xf>
    <xf numFmtId="0" fontId="100" fillId="0" borderId="35" xfId="0" applyFont="1" applyFill="1" applyBorder="1">
      <alignment vertical="center"/>
    </xf>
    <xf numFmtId="0" fontId="100" fillId="26" borderId="38" xfId="0" applyFont="1" applyFill="1" applyBorder="1" applyAlignment="1">
      <alignment vertical="center" wrapText="1"/>
    </xf>
    <xf numFmtId="0" fontId="100" fillId="26" borderId="0" xfId="0" applyFont="1" applyFill="1" applyBorder="1" applyAlignment="1">
      <alignment vertical="center" wrapText="1"/>
    </xf>
    <xf numFmtId="0" fontId="103" fillId="26" borderId="0" xfId="0" applyFont="1" applyFill="1" applyBorder="1" applyAlignment="1">
      <alignment vertical="center"/>
    </xf>
    <xf numFmtId="0" fontId="100" fillId="26" borderId="35" xfId="0" applyFont="1" applyFill="1" applyBorder="1" applyAlignment="1">
      <alignment vertical="center" wrapText="1"/>
    </xf>
    <xf numFmtId="0" fontId="100" fillId="26" borderId="46" xfId="0" applyFont="1" applyFill="1" applyBorder="1" applyAlignment="1">
      <alignment vertical="center" wrapText="1"/>
    </xf>
    <xf numFmtId="0" fontId="100" fillId="26" borderId="45" xfId="0" applyFont="1" applyFill="1" applyBorder="1" applyAlignment="1">
      <alignment vertical="center" wrapText="1"/>
    </xf>
    <xf numFmtId="0" fontId="100" fillId="26" borderId="44" xfId="0" applyFont="1" applyFill="1" applyBorder="1" applyAlignment="1">
      <alignment vertical="center" wrapText="1"/>
    </xf>
    <xf numFmtId="0" fontId="104" fillId="26" borderId="0" xfId="0" applyFont="1" applyFill="1" applyAlignment="1">
      <alignment vertical="top" wrapText="1"/>
    </xf>
    <xf numFmtId="0" fontId="104" fillId="26" borderId="0" xfId="0" applyFont="1" applyFill="1" applyBorder="1" applyAlignment="1">
      <alignment vertical="top" wrapText="1"/>
    </xf>
    <xf numFmtId="0" fontId="100" fillId="26" borderId="106" xfId="0" applyFont="1" applyFill="1" applyBorder="1" applyAlignment="1">
      <alignment vertical="center" wrapText="1"/>
    </xf>
    <xf numFmtId="0" fontId="104" fillId="26" borderId="0" xfId="0" applyFont="1" applyFill="1" applyBorder="1" applyAlignment="1">
      <alignment horizontal="right" vertical="top" wrapText="1"/>
    </xf>
    <xf numFmtId="0" fontId="100" fillId="26" borderId="0" xfId="0" applyFont="1" applyFill="1" applyAlignment="1">
      <alignment vertical="center" wrapText="1"/>
    </xf>
    <xf numFmtId="0" fontId="104" fillId="26" borderId="0" xfId="0" applyFont="1" applyFill="1" applyBorder="1" applyAlignment="1">
      <alignment vertical="top"/>
    </xf>
    <xf numFmtId="0" fontId="104" fillId="26" borderId="0" xfId="0" applyFont="1" applyFill="1" applyBorder="1" applyAlignment="1">
      <alignment horizontal="right" vertical="top"/>
    </xf>
    <xf numFmtId="0" fontId="79" fillId="0" borderId="0" xfId="0" applyFont="1">
      <alignment vertical="center"/>
    </xf>
    <xf numFmtId="0" fontId="100" fillId="26" borderId="144" xfId="0" applyFont="1" applyFill="1" applyBorder="1" applyAlignment="1">
      <alignment vertical="center" wrapText="1"/>
    </xf>
    <xf numFmtId="0" fontId="103" fillId="26" borderId="106" xfId="0" applyFont="1" applyFill="1" applyBorder="1" applyAlignment="1">
      <alignment vertical="center"/>
    </xf>
    <xf numFmtId="0" fontId="100" fillId="29" borderId="108" xfId="0" applyFont="1" applyFill="1" applyBorder="1" applyAlignment="1">
      <alignment vertical="center" wrapText="1"/>
    </xf>
    <xf numFmtId="0" fontId="100" fillId="29" borderId="61" xfId="0" applyFont="1" applyFill="1" applyBorder="1" applyAlignment="1">
      <alignment vertical="center" wrapText="1"/>
    </xf>
    <xf numFmtId="0" fontId="102" fillId="26" borderId="11" xfId="0" applyFont="1" applyFill="1" applyBorder="1">
      <alignment vertical="center"/>
    </xf>
    <xf numFmtId="0" fontId="102" fillId="26" borderId="37" xfId="0" applyFont="1" applyFill="1" applyBorder="1">
      <alignment vertical="center"/>
    </xf>
    <xf numFmtId="0" fontId="103" fillId="26" borderId="37" xfId="0" applyFont="1" applyFill="1" applyBorder="1">
      <alignment vertical="center"/>
    </xf>
    <xf numFmtId="0" fontId="103" fillId="26" borderId="0" xfId="0" applyFont="1" applyFill="1" applyBorder="1" applyAlignment="1">
      <alignment vertical="center" wrapText="1"/>
    </xf>
    <xf numFmtId="0" fontId="100" fillId="29" borderId="35" xfId="0" applyFont="1" applyFill="1" applyBorder="1" applyAlignment="1">
      <alignment vertical="center" wrapText="1"/>
    </xf>
    <xf numFmtId="0" fontId="100" fillId="29" borderId="94" xfId="0" applyFont="1" applyFill="1" applyBorder="1" applyAlignment="1">
      <alignment vertical="center" wrapText="1"/>
    </xf>
    <xf numFmtId="0" fontId="62" fillId="0" borderId="0" xfId="0" applyFont="1" applyFill="1">
      <alignment vertical="center"/>
    </xf>
    <xf numFmtId="0" fontId="102" fillId="0" borderId="0" xfId="0" applyFont="1">
      <alignment vertical="center"/>
    </xf>
    <xf numFmtId="0" fontId="102" fillId="0" borderId="0" xfId="0" applyFont="1" applyFill="1">
      <alignment vertical="center"/>
    </xf>
    <xf numFmtId="0" fontId="55" fillId="0" borderId="0" xfId="0" applyFont="1" applyBorder="1">
      <alignment vertical="center"/>
    </xf>
    <xf numFmtId="0" fontId="102" fillId="0" borderId="106" xfId="0" applyFont="1" applyBorder="1">
      <alignment vertical="center"/>
    </xf>
    <xf numFmtId="0" fontId="102" fillId="0" borderId="106" xfId="0" applyFont="1" applyFill="1" applyBorder="1">
      <alignment vertical="center"/>
    </xf>
    <xf numFmtId="0" fontId="89" fillId="0" borderId="0" xfId="0" applyFont="1" applyAlignment="1" applyProtection="1">
      <alignment horizontal="center" vertical="center"/>
      <protection locked="0"/>
    </xf>
    <xf numFmtId="0" fontId="89" fillId="0" borderId="0" xfId="0" applyFont="1" applyFill="1" applyBorder="1" applyAlignment="1" applyProtection="1">
      <alignment horizontal="center" vertical="center"/>
      <protection locked="0"/>
    </xf>
    <xf numFmtId="0" fontId="95" fillId="0" borderId="0" xfId="0" applyFont="1" applyFill="1" applyBorder="1" applyAlignment="1" applyProtection="1">
      <alignment horizontal="center" vertical="center"/>
      <protection locked="0"/>
    </xf>
    <xf numFmtId="0" fontId="95" fillId="0" borderId="0" xfId="0" applyFont="1" applyFill="1" applyBorder="1" applyAlignment="1" applyProtection="1">
      <alignment horizontal="left" vertical="center"/>
      <protection locked="0"/>
    </xf>
    <xf numFmtId="0" fontId="97" fillId="0" borderId="0" xfId="0" applyFont="1" applyFill="1" applyBorder="1" applyAlignment="1" applyProtection="1">
      <alignment horizontal="left" vertical="center"/>
      <protection locked="0"/>
    </xf>
    <xf numFmtId="0" fontId="97" fillId="0" borderId="0" xfId="0" applyFont="1" applyFill="1" applyBorder="1" applyAlignment="1">
      <alignment vertical="center" wrapText="1"/>
    </xf>
    <xf numFmtId="0" fontId="97" fillId="0" borderId="0" xfId="0" applyFont="1" applyFill="1" applyBorder="1" applyAlignment="1">
      <alignment vertical="center"/>
    </xf>
    <xf numFmtId="0" fontId="95" fillId="0" borderId="0" xfId="0" applyFont="1" applyFill="1" applyBorder="1" applyAlignment="1" applyProtection="1">
      <alignment vertical="center"/>
      <protection locked="0"/>
    </xf>
    <xf numFmtId="0" fontId="56" fillId="0" borderId="0" xfId="0" applyFont="1">
      <alignment vertical="center"/>
    </xf>
    <xf numFmtId="0" fontId="97" fillId="0" borderId="16" xfId="0" applyFont="1" applyBorder="1" applyProtection="1">
      <alignment vertical="center"/>
      <protection locked="0"/>
    </xf>
    <xf numFmtId="0" fontId="97" fillId="0" borderId="0" xfId="0" applyFont="1" applyFill="1" applyBorder="1" applyAlignment="1" applyProtection="1">
      <alignment horizontal="center" vertical="center"/>
      <protection locked="0"/>
    </xf>
    <xf numFmtId="0" fontId="97" fillId="0" borderId="0" xfId="0" applyFont="1" applyFill="1" applyBorder="1" applyAlignment="1" applyProtection="1">
      <alignment vertical="center"/>
      <protection locked="0"/>
    </xf>
    <xf numFmtId="0" fontId="89" fillId="0" borderId="0" xfId="0" applyFont="1" applyFill="1" applyBorder="1">
      <alignment vertical="center"/>
    </xf>
    <xf numFmtId="0" fontId="89" fillId="0" borderId="0" xfId="0" applyFont="1" applyFill="1" applyBorder="1" applyAlignment="1" applyProtection="1">
      <alignment vertical="center"/>
      <protection locked="0"/>
    </xf>
    <xf numFmtId="0" fontId="97" fillId="0" borderId="33" xfId="0" applyFont="1" applyFill="1" applyBorder="1" applyAlignment="1" applyProtection="1">
      <alignment vertical="center"/>
      <protection locked="0"/>
    </xf>
    <xf numFmtId="0" fontId="95" fillId="0" borderId="16" xfId="0" applyFont="1" applyBorder="1" applyProtection="1">
      <alignment vertical="center"/>
      <protection locked="0"/>
    </xf>
    <xf numFmtId="0" fontId="97" fillId="29" borderId="0" xfId="0" applyFont="1" applyFill="1" applyBorder="1" applyAlignment="1" applyProtection="1">
      <alignment vertical="center"/>
      <protection locked="0"/>
    </xf>
    <xf numFmtId="0" fontId="89" fillId="29" borderId="0" xfId="0" applyFont="1" applyFill="1" applyBorder="1" applyAlignment="1" applyProtection="1">
      <alignment vertical="center"/>
      <protection locked="0"/>
    </xf>
    <xf numFmtId="0" fontId="89" fillId="29" borderId="33" xfId="0" applyFont="1" applyFill="1" applyBorder="1" applyAlignment="1" applyProtection="1">
      <alignment vertical="center"/>
      <protection locked="0"/>
    </xf>
    <xf numFmtId="0" fontId="89" fillId="0" borderId="15" xfId="0" applyFont="1" applyBorder="1" applyProtection="1">
      <alignment vertical="center"/>
      <protection locked="0"/>
    </xf>
    <xf numFmtId="0" fontId="89" fillId="0" borderId="21" xfId="0" applyFont="1" applyFill="1" applyBorder="1" applyAlignment="1" applyProtection="1">
      <alignment vertical="center"/>
      <protection locked="0"/>
    </xf>
    <xf numFmtId="0" fontId="95" fillId="0" borderId="21" xfId="0" applyFont="1" applyFill="1" applyBorder="1" applyAlignment="1" applyProtection="1">
      <alignment vertical="center"/>
      <protection locked="0"/>
    </xf>
    <xf numFmtId="0" fontId="97" fillId="0" borderId="14" xfId="0" applyFont="1" applyFill="1" applyBorder="1" applyAlignment="1" applyProtection="1">
      <alignment vertical="center"/>
      <protection locked="0"/>
    </xf>
    <xf numFmtId="0" fontId="89" fillId="26" borderId="11" xfId="0" applyFont="1" applyFill="1" applyBorder="1" applyAlignment="1" applyProtection="1">
      <alignment vertical="center"/>
      <protection locked="0"/>
    </xf>
    <xf numFmtId="0" fontId="89" fillId="29" borderId="37" xfId="0" applyFont="1" applyFill="1" applyBorder="1" applyAlignment="1" applyProtection="1">
      <alignment vertical="center"/>
      <protection locked="0"/>
    </xf>
    <xf numFmtId="0" fontId="89" fillId="0" borderId="37" xfId="0" applyFont="1" applyFill="1" applyBorder="1" applyAlignment="1" applyProtection="1">
      <alignment vertical="center"/>
      <protection locked="0"/>
    </xf>
    <xf numFmtId="0" fontId="89" fillId="0" borderId="11" xfId="0" applyFont="1" applyFill="1" applyBorder="1" applyAlignment="1" applyProtection="1">
      <alignment vertical="center"/>
      <protection locked="0"/>
    </xf>
    <xf numFmtId="0" fontId="97" fillId="0" borderId="0" xfId="0" applyFont="1" applyAlignment="1">
      <alignment vertical="center" wrapText="1"/>
    </xf>
    <xf numFmtId="0" fontId="80" fillId="0" borderId="0" xfId="0" applyFont="1" applyFill="1" applyBorder="1" applyAlignment="1">
      <alignment vertical="center"/>
    </xf>
    <xf numFmtId="0" fontId="55" fillId="0" borderId="0" xfId="0" applyFont="1" applyFill="1" applyAlignment="1">
      <alignment vertical="center"/>
    </xf>
    <xf numFmtId="0" fontId="62" fillId="0" borderId="0" xfId="0" applyFont="1" applyFill="1" applyAlignment="1">
      <alignment vertical="center"/>
    </xf>
    <xf numFmtId="0" fontId="104" fillId="0" borderId="0" xfId="0" applyFont="1" applyFill="1" applyAlignment="1">
      <alignment horizontal="right" vertical="top"/>
    </xf>
    <xf numFmtId="0" fontId="104" fillId="0" borderId="0" xfId="0" applyFont="1" applyFill="1" applyBorder="1" applyAlignment="1">
      <alignment vertical="center" wrapText="1"/>
    </xf>
    <xf numFmtId="0" fontId="104" fillId="0" borderId="0" xfId="0" applyFont="1" applyAlignment="1"/>
    <xf numFmtId="0" fontId="104" fillId="0" borderId="0" xfId="0" applyFont="1" applyFill="1" applyBorder="1" applyAlignment="1"/>
    <xf numFmtId="0" fontId="104" fillId="0" borderId="0" xfId="0" applyFont="1" applyFill="1" applyBorder="1" applyAlignment="1">
      <alignment vertical="center"/>
    </xf>
    <xf numFmtId="0" fontId="108" fillId="0" borderId="0" xfId="0" applyFont="1" applyAlignment="1"/>
    <xf numFmtId="0" fontId="108" fillId="0" borderId="0" xfId="0" applyFont="1" applyFill="1" applyBorder="1" applyAlignment="1"/>
    <xf numFmtId="0" fontId="108" fillId="0" borderId="21" xfId="0" applyFont="1" applyFill="1" applyBorder="1" applyAlignment="1"/>
    <xf numFmtId="0" fontId="109" fillId="0" borderId="21" xfId="0" applyFont="1" applyFill="1" applyBorder="1" applyAlignment="1">
      <alignment vertical="center"/>
    </xf>
    <xf numFmtId="0" fontId="110" fillId="0" borderId="0" xfId="0" applyFont="1" applyBorder="1">
      <alignment vertical="center"/>
    </xf>
    <xf numFmtId="0" fontId="108" fillId="0" borderId="33" xfId="0" applyFont="1" applyFill="1" applyBorder="1" applyAlignment="1">
      <alignment horizontal="center" vertical="center"/>
    </xf>
    <xf numFmtId="0" fontId="110" fillId="0" borderId="37" xfId="0" applyFont="1" applyBorder="1">
      <alignment vertical="center"/>
    </xf>
    <xf numFmtId="0" fontId="108" fillId="0" borderId="37" xfId="0" applyFont="1" applyFill="1" applyBorder="1" applyAlignment="1">
      <alignment horizontal="center" vertical="center"/>
    </xf>
    <xf numFmtId="0" fontId="108" fillId="0" borderId="12" xfId="0" applyFont="1" applyFill="1" applyBorder="1">
      <alignment vertical="center"/>
    </xf>
    <xf numFmtId="0" fontId="111" fillId="0" borderId="0" xfId="0" applyFont="1" applyFill="1">
      <alignment vertical="center"/>
    </xf>
    <xf numFmtId="0" fontId="110" fillId="0" borderId="0" xfId="0" applyFont="1">
      <alignment vertical="center"/>
    </xf>
    <xf numFmtId="0" fontId="112" fillId="0" borderId="0" xfId="0" applyFont="1" applyBorder="1" applyAlignment="1">
      <alignment vertical="center" shrinkToFit="1"/>
    </xf>
    <xf numFmtId="0" fontId="112" fillId="0" borderId="18" xfId="0" applyFont="1" applyBorder="1" applyAlignment="1">
      <alignment vertical="center" shrinkToFit="1"/>
    </xf>
    <xf numFmtId="0" fontId="112" fillId="0" borderId="16" xfId="0" applyFont="1" applyBorder="1" applyAlignment="1">
      <alignment vertical="center" shrinkToFit="1"/>
    </xf>
    <xf numFmtId="0" fontId="112" fillId="0" borderId="33" xfId="0" applyFont="1" applyBorder="1" applyAlignment="1">
      <alignment horizontal="right" vertical="center" shrinkToFit="1"/>
    </xf>
    <xf numFmtId="0" fontId="70" fillId="26" borderId="19" xfId="0" applyFont="1" applyFill="1" applyBorder="1" applyAlignment="1">
      <alignment vertical="center"/>
    </xf>
    <xf numFmtId="0" fontId="102" fillId="0" borderId="33" xfId="0" applyFont="1" applyBorder="1" applyAlignment="1">
      <alignment horizontal="center" vertical="center"/>
    </xf>
    <xf numFmtId="0" fontId="72" fillId="0" borderId="0" xfId="0" applyFont="1" applyBorder="1" applyAlignment="1">
      <alignment horizontal="left" vertical="center"/>
    </xf>
    <xf numFmtId="0" fontId="112" fillId="26" borderId="66" xfId="0" applyFont="1" applyFill="1" applyBorder="1" applyAlignment="1">
      <alignment vertical="center" shrinkToFit="1"/>
    </xf>
    <xf numFmtId="0" fontId="112" fillId="0" borderId="15" xfId="0" applyFont="1" applyBorder="1" applyAlignment="1">
      <alignment vertical="center" shrinkToFit="1"/>
    </xf>
    <xf numFmtId="0" fontId="112" fillId="0" borderId="21" xfId="0" applyFont="1" applyBorder="1" applyAlignment="1">
      <alignment vertical="center" shrinkToFit="1"/>
    </xf>
    <xf numFmtId="2" fontId="112" fillId="0" borderId="21" xfId="0" applyNumberFormat="1" applyFont="1" applyBorder="1" applyAlignment="1">
      <alignment vertical="center" shrinkToFit="1"/>
    </xf>
    <xf numFmtId="0" fontId="112" fillId="0" borderId="14" xfId="0" applyFont="1" applyBorder="1" applyAlignment="1">
      <alignment vertical="center" shrinkToFit="1"/>
    </xf>
    <xf numFmtId="0" fontId="112" fillId="26" borderId="11" xfId="0" applyFont="1" applyFill="1" applyBorder="1" applyAlignment="1">
      <alignment vertical="center" shrinkToFit="1"/>
    </xf>
    <xf numFmtId="0" fontId="108" fillId="0" borderId="0" xfId="0" applyFont="1" applyFill="1" applyBorder="1" applyAlignment="1">
      <alignment horizontal="center" vertical="center"/>
    </xf>
    <xf numFmtId="176" fontId="112" fillId="0" borderId="0" xfId="0" applyNumberFormat="1" applyFont="1" applyFill="1" applyBorder="1" applyAlignment="1" applyProtection="1">
      <alignment vertical="center"/>
      <protection locked="0"/>
    </xf>
    <xf numFmtId="176" fontId="112" fillId="0" borderId="21" xfId="0" applyNumberFormat="1" applyFont="1" applyFill="1" applyBorder="1" applyAlignment="1" applyProtection="1">
      <alignment vertical="center"/>
      <protection locked="0"/>
    </xf>
    <xf numFmtId="0" fontId="112" fillId="0" borderId="0" xfId="0" applyFont="1" applyFill="1" applyBorder="1">
      <alignment vertical="center"/>
    </xf>
    <xf numFmtId="0" fontId="112" fillId="0" borderId="0" xfId="0" applyFont="1" applyFill="1" applyBorder="1" applyAlignment="1">
      <alignment vertical="center" wrapText="1" shrinkToFit="1"/>
    </xf>
    <xf numFmtId="0" fontId="111" fillId="0" borderId="0" xfId="0" applyFont="1">
      <alignment vertical="center"/>
    </xf>
    <xf numFmtId="0" fontId="108" fillId="0" borderId="33" xfId="0" applyFont="1" applyBorder="1" applyAlignment="1">
      <alignment horizontal="center" vertical="center"/>
    </xf>
    <xf numFmtId="0" fontId="102" fillId="0" borderId="33" xfId="0" applyFont="1" applyFill="1" applyBorder="1">
      <alignment vertical="center"/>
    </xf>
    <xf numFmtId="0" fontId="64" fillId="34" borderId="32" xfId="0" applyFont="1" applyFill="1" applyBorder="1">
      <alignment vertical="center"/>
    </xf>
    <xf numFmtId="0" fontId="58" fillId="34" borderId="31" xfId="0" applyFont="1" applyFill="1" applyBorder="1">
      <alignment vertical="center"/>
    </xf>
    <xf numFmtId="0" fontId="58" fillId="34" borderId="26" xfId="0" applyFont="1" applyFill="1" applyBorder="1">
      <alignment vertical="center"/>
    </xf>
    <xf numFmtId="0" fontId="113" fillId="33" borderId="140" xfId="0" applyFont="1" applyFill="1" applyBorder="1" applyAlignment="1">
      <alignment horizontal="center" vertical="center"/>
    </xf>
    <xf numFmtId="0" fontId="102" fillId="0" borderId="0" xfId="0" applyFont="1" applyFill="1" applyAlignment="1">
      <alignment vertical="center"/>
    </xf>
    <xf numFmtId="0" fontId="108" fillId="0" borderId="0" xfId="0" applyFont="1" applyFill="1">
      <alignment vertical="center"/>
    </xf>
    <xf numFmtId="49" fontId="118" fillId="0" borderId="0" xfId="0" applyNumberFormat="1" applyFont="1" applyFill="1">
      <alignment vertical="center"/>
    </xf>
    <xf numFmtId="49" fontId="102" fillId="0" borderId="0" xfId="0" applyNumberFormat="1" applyFont="1" applyFill="1">
      <alignment vertical="center"/>
    </xf>
    <xf numFmtId="0" fontId="59" fillId="0" borderId="0" xfId="0" applyFont="1" applyFill="1">
      <alignment vertical="center"/>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8" fillId="0" borderId="11" xfId="0" applyFont="1" applyBorder="1">
      <alignment vertical="center"/>
    </xf>
    <xf numFmtId="0" fontId="108" fillId="0" borderId="37" xfId="0" applyFont="1" applyFill="1" applyBorder="1">
      <alignment vertical="center"/>
    </xf>
    <xf numFmtId="0" fontId="108" fillId="0" borderId="78" xfId="0" applyFont="1" applyFill="1" applyBorder="1">
      <alignment vertical="center"/>
    </xf>
    <xf numFmtId="0" fontId="102" fillId="0" borderId="0" xfId="0" applyFont="1" applyProtection="1">
      <alignment vertical="center"/>
      <protection locked="0"/>
    </xf>
    <xf numFmtId="0" fontId="102" fillId="0" borderId="0" xfId="0" applyFont="1" applyFill="1" applyBorder="1" applyProtection="1">
      <alignment vertical="center"/>
      <protection locked="0"/>
    </xf>
    <xf numFmtId="0" fontId="102" fillId="0" borderId="0" xfId="0" applyFont="1" applyFill="1" applyBorder="1">
      <alignment vertical="center"/>
    </xf>
    <xf numFmtId="0" fontId="102" fillId="0" borderId="0" xfId="0" applyFont="1" applyFill="1" applyBorder="1" applyAlignment="1">
      <alignment vertical="center"/>
    </xf>
    <xf numFmtId="0" fontId="118" fillId="0" borderId="0" xfId="0" applyFont="1" applyFill="1">
      <alignment vertical="center"/>
    </xf>
    <xf numFmtId="0" fontId="103" fillId="0" borderId="0" xfId="0" applyFont="1" applyFill="1">
      <alignment vertical="center"/>
    </xf>
    <xf numFmtId="0" fontId="108" fillId="0" borderId="10" xfId="0" applyFont="1" applyFill="1" applyBorder="1" applyAlignment="1">
      <alignment vertical="center"/>
    </xf>
    <xf numFmtId="0" fontId="57" fillId="0" borderId="0" xfId="0" applyFont="1" applyFill="1">
      <alignment vertical="center"/>
    </xf>
    <xf numFmtId="0" fontId="57" fillId="0" borderId="0" xfId="0" applyFont="1" applyFill="1" applyAlignment="1">
      <alignment vertical="center"/>
    </xf>
    <xf numFmtId="0" fontId="120" fillId="0" borderId="0" xfId="0" applyFont="1" applyFill="1" applyAlignment="1">
      <alignment horizontal="right" vertical="center"/>
    </xf>
    <xf numFmtId="0" fontId="120" fillId="0" borderId="0" xfId="0" applyFont="1" applyFill="1" applyBorder="1" applyAlignment="1">
      <alignment vertical="center"/>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xf>
    <xf numFmtId="0" fontId="120" fillId="0" borderId="0" xfId="0" applyFont="1" applyFill="1" applyBorder="1" applyAlignment="1">
      <alignment horizontal="left" vertical="center"/>
    </xf>
    <xf numFmtId="177" fontId="71" fillId="0" borderId="140" xfId="0" applyNumberFormat="1" applyFont="1" applyFill="1" applyBorder="1" applyAlignment="1">
      <alignment vertical="center"/>
    </xf>
    <xf numFmtId="0" fontId="55" fillId="0" borderId="18" xfId="0" applyFont="1" applyFill="1" applyBorder="1">
      <alignment vertical="center"/>
    </xf>
    <xf numFmtId="0" fontId="55" fillId="0" borderId="0" xfId="0" applyFont="1" applyFill="1" applyAlignment="1">
      <alignment horizontal="right" vertical="center"/>
    </xf>
    <xf numFmtId="0" fontId="55" fillId="0" borderId="14" xfId="0" applyFont="1" applyFill="1" applyBorder="1">
      <alignment vertical="center"/>
    </xf>
    <xf numFmtId="0" fontId="71" fillId="26" borderId="15" xfId="0" applyFont="1" applyFill="1" applyBorder="1" applyAlignment="1">
      <alignment vertical="center" wrapText="1" shrinkToFit="1"/>
    </xf>
    <xf numFmtId="0" fontId="89" fillId="0" borderId="10" xfId="0" applyFont="1" applyFill="1" applyBorder="1" applyAlignment="1">
      <alignment horizontal="center" vertical="center" wrapText="1"/>
    </xf>
    <xf numFmtId="0" fontId="71" fillId="26" borderId="17" xfId="0" applyFont="1" applyFill="1" applyBorder="1" applyAlignment="1">
      <alignment vertical="center" wrapText="1" shrinkToFit="1"/>
    </xf>
    <xf numFmtId="0" fontId="71" fillId="26" borderId="19" xfId="0" applyFont="1" applyFill="1" applyBorder="1" applyAlignment="1">
      <alignment horizontal="center" vertical="center" wrapText="1" shrinkToFit="1"/>
    </xf>
    <xf numFmtId="0" fontId="120" fillId="26" borderId="33" xfId="0" applyFont="1" applyFill="1" applyBorder="1" applyAlignment="1">
      <alignment horizontal="left" vertical="center" wrapText="1"/>
    </xf>
    <xf numFmtId="0" fontId="120" fillId="26" borderId="16" xfId="0" applyFont="1" applyFill="1" applyBorder="1" applyAlignment="1">
      <alignment horizontal="left" vertical="center" wrapText="1"/>
    </xf>
    <xf numFmtId="0" fontId="71" fillId="26" borderId="102" xfId="0" applyFont="1" applyFill="1" applyBorder="1" applyAlignment="1">
      <alignment horizontal="center" vertical="center" wrapText="1" shrinkToFit="1"/>
    </xf>
    <xf numFmtId="0" fontId="120" fillId="26" borderId="102" xfId="0" applyFont="1" applyFill="1" applyBorder="1" applyAlignment="1">
      <alignment horizontal="left" vertical="center" wrapText="1"/>
    </xf>
    <xf numFmtId="0" fontId="120" fillId="26" borderId="13" xfId="0" applyFont="1" applyFill="1" applyBorder="1" applyAlignment="1">
      <alignment horizontal="left" vertical="center" wrapText="1"/>
    </xf>
    <xf numFmtId="0" fontId="55" fillId="26" borderId="93" xfId="0" applyFont="1" applyFill="1" applyBorder="1" applyAlignment="1">
      <alignment horizontal="center" vertical="center" textRotation="255" wrapText="1"/>
    </xf>
    <xf numFmtId="0" fontId="71" fillId="26" borderId="93" xfId="0" applyFont="1" applyFill="1" applyBorder="1" applyAlignment="1">
      <alignment horizontal="center" vertical="center" wrapText="1" shrinkToFit="1"/>
    </xf>
    <xf numFmtId="0" fontId="71" fillId="26" borderId="17" xfId="0" applyFont="1" applyFill="1" applyBorder="1" applyAlignment="1">
      <alignment horizontal="center" vertical="center" wrapText="1" shrinkToFit="1"/>
    </xf>
    <xf numFmtId="0" fontId="71" fillId="26" borderId="18" xfId="0" applyFont="1" applyFill="1" applyBorder="1" applyAlignment="1">
      <alignment horizontal="center" vertical="center" wrapText="1" shrinkToFit="1"/>
    </xf>
    <xf numFmtId="0" fontId="71" fillId="26" borderId="93" xfId="0" applyFont="1" applyFill="1" applyBorder="1" applyAlignment="1">
      <alignment horizontal="center" vertical="center" shrinkToFit="1"/>
    </xf>
    <xf numFmtId="0" fontId="71" fillId="26" borderId="17" xfId="0" applyFont="1" applyFill="1" applyBorder="1" applyAlignment="1">
      <alignment horizontal="center" vertical="center" shrinkToFit="1"/>
    </xf>
    <xf numFmtId="0" fontId="71" fillId="26" borderId="93" xfId="0" applyFont="1" applyFill="1" applyBorder="1" applyAlignment="1">
      <alignment horizontal="center" vertical="center" wrapText="1"/>
    </xf>
    <xf numFmtId="0" fontId="71" fillId="26" borderId="17" xfId="0" applyFont="1" applyFill="1" applyBorder="1" applyAlignment="1">
      <alignment horizontal="center" vertical="center" wrapText="1"/>
    </xf>
    <xf numFmtId="0" fontId="71" fillId="26" borderId="93" xfId="0" applyFont="1" applyFill="1" applyBorder="1" applyAlignment="1">
      <alignment horizontal="center" vertical="center" textRotation="255"/>
    </xf>
    <xf numFmtId="0" fontId="71" fillId="26" borderId="17" xfId="0" applyFont="1" applyFill="1" applyBorder="1" applyAlignment="1">
      <alignment horizontal="center" vertical="center"/>
    </xf>
    <xf numFmtId="0" fontId="71" fillId="26" borderId="18" xfId="0" applyFont="1" applyFill="1" applyBorder="1" applyAlignment="1">
      <alignment horizontal="center" vertical="center"/>
    </xf>
    <xf numFmtId="0" fontId="55" fillId="26" borderId="19" xfId="0" applyFont="1" applyFill="1" applyBorder="1">
      <alignment vertical="center"/>
    </xf>
    <xf numFmtId="0" fontId="55" fillId="26" borderId="16" xfId="0" applyFont="1" applyFill="1" applyBorder="1">
      <alignment vertical="center"/>
    </xf>
    <xf numFmtId="0" fontId="71" fillId="0" borderId="10" xfId="0" applyFont="1" applyFill="1" applyBorder="1" applyAlignment="1">
      <alignment vertical="center" wrapText="1"/>
    </xf>
    <xf numFmtId="0" fontId="71" fillId="29" borderId="10" xfId="0" applyFont="1" applyFill="1" applyBorder="1" applyAlignment="1" applyProtection="1">
      <alignment horizontal="center" vertical="center"/>
      <protection locked="0"/>
    </xf>
    <xf numFmtId="0" fontId="71" fillId="0" borderId="20" xfId="0" applyFont="1" applyFill="1" applyBorder="1" applyAlignment="1">
      <alignment horizontal="center" vertical="center"/>
    </xf>
    <xf numFmtId="0" fontId="71" fillId="0" borderId="28" xfId="0" applyFont="1" applyFill="1" applyBorder="1" applyAlignment="1">
      <alignment horizontal="center" vertical="center"/>
    </xf>
    <xf numFmtId="0" fontId="71" fillId="0" borderId="30" xfId="0" applyFont="1" applyFill="1" applyBorder="1" applyAlignment="1">
      <alignment horizontal="center" vertical="center"/>
    </xf>
    <xf numFmtId="0" fontId="71" fillId="0" borderId="10" xfId="0" applyFont="1" applyFill="1" applyBorder="1" applyAlignment="1" applyProtection="1">
      <alignment vertical="center" wrapText="1"/>
      <protection locked="0"/>
    </xf>
    <xf numFmtId="0" fontId="55" fillId="0" borderId="12" xfId="0" applyFont="1" applyFill="1" applyBorder="1" applyAlignment="1">
      <alignment vertical="center" wrapText="1"/>
    </xf>
    <xf numFmtId="38" fontId="71" fillId="0" borderId="10" xfId="34" applyFont="1" applyFill="1" applyBorder="1" applyAlignment="1" applyProtection="1">
      <alignment vertical="center" shrinkToFit="1"/>
      <protection locked="0"/>
    </xf>
    <xf numFmtId="40" fontId="71" fillId="0" borderId="12" xfId="34" applyNumberFormat="1" applyFont="1" applyFill="1" applyBorder="1" applyAlignment="1" applyProtection="1">
      <alignment vertical="center" shrinkToFit="1"/>
      <protection locked="0"/>
    </xf>
    <xf numFmtId="179" fontId="71" fillId="0" borderId="10" xfId="28" applyNumberFormat="1" applyFont="1" applyFill="1" applyBorder="1" applyAlignment="1">
      <alignment vertical="center" shrinkToFit="1"/>
    </xf>
    <xf numFmtId="0" fontId="56" fillId="0" borderId="12" xfId="0" applyFont="1" applyFill="1" applyBorder="1" applyAlignment="1">
      <alignment vertical="center"/>
    </xf>
    <xf numFmtId="0" fontId="71" fillId="26" borderId="37" xfId="0" applyFont="1" applyFill="1" applyBorder="1" applyAlignment="1" applyProtection="1">
      <alignment horizontal="center" vertical="center"/>
      <protection locked="0"/>
    </xf>
    <xf numFmtId="0" fontId="56" fillId="26" borderId="37" xfId="0" applyFont="1" applyFill="1" applyBorder="1" applyAlignment="1">
      <alignment vertical="center"/>
    </xf>
    <xf numFmtId="0" fontId="71" fillId="29" borderId="37" xfId="0" applyFont="1" applyFill="1" applyBorder="1" applyAlignment="1" applyProtection="1">
      <alignment horizontal="center" vertical="center"/>
      <protection locked="0"/>
    </xf>
    <xf numFmtId="0" fontId="56" fillId="0" borderId="37" xfId="0" applyFont="1" applyFill="1" applyBorder="1" applyAlignment="1" applyProtection="1">
      <alignment vertical="center"/>
      <protection locked="0"/>
    </xf>
    <xf numFmtId="0" fontId="71" fillId="26" borderId="37" xfId="0" applyFont="1" applyFill="1" applyBorder="1" applyAlignment="1">
      <alignment horizontal="center" vertical="center"/>
    </xf>
    <xf numFmtId="0" fontId="56" fillId="0" borderId="37" xfId="0" applyFont="1" applyFill="1" applyBorder="1" applyAlignment="1">
      <alignment vertical="center"/>
    </xf>
    <xf numFmtId="0" fontId="71" fillId="29" borderId="37" xfId="0" applyFont="1" applyFill="1" applyBorder="1" applyAlignment="1">
      <alignment horizontal="center" vertical="center"/>
    </xf>
    <xf numFmtId="0" fontId="55" fillId="0" borderId="37" xfId="0" applyFont="1" applyFill="1" applyBorder="1">
      <alignment vertical="center"/>
    </xf>
    <xf numFmtId="0" fontId="55" fillId="0" borderId="37" xfId="0" applyFont="1" applyFill="1" applyBorder="1" applyAlignment="1">
      <alignment horizontal="center" vertical="center"/>
    </xf>
    <xf numFmtId="0" fontId="55" fillId="0" borderId="37" xfId="0" applyFont="1" applyFill="1" applyBorder="1" applyAlignment="1">
      <alignment vertical="center"/>
    </xf>
    <xf numFmtId="177" fontId="71" fillId="0" borderId="10" xfId="0" applyNumberFormat="1" applyFont="1" applyFill="1" applyBorder="1">
      <alignment vertical="center"/>
    </xf>
    <xf numFmtId="38" fontId="71" fillId="29" borderId="11" xfId="34" applyFont="1" applyFill="1" applyBorder="1">
      <alignment vertical="center"/>
    </xf>
    <xf numFmtId="38" fontId="71" fillId="29" borderId="10" xfId="34" applyFont="1" applyFill="1" applyBorder="1">
      <alignment vertical="center"/>
    </xf>
    <xf numFmtId="0" fontId="55" fillId="0" borderId="11" xfId="0" applyFont="1" applyFill="1" applyBorder="1" applyAlignment="1">
      <alignment vertical="center"/>
    </xf>
    <xf numFmtId="0" fontId="123" fillId="29" borderId="10" xfId="0" applyFont="1" applyFill="1" applyBorder="1" applyAlignment="1">
      <alignment horizontal="center" vertical="center" wrapText="1"/>
    </xf>
    <xf numFmtId="0" fontId="34" fillId="0" borderId="0" xfId="0" applyFont="1">
      <alignment vertical="center"/>
    </xf>
    <xf numFmtId="0" fontId="34" fillId="0" borderId="0" xfId="0" applyFont="1" applyBorder="1">
      <alignment vertical="center"/>
    </xf>
    <xf numFmtId="0" fontId="0" fillId="0" borderId="0" xfId="0" applyFont="1" applyBorder="1" applyAlignment="1">
      <alignment horizontal="right" vertical="top" wrapText="1"/>
    </xf>
    <xf numFmtId="0" fontId="0" fillId="0" borderId="0" xfId="0" applyFont="1" applyBorder="1">
      <alignment vertical="center"/>
    </xf>
    <xf numFmtId="0" fontId="34" fillId="0" borderId="102" xfId="0" applyFont="1" applyBorder="1" applyAlignment="1">
      <alignment horizontal="center" vertical="center"/>
    </xf>
    <xf numFmtId="0" fontId="34" fillId="0" borderId="12" xfId="0" applyFont="1" applyBorder="1">
      <alignment vertical="center"/>
    </xf>
    <xf numFmtId="0" fontId="83" fillId="0" borderId="0" xfId="0" applyFont="1" applyFill="1" applyBorder="1" applyAlignment="1" applyProtection="1">
      <alignment horizontal="left" vertical="center" wrapText="1"/>
    </xf>
    <xf numFmtId="0" fontId="55" fillId="0" borderId="0" xfId="0" applyFont="1" applyAlignment="1" applyProtection="1">
      <alignment horizontal="left" vertical="center"/>
    </xf>
    <xf numFmtId="0" fontId="57" fillId="0" borderId="0" xfId="0" applyFont="1" applyAlignment="1" applyProtection="1">
      <alignment horizontal="left" vertical="center"/>
    </xf>
    <xf numFmtId="0" fontId="56" fillId="0" borderId="0" xfId="0" applyFont="1" applyBorder="1" applyAlignment="1" applyProtection="1">
      <alignment horizontal="left" vertical="center"/>
    </xf>
    <xf numFmtId="0" fontId="55" fillId="0" borderId="0" xfId="0" applyFont="1" applyBorder="1" applyAlignment="1" applyProtection="1">
      <alignment horizontal="left" vertical="center"/>
      <protection locked="0"/>
    </xf>
    <xf numFmtId="0" fontId="55" fillId="0" borderId="0" xfId="0" applyFont="1" applyBorder="1" applyAlignment="1" applyProtection="1">
      <alignment horizontal="left" vertical="center"/>
    </xf>
    <xf numFmtId="0" fontId="56" fillId="0" borderId="0" xfId="0" applyFont="1" applyAlignment="1" applyProtection="1">
      <alignment horizontal="left"/>
    </xf>
    <xf numFmtId="0" fontId="61" fillId="0" borderId="0" xfId="0" applyFont="1" applyAlignment="1" applyProtection="1">
      <alignment horizontal="left"/>
    </xf>
    <xf numFmtId="0" fontId="56" fillId="26" borderId="0" xfId="0" applyFont="1" applyFill="1" applyBorder="1" applyAlignment="1" applyProtection="1">
      <alignment horizontal="left" vertical="center"/>
    </xf>
    <xf numFmtId="0" fontId="61" fillId="26" borderId="0" xfId="0" applyFont="1" applyFill="1" applyBorder="1" applyAlignment="1" applyProtection="1">
      <alignment horizontal="left" vertical="center"/>
    </xf>
    <xf numFmtId="0" fontId="54" fillId="26" borderId="0" xfId="0" applyFont="1" applyFill="1" applyBorder="1" applyAlignment="1" applyProtection="1">
      <alignment horizontal="left" vertical="center"/>
    </xf>
    <xf numFmtId="0" fontId="56" fillId="26" borderId="0" xfId="0" applyFont="1" applyFill="1" applyBorder="1" applyAlignment="1" applyProtection="1">
      <alignment horizontal="left" vertical="center"/>
      <protection locked="0"/>
    </xf>
    <xf numFmtId="0" fontId="54" fillId="0" borderId="0" xfId="0" applyFont="1" applyBorder="1" applyAlignment="1" applyProtection="1">
      <alignment horizontal="left" vertical="center"/>
    </xf>
    <xf numFmtId="0" fontId="56" fillId="0" borderId="0" xfId="0" applyFont="1" applyAlignment="1" applyProtection="1">
      <alignment horizontal="left" vertical="center"/>
    </xf>
    <xf numFmtId="0" fontId="54" fillId="0" borderId="0" xfId="0" applyFont="1" applyAlignment="1" applyProtection="1">
      <alignment horizontal="left" vertical="center" wrapText="1"/>
    </xf>
    <xf numFmtId="0" fontId="56" fillId="0" borderId="0" xfId="0" applyFont="1" applyFill="1" applyAlignment="1" applyProtection="1">
      <alignment horizontal="left" vertical="center"/>
    </xf>
    <xf numFmtId="0" fontId="54" fillId="28" borderId="0" xfId="0" applyFont="1" applyFill="1" applyAlignment="1" applyProtection="1">
      <alignment horizontal="left" vertical="center" wrapText="1"/>
      <protection locked="0"/>
    </xf>
    <xf numFmtId="0" fontId="61" fillId="0" borderId="0" xfId="0" applyFont="1" applyBorder="1" applyAlignment="1" applyProtection="1">
      <alignment horizontal="left" vertical="center"/>
    </xf>
    <xf numFmtId="0" fontId="61" fillId="28" borderId="0" xfId="0" applyFont="1" applyFill="1" applyBorder="1" applyAlignment="1" applyProtection="1">
      <alignment horizontal="left" vertical="center"/>
    </xf>
    <xf numFmtId="0" fontId="54" fillId="25" borderId="0" xfId="0" applyFont="1" applyFill="1" applyBorder="1" applyAlignment="1" applyProtection="1">
      <alignment horizontal="left" vertical="center" wrapText="1"/>
      <protection locked="0"/>
    </xf>
    <xf numFmtId="0" fontId="56" fillId="25" borderId="0" xfId="0" applyFont="1" applyFill="1" applyBorder="1" applyAlignment="1" applyProtection="1">
      <alignment horizontal="left" vertical="center"/>
    </xf>
    <xf numFmtId="0" fontId="61" fillId="0" borderId="0" xfId="0" applyFont="1" applyAlignment="1" applyProtection="1">
      <alignment horizontal="left" vertical="center"/>
    </xf>
    <xf numFmtId="0" fontId="54" fillId="29" borderId="0" xfId="0" applyFont="1" applyFill="1" applyBorder="1" applyAlignment="1" applyProtection="1">
      <alignment horizontal="left" vertical="center"/>
    </xf>
    <xf numFmtId="0" fontId="74" fillId="0" borderId="0" xfId="0" applyFont="1" applyBorder="1" applyAlignment="1" applyProtection="1">
      <alignment horizontal="left" vertical="center" wrapText="1"/>
    </xf>
    <xf numFmtId="49" fontId="61" fillId="0" borderId="0" xfId="0" applyNumberFormat="1" applyFont="1" applyFill="1" applyBorder="1" applyAlignment="1" applyProtection="1">
      <alignment horizontal="left" vertical="center" wrapText="1"/>
    </xf>
    <xf numFmtId="0" fontId="56" fillId="0" borderId="0" xfId="0" applyFont="1" applyBorder="1" applyAlignment="1">
      <alignment horizontal="left" vertical="center"/>
    </xf>
    <xf numFmtId="0" fontId="55" fillId="0" borderId="0" xfId="0" applyFont="1" applyAlignment="1">
      <alignment horizontal="left" vertical="center"/>
    </xf>
    <xf numFmtId="0" fontId="56" fillId="0" borderId="0" xfId="0" applyFont="1" applyFill="1" applyAlignment="1">
      <alignment horizontal="left" vertical="center"/>
    </xf>
    <xf numFmtId="0" fontId="56" fillId="0" borderId="0" xfId="0" applyFont="1" applyBorder="1" applyAlignment="1">
      <alignment horizontal="left" vertical="top"/>
    </xf>
    <xf numFmtId="0" fontId="54" fillId="25" borderId="0" xfId="0" applyFont="1" applyFill="1" applyAlignment="1" applyProtection="1">
      <alignment horizontal="left" vertical="center" wrapText="1"/>
      <protection locked="0"/>
    </xf>
    <xf numFmtId="0" fontId="78" fillId="26" borderId="0" xfId="0" applyFont="1" applyFill="1" applyAlignment="1" applyProtection="1">
      <alignment horizontal="left" vertical="center" wrapText="1"/>
    </xf>
    <xf numFmtId="0" fontId="78" fillId="26" borderId="0" xfId="0" applyFont="1" applyFill="1" applyAlignment="1" applyProtection="1">
      <alignment horizontal="left" vertical="center" wrapText="1"/>
      <protection locked="0"/>
    </xf>
    <xf numFmtId="0" fontId="61" fillId="26" borderId="0" xfId="0" applyFont="1" applyFill="1" applyAlignment="1" applyProtection="1">
      <alignment horizontal="left" vertical="top" wrapText="1"/>
    </xf>
    <xf numFmtId="0" fontId="78" fillId="29" borderId="0" xfId="0" applyFont="1" applyFill="1" applyBorder="1" applyAlignment="1" applyProtection="1">
      <alignment horizontal="left" vertical="center" shrinkToFit="1"/>
    </xf>
    <xf numFmtId="0" fontId="79" fillId="0" borderId="0" xfId="0" applyFont="1" applyFill="1" applyBorder="1" applyAlignment="1" applyProtection="1">
      <alignment horizontal="left" vertical="center"/>
    </xf>
    <xf numFmtId="0" fontId="79" fillId="0" borderId="0" xfId="0" applyFont="1" applyBorder="1" applyAlignment="1" applyProtection="1">
      <alignment horizontal="left" vertical="center"/>
    </xf>
    <xf numFmtId="0" fontId="78" fillId="0" borderId="0" xfId="0" applyFont="1" applyBorder="1" applyAlignment="1" applyProtection="1">
      <alignment horizontal="left" vertical="center" wrapText="1"/>
    </xf>
    <xf numFmtId="0" fontId="55" fillId="26" borderId="0" xfId="0" applyFont="1" applyFill="1" applyAlignment="1" applyProtection="1">
      <alignment horizontal="left" vertical="center"/>
    </xf>
    <xf numFmtId="0" fontId="58" fillId="33" borderId="140" xfId="0" applyFont="1" applyFill="1" applyBorder="1" applyAlignment="1">
      <alignment horizontal="center" vertical="center"/>
    </xf>
    <xf numFmtId="0" fontId="54" fillId="0" borderId="0" xfId="0" applyFont="1" applyFill="1" applyAlignment="1" applyProtection="1">
      <alignment vertical="center" wrapText="1"/>
    </xf>
    <xf numFmtId="0" fontId="61" fillId="0" borderId="0" xfId="0" applyFont="1" applyFill="1" applyBorder="1" applyAlignment="1" applyProtection="1">
      <alignment vertical="center"/>
      <protection locked="0"/>
    </xf>
    <xf numFmtId="0" fontId="54" fillId="26" borderId="115" xfId="0" applyFont="1" applyFill="1" applyBorder="1" applyProtection="1">
      <alignment vertical="center"/>
    </xf>
    <xf numFmtId="0" fontId="54" fillId="26" borderId="73" xfId="0" applyFont="1" applyFill="1" applyBorder="1" applyProtection="1">
      <alignment vertical="center"/>
    </xf>
    <xf numFmtId="0" fontId="61" fillId="26" borderId="78" xfId="0" applyFont="1" applyFill="1" applyBorder="1" applyProtection="1">
      <alignment vertical="center"/>
    </xf>
    <xf numFmtId="0" fontId="61" fillId="0" borderId="0" xfId="0" applyFont="1" applyFill="1" applyAlignment="1" applyProtection="1"/>
    <xf numFmtId="0" fontId="56" fillId="0" borderId="0" xfId="0" applyFont="1" applyFill="1" applyAlignment="1" applyProtection="1">
      <alignment horizontal="center" vertical="center"/>
    </xf>
    <xf numFmtId="0" fontId="61" fillId="0" borderId="0" xfId="0" applyFont="1" applyFill="1" applyBorder="1" applyAlignment="1" applyProtection="1">
      <alignment horizontal="left" vertical="center"/>
      <protection locked="0"/>
    </xf>
    <xf numFmtId="0" fontId="56" fillId="0" borderId="0" xfId="0" applyFont="1" applyFill="1" applyBorder="1" applyAlignment="1" applyProtection="1">
      <alignment vertical="center"/>
      <protection locked="0"/>
    </xf>
    <xf numFmtId="0" fontId="61" fillId="0" borderId="0" xfId="0" applyFont="1" applyFill="1" applyAlignment="1" applyProtection="1">
      <alignment horizontal="right" vertical="center"/>
    </xf>
    <xf numFmtId="0" fontId="54" fillId="0" borderId="0" xfId="0" applyFont="1" applyFill="1" applyBorder="1" applyAlignment="1" applyProtection="1">
      <alignment vertical="center"/>
      <protection locked="0"/>
    </xf>
    <xf numFmtId="0" fontId="61" fillId="0" borderId="0" xfId="0" applyFont="1" applyFill="1" applyBorder="1" applyAlignment="1" applyProtection="1">
      <alignment horizontal="left" vertical="center" wrapText="1"/>
      <protection locked="0"/>
    </xf>
    <xf numFmtId="0" fontId="95" fillId="0" borderId="0" xfId="0" applyFont="1" applyFill="1" applyBorder="1" applyAlignment="1">
      <alignment horizontal="left" vertical="center" wrapText="1"/>
    </xf>
    <xf numFmtId="0" fontId="95" fillId="0" borderId="0" xfId="0" applyFont="1" applyFill="1" applyBorder="1" applyAlignment="1">
      <alignment vertical="center" wrapText="1"/>
    </xf>
    <xf numFmtId="0" fontId="98" fillId="0" borderId="0" xfId="0" applyFont="1" applyFill="1" applyBorder="1" applyAlignment="1">
      <alignment horizontal="left" vertical="center" wrapText="1"/>
    </xf>
    <xf numFmtId="49" fontId="54" fillId="0" borderId="0" xfId="0" applyNumberFormat="1" applyFont="1" applyFill="1" applyAlignment="1" applyProtection="1">
      <alignment horizontal="left" vertical="center" wrapText="1"/>
    </xf>
    <xf numFmtId="0" fontId="78" fillId="0" borderId="0" xfId="0" applyFont="1" applyFill="1" applyAlignment="1" applyProtection="1">
      <alignment vertical="center" wrapText="1"/>
    </xf>
    <xf numFmtId="0" fontId="61" fillId="0" borderId="0" xfId="0" applyFont="1" applyFill="1" applyAlignment="1" applyProtection="1">
      <alignment horizontal="left" vertical="center" wrapText="1"/>
    </xf>
    <xf numFmtId="0" fontId="61" fillId="0" borderId="0" xfId="0" applyFont="1" applyFill="1" applyAlignment="1" applyProtection="1">
      <alignment vertical="top" wrapText="1"/>
    </xf>
    <xf numFmtId="0" fontId="79" fillId="0" borderId="0" xfId="0" applyFont="1" applyFill="1" applyBorder="1" applyProtection="1">
      <alignment vertical="center"/>
    </xf>
    <xf numFmtId="0" fontId="26" fillId="0" borderId="10" xfId="0" applyFont="1" applyFill="1" applyBorder="1" applyAlignment="1">
      <alignment horizontal="center" vertical="center" wrapText="1"/>
    </xf>
    <xf numFmtId="179" fontId="30" fillId="0" borderId="27" xfId="28" applyNumberFormat="1" applyFont="1" applyFill="1" applyBorder="1" applyAlignment="1">
      <alignment vertical="center" wrapText="1"/>
    </xf>
    <xf numFmtId="179" fontId="30" fillId="0" borderId="52" xfId="28" applyNumberFormat="1" applyFont="1" applyFill="1" applyBorder="1" applyAlignment="1">
      <alignment vertical="center" wrapText="1"/>
    </xf>
    <xf numFmtId="179" fontId="30" fillId="0" borderId="53" xfId="28" applyNumberFormat="1" applyFont="1" applyFill="1" applyBorder="1" applyAlignment="1">
      <alignment vertical="center" wrapText="1"/>
    </xf>
    <xf numFmtId="179" fontId="30" fillId="0" borderId="22" xfId="28" applyNumberFormat="1" applyFont="1" applyFill="1" applyBorder="1" applyAlignment="1">
      <alignment vertical="center" wrapText="1"/>
    </xf>
    <xf numFmtId="179" fontId="30" fillId="0" borderId="24" xfId="28" applyNumberFormat="1" applyFont="1" applyFill="1" applyBorder="1" applyAlignment="1">
      <alignment vertical="center" wrapText="1"/>
    </xf>
    <xf numFmtId="179" fontId="30" fillId="0" borderId="150" xfId="28" applyNumberFormat="1" applyFont="1" applyFill="1" applyBorder="1" applyAlignment="1">
      <alignment vertical="center" wrapText="1"/>
    </xf>
    <xf numFmtId="179" fontId="30" fillId="0" borderId="22" xfId="28" applyNumberFormat="1" applyFont="1" applyBorder="1" applyAlignment="1">
      <alignment vertical="center" wrapText="1"/>
    </xf>
    <xf numFmtId="179" fontId="30" fillId="0" borderId="51" xfId="28" applyNumberFormat="1" applyFont="1" applyBorder="1" applyAlignment="1">
      <alignment vertical="center" wrapText="1"/>
    </xf>
    <xf numFmtId="10" fontId="30" fillId="0" borderId="97" xfId="28" applyNumberFormat="1" applyFont="1" applyBorder="1" applyAlignment="1">
      <alignment vertical="center" wrapText="1"/>
    </xf>
    <xf numFmtId="179" fontId="30" fillId="0" borderId="150" xfId="28" applyNumberFormat="1" applyFont="1" applyBorder="1" applyAlignment="1">
      <alignment vertical="center" wrapText="1"/>
    </xf>
    <xf numFmtId="179" fontId="30" fillId="0" borderId="97" xfId="28" applyNumberFormat="1" applyFont="1" applyBorder="1" applyAlignment="1">
      <alignment vertical="center" wrapText="1"/>
    </xf>
    <xf numFmtId="0" fontId="33" fillId="0" borderId="171" xfId="0" applyFont="1" applyBorder="1" applyAlignment="1">
      <alignment horizontal="center" vertical="center"/>
    </xf>
    <xf numFmtId="0" fontId="30" fillId="0" borderId="37" xfId="0" applyFont="1" applyBorder="1" applyAlignment="1">
      <alignment vertical="center" wrapText="1"/>
    </xf>
    <xf numFmtId="179" fontId="30" fillId="0" borderId="172" xfId="28" applyNumberFormat="1" applyFont="1" applyBorder="1" applyAlignment="1">
      <alignment vertical="center" wrapText="1"/>
    </xf>
    <xf numFmtId="0" fontId="30" fillId="0" borderId="61" xfId="0" applyFont="1" applyBorder="1" applyAlignment="1">
      <alignment vertical="center"/>
    </xf>
    <xf numFmtId="0" fontId="30" fillId="0" borderId="36" xfId="0" applyFont="1" applyBorder="1" applyAlignment="1">
      <alignment vertical="center"/>
    </xf>
    <xf numFmtId="0" fontId="30" fillId="0" borderId="52" xfId="0" applyFont="1" applyBorder="1" applyAlignment="1">
      <alignment vertical="center" wrapText="1"/>
    </xf>
    <xf numFmtId="0" fontId="30" fillId="0" borderId="94" xfId="0" applyFont="1" applyBorder="1" applyAlignment="1">
      <alignment vertical="center"/>
    </xf>
    <xf numFmtId="0" fontId="30" fillId="0" borderId="24" xfId="0" applyFont="1" applyBorder="1" applyAlignment="1">
      <alignment vertical="center" wrapText="1"/>
    </xf>
    <xf numFmtId="179" fontId="30" fillId="0" borderId="171" xfId="28" applyNumberFormat="1" applyFont="1" applyBorder="1" applyAlignment="1">
      <alignment vertical="center" wrapText="1"/>
    </xf>
    <xf numFmtId="179" fontId="30" fillId="0" borderId="173" xfId="28" applyNumberFormat="1" applyFont="1" applyBorder="1" applyAlignment="1">
      <alignment vertical="center" wrapText="1"/>
    </xf>
    <xf numFmtId="0" fontId="54" fillId="25" borderId="0" xfId="0" applyFont="1" applyFill="1" applyBorder="1" applyAlignment="1" applyProtection="1">
      <alignment vertical="center"/>
      <protection locked="0"/>
    </xf>
    <xf numFmtId="0" fontId="0" fillId="0" borderId="0" xfId="0" applyProtection="1">
      <alignment vertical="center"/>
    </xf>
    <xf numFmtId="0" fontId="0" fillId="30" borderId="121" xfId="0" applyFill="1" applyBorder="1" applyAlignment="1" applyProtection="1">
      <alignment vertical="center"/>
      <protection locked="0"/>
    </xf>
    <xf numFmtId="0" fontId="0" fillId="30" borderId="28" xfId="0" applyFill="1" applyBorder="1" applyAlignment="1" applyProtection="1">
      <alignment vertical="center"/>
      <protection locked="0"/>
    </xf>
    <xf numFmtId="0" fontId="0" fillId="30" borderId="49" xfId="0" applyFill="1" applyBorder="1" applyAlignment="1" applyProtection="1">
      <alignment vertical="center"/>
      <protection locked="0"/>
    </xf>
    <xf numFmtId="0" fontId="34" fillId="30" borderId="122" xfId="0" applyFont="1" applyFill="1" applyBorder="1" applyAlignment="1" applyProtection="1">
      <alignment horizontal="center" vertical="center"/>
      <protection locked="0"/>
    </xf>
    <xf numFmtId="0" fontId="34" fillId="30" borderId="123" xfId="0" applyFont="1" applyFill="1" applyBorder="1" applyAlignment="1" applyProtection="1">
      <alignment horizontal="center" vertical="center"/>
      <protection locked="0"/>
    </xf>
    <xf numFmtId="0" fontId="34" fillId="30" borderId="124" xfId="0" applyFont="1" applyFill="1" applyBorder="1" applyAlignment="1" applyProtection="1">
      <alignment horizontal="center" vertical="center"/>
      <protection locked="0"/>
    </xf>
    <xf numFmtId="0" fontId="34" fillId="30" borderId="97" xfId="0" applyFont="1" applyFill="1" applyBorder="1" applyAlignment="1" applyProtection="1">
      <alignment vertical="center"/>
      <protection locked="0"/>
    </xf>
    <xf numFmtId="0" fontId="34" fillId="30" borderId="97" xfId="0" applyFont="1" applyFill="1" applyBorder="1" applyAlignment="1" applyProtection="1">
      <alignment vertical="center" wrapText="1"/>
      <protection locked="0"/>
    </xf>
    <xf numFmtId="176" fontId="34" fillId="35" borderId="97" xfId="0" applyNumberFormat="1" applyFont="1" applyFill="1" applyBorder="1" applyProtection="1">
      <alignment vertical="center"/>
      <protection locked="0"/>
    </xf>
    <xf numFmtId="180" fontId="34" fillId="30" borderId="143" xfId="0" applyNumberFormat="1" applyFont="1" applyFill="1" applyBorder="1" applyProtection="1">
      <alignment vertical="center"/>
      <protection locked="0"/>
    </xf>
    <xf numFmtId="176" fontId="0" fillId="29" borderId="22" xfId="0" applyNumberFormat="1" applyFill="1" applyBorder="1" applyProtection="1">
      <alignment vertical="center"/>
      <protection locked="0"/>
    </xf>
    <xf numFmtId="0" fontId="34" fillId="30" borderId="121" xfId="0" applyFont="1" applyFill="1" applyBorder="1" applyAlignment="1" applyProtection="1">
      <alignment horizontal="center" vertical="center"/>
      <protection locked="0"/>
    </xf>
    <xf numFmtId="0" fontId="34" fillId="30" borderId="28" xfId="0" applyFont="1" applyFill="1" applyBorder="1" applyAlignment="1" applyProtection="1">
      <alignment horizontal="center" vertical="center"/>
      <protection locked="0"/>
    </xf>
    <xf numFmtId="0" fontId="34" fillId="30" borderId="30" xfId="0" applyFont="1" applyFill="1" applyBorder="1" applyAlignment="1" applyProtection="1">
      <alignment horizontal="center" vertical="center"/>
      <protection locked="0"/>
    </xf>
    <xf numFmtId="0" fontId="34" fillId="30" borderId="10" xfId="0" applyFont="1" applyFill="1" applyBorder="1" applyAlignment="1" applyProtection="1">
      <alignment vertical="center"/>
      <protection locked="0"/>
    </xf>
    <xf numFmtId="0" fontId="34" fillId="30" borderId="10" xfId="0" applyFont="1" applyFill="1" applyBorder="1" applyAlignment="1" applyProtection="1">
      <alignment vertical="center" wrapText="1"/>
      <protection locked="0"/>
    </xf>
    <xf numFmtId="176" fontId="34" fillId="35" borderId="10" xfId="0" applyNumberFormat="1" applyFont="1" applyFill="1" applyBorder="1" applyProtection="1">
      <alignment vertical="center"/>
      <protection locked="0"/>
    </xf>
    <xf numFmtId="180" fontId="34" fillId="30" borderId="12" xfId="0" applyNumberFormat="1" applyFont="1" applyFill="1" applyBorder="1" applyProtection="1">
      <alignment vertical="center"/>
      <protection locked="0"/>
    </xf>
    <xf numFmtId="176" fontId="0" fillId="29" borderId="23" xfId="0" applyNumberFormat="1" applyFill="1" applyBorder="1" applyProtection="1">
      <alignment vertical="center"/>
      <protection locked="0"/>
    </xf>
    <xf numFmtId="180" fontId="0" fillId="29" borderId="23" xfId="0" applyNumberFormat="1" applyFill="1" applyBorder="1" applyProtection="1">
      <alignment vertical="center"/>
      <protection locked="0"/>
    </xf>
    <xf numFmtId="180" fontId="34" fillId="30" borderId="10" xfId="0" applyNumberFormat="1" applyFont="1" applyFill="1" applyBorder="1" applyProtection="1">
      <alignment vertical="center"/>
      <protection locked="0"/>
    </xf>
    <xf numFmtId="180" fontId="0" fillId="29" borderId="71" xfId="0" applyNumberFormat="1" applyFill="1" applyBorder="1" applyProtection="1">
      <alignment vertical="center"/>
      <protection locked="0"/>
    </xf>
    <xf numFmtId="0" fontId="34" fillId="30" borderId="125" xfId="0" applyFont="1" applyFill="1" applyBorder="1" applyAlignment="1" applyProtection="1">
      <alignment horizontal="center" vertical="center"/>
      <protection locked="0"/>
    </xf>
    <xf numFmtId="0" fontId="34" fillId="30" borderId="126" xfId="0" applyFont="1" applyFill="1" applyBorder="1" applyAlignment="1" applyProtection="1">
      <alignment horizontal="center" vertical="center"/>
      <protection locked="0"/>
    </xf>
    <xf numFmtId="0" fontId="34" fillId="30" borderId="127" xfId="0" applyFont="1" applyFill="1" applyBorder="1" applyAlignment="1" applyProtection="1">
      <alignment horizontal="center" vertical="center"/>
      <protection locked="0"/>
    </xf>
    <xf numFmtId="0" fontId="34" fillId="30" borderId="29" xfId="0" applyFont="1" applyFill="1" applyBorder="1" applyAlignment="1" applyProtection="1">
      <alignment vertical="center"/>
      <protection locked="0"/>
    </xf>
    <xf numFmtId="0" fontId="34" fillId="30" borderId="29" xfId="0" applyFont="1" applyFill="1" applyBorder="1" applyAlignment="1" applyProtection="1">
      <alignment vertical="center" wrapText="1"/>
      <protection locked="0"/>
    </xf>
    <xf numFmtId="176" fontId="34" fillId="35" borderId="29" xfId="0" applyNumberFormat="1" applyFont="1" applyFill="1" applyBorder="1" applyProtection="1">
      <alignment vertical="center"/>
      <protection locked="0"/>
    </xf>
    <xf numFmtId="180" fontId="34" fillId="30" borderId="29" xfId="0" applyNumberFormat="1" applyFont="1" applyFill="1" applyBorder="1" applyProtection="1">
      <alignment vertical="center"/>
      <protection locked="0"/>
    </xf>
    <xf numFmtId="180" fontId="0" fillId="29" borderId="170" xfId="0" applyNumberFormat="1" applyFill="1" applyBorder="1" applyProtection="1">
      <alignment vertical="center"/>
      <protection locked="0"/>
    </xf>
    <xf numFmtId="0" fontId="55" fillId="28" borderId="67" xfId="0" applyFont="1" applyFill="1" applyBorder="1" applyProtection="1">
      <alignment vertical="center"/>
      <protection locked="0"/>
    </xf>
    <xf numFmtId="0" fontId="55" fillId="25" borderId="67" xfId="0" applyFont="1" applyFill="1" applyBorder="1" applyProtection="1">
      <alignment vertical="center"/>
      <protection locked="0"/>
    </xf>
    <xf numFmtId="0" fontId="55" fillId="25" borderId="74" xfId="0" applyFont="1" applyFill="1" applyBorder="1" applyProtection="1">
      <alignment vertical="center"/>
      <protection locked="0"/>
    </xf>
    <xf numFmtId="0" fontId="55" fillId="25" borderId="41" xfId="0" applyFont="1" applyFill="1" applyBorder="1" applyProtection="1">
      <alignment vertical="center"/>
      <protection locked="0"/>
    </xf>
    <xf numFmtId="0" fontId="54" fillId="25" borderId="0" xfId="0" applyFont="1" applyFill="1" applyBorder="1" applyAlignment="1" applyProtection="1">
      <alignment vertical="top"/>
      <protection locked="0"/>
    </xf>
    <xf numFmtId="0" fontId="54" fillId="25" borderId="18" xfId="0" applyFont="1" applyFill="1" applyBorder="1" applyAlignment="1" applyProtection="1">
      <alignment vertical="top"/>
      <protection locked="0"/>
    </xf>
    <xf numFmtId="0" fontId="56" fillId="0" borderId="0" xfId="0" applyFont="1" applyBorder="1" applyAlignment="1" applyProtection="1">
      <alignment horizontal="left" vertical="center" wrapText="1"/>
      <protection locked="0"/>
    </xf>
    <xf numFmtId="0" fontId="54" fillId="29" borderId="0" xfId="0" applyFont="1" applyFill="1" applyBorder="1" applyAlignment="1" applyProtection="1">
      <alignment vertical="center" wrapText="1"/>
      <protection locked="0"/>
    </xf>
    <xf numFmtId="0" fontId="54" fillId="29" borderId="0" xfId="0" applyFont="1" applyFill="1" applyAlignment="1" applyProtection="1">
      <alignment horizontal="left" vertical="center" wrapText="1"/>
      <protection locked="0"/>
    </xf>
    <xf numFmtId="0" fontId="85" fillId="0" borderId="0" xfId="0" applyFont="1" applyFill="1">
      <alignment vertical="center"/>
    </xf>
    <xf numFmtId="0" fontId="33" fillId="0" borderId="95"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wrapText="1"/>
    </xf>
    <xf numFmtId="0" fontId="0" fillId="30" borderId="97" xfId="0" applyFill="1" applyBorder="1" applyAlignment="1" applyProtection="1">
      <alignment vertical="center" wrapText="1"/>
      <protection locked="0"/>
    </xf>
    <xf numFmtId="0" fontId="0" fillId="30" borderId="10" xfId="0" applyFill="1" applyBorder="1" applyAlignment="1" applyProtection="1">
      <alignment vertical="center" wrapText="1"/>
      <protection locked="0"/>
    </xf>
    <xf numFmtId="0" fontId="0" fillId="30" borderId="29" xfId="0" applyFill="1" applyBorder="1" applyAlignment="1" applyProtection="1">
      <alignment vertical="center" wrapText="1"/>
      <protection locked="0"/>
    </xf>
    <xf numFmtId="0" fontId="33" fillId="0" borderId="95" xfId="0" applyFont="1" applyBorder="1" applyAlignment="1">
      <alignment horizontal="center" vertical="center" wrapText="1"/>
    </xf>
    <xf numFmtId="0" fontId="33" fillId="0" borderId="10" xfId="0" applyFont="1" applyBorder="1" applyAlignment="1">
      <alignment horizontal="center" vertical="center" wrapText="1"/>
    </xf>
    <xf numFmtId="0" fontId="71" fillId="0" borderId="29" xfId="0" applyFont="1" applyFill="1" applyBorder="1" applyAlignment="1" applyProtection="1">
      <alignment vertical="center" wrapText="1"/>
    </xf>
    <xf numFmtId="0" fontId="71" fillId="0" borderId="174" xfId="0" applyFont="1" applyFill="1" applyBorder="1" applyAlignment="1" applyProtection="1">
      <alignment horizontal="center" vertical="center"/>
    </xf>
    <xf numFmtId="0" fontId="71" fillId="0" borderId="126" xfId="0" applyFont="1" applyFill="1" applyBorder="1" applyAlignment="1" applyProtection="1">
      <alignment horizontal="center" vertical="center"/>
    </xf>
    <xf numFmtId="0" fontId="71" fillId="0" borderId="127" xfId="0" applyFont="1" applyFill="1" applyBorder="1" applyAlignment="1" applyProtection="1">
      <alignment horizontal="center" vertical="center"/>
    </xf>
    <xf numFmtId="0" fontId="55" fillId="0" borderId="62" xfId="0" applyFont="1" applyFill="1" applyBorder="1" applyAlignment="1" applyProtection="1">
      <alignment vertical="center" wrapText="1"/>
    </xf>
    <xf numFmtId="38" fontId="71" fillId="0" borderId="29" xfId="34" applyFont="1" applyFill="1" applyBorder="1" applyAlignment="1" applyProtection="1">
      <alignment vertical="center" shrinkToFit="1"/>
    </xf>
    <xf numFmtId="40" fontId="71" fillId="0" borderId="62" xfId="34" applyNumberFormat="1" applyFont="1" applyFill="1" applyBorder="1" applyAlignment="1" applyProtection="1">
      <alignment vertical="center" shrinkToFit="1"/>
    </xf>
    <xf numFmtId="0" fontId="71" fillId="25" borderId="56" xfId="0" applyFont="1" applyFill="1" applyBorder="1" applyAlignment="1" applyProtection="1">
      <alignment horizontal="center" vertical="center"/>
      <protection locked="0"/>
    </xf>
    <xf numFmtId="0" fontId="56" fillId="0" borderId="29" xfId="0" applyFont="1" applyFill="1" applyBorder="1" applyAlignment="1" applyProtection="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8" fillId="0" borderId="10" xfId="0" applyFont="1" applyBorder="1" applyAlignment="1">
      <alignment horizontal="center" vertical="center"/>
    </xf>
    <xf numFmtId="0" fontId="39" fillId="0" borderId="147" xfId="0" applyFont="1" applyBorder="1" applyAlignment="1">
      <alignment horizontal="center" vertical="top" wrapText="1"/>
    </xf>
    <xf numFmtId="0" fontId="41" fillId="29" borderId="0" xfId="0" applyFont="1" applyFill="1" applyAlignment="1">
      <alignment horizontal="center" vertical="top" wrapText="1"/>
    </xf>
    <xf numFmtId="0" fontId="42" fillId="0" borderId="18" xfId="0" applyFont="1" applyBorder="1" applyAlignment="1">
      <alignment horizontal="left" vertical="top" wrapText="1"/>
    </xf>
    <xf numFmtId="0" fontId="45" fillId="0" borderId="0" xfId="0" applyFont="1" applyAlignment="1">
      <alignment horizontal="left" vertical="center" wrapText="1"/>
    </xf>
    <xf numFmtId="0" fontId="49" fillId="0" borderId="12" xfId="0" applyFont="1" applyBorder="1" applyAlignment="1">
      <alignment horizontal="center" vertical="center" wrapText="1"/>
    </xf>
    <xf numFmtId="0" fontId="47" fillId="31" borderId="26" xfId="0" applyFont="1" applyFill="1" applyBorder="1" applyAlignment="1">
      <alignment horizontal="center" vertical="center" wrapText="1"/>
    </xf>
    <xf numFmtId="0" fontId="47" fillId="31" borderId="32" xfId="0" applyFont="1" applyFill="1" applyBorder="1" applyAlignment="1">
      <alignment horizontal="center" vertical="center" wrapText="1"/>
    </xf>
    <xf numFmtId="0" fontId="49" fillId="0" borderId="35" xfId="0" applyFont="1" applyBorder="1" applyAlignment="1">
      <alignment horizontal="center" vertical="center" wrapText="1"/>
    </xf>
    <xf numFmtId="0" fontId="49" fillId="0" borderId="38" xfId="0" applyFont="1" applyBorder="1" applyAlignment="1">
      <alignment horizontal="center" vertical="center" wrapText="1"/>
    </xf>
    <xf numFmtId="0" fontId="49" fillId="0" borderId="108" xfId="0" applyFont="1" applyBorder="1" applyAlignment="1">
      <alignment horizontal="center" vertical="center" wrapText="1"/>
    </xf>
    <xf numFmtId="0" fontId="49" fillId="0" borderId="107" xfId="0" applyFont="1" applyBorder="1" applyAlignment="1">
      <alignment horizontal="center" vertical="center" wrapText="1"/>
    </xf>
    <xf numFmtId="0" fontId="34" fillId="30" borderId="62" xfId="0" applyFont="1" applyFill="1" applyBorder="1" applyAlignment="1" applyProtection="1">
      <alignment vertical="center"/>
      <protection locked="0"/>
    </xf>
    <xf numFmtId="0" fontId="34" fillId="30" borderId="52" xfId="0" applyFont="1" applyFill="1" applyBorder="1" applyAlignment="1" applyProtection="1">
      <alignment vertical="center"/>
      <protection locked="0"/>
    </xf>
    <xf numFmtId="0" fontId="34" fillId="30" borderId="53" xfId="0" applyFont="1" applyFill="1" applyBorder="1" applyAlignment="1" applyProtection="1">
      <alignment vertical="center"/>
      <protection locked="0"/>
    </xf>
    <xf numFmtId="0" fontId="34" fillId="0" borderId="13" xfId="0" applyFont="1" applyBorder="1" applyAlignment="1">
      <alignment horizontal="center" vertical="center"/>
    </xf>
    <xf numFmtId="0" fontId="34" fillId="0" borderId="93" xfId="0" applyFont="1" applyBorder="1" applyAlignment="1">
      <alignment horizontal="center" vertical="center"/>
    </xf>
    <xf numFmtId="0" fontId="34" fillId="0" borderId="21" xfId="0" applyFont="1" applyBorder="1" applyAlignment="1">
      <alignment horizontal="center" vertical="center"/>
    </xf>
    <xf numFmtId="0" fontId="34" fillId="0" borderId="15" xfId="0" applyFont="1" applyBorder="1" applyAlignment="1">
      <alignment horizontal="center" vertical="center"/>
    </xf>
    <xf numFmtId="0" fontId="34" fillId="0" borderId="106" xfId="0" applyFont="1" applyBorder="1" applyAlignment="1">
      <alignment horizontal="center" vertical="center"/>
    </xf>
    <xf numFmtId="0" fontId="34" fillId="0" borderId="144" xfId="0" applyFont="1" applyBorder="1" applyAlignment="1">
      <alignment horizontal="center" vertical="center"/>
    </xf>
    <xf numFmtId="0" fontId="34" fillId="0" borderId="102" xfId="0" applyFont="1" applyBorder="1" applyAlignment="1">
      <alignment horizontal="center" vertical="center" wrapText="1"/>
    </xf>
    <xf numFmtId="0" fontId="34" fillId="0" borderId="102" xfId="0" applyFont="1" applyBorder="1" applyAlignment="1">
      <alignment horizontal="center" vertical="center"/>
    </xf>
    <xf numFmtId="0" fontId="34" fillId="0" borderId="14" xfId="0" applyFont="1" applyBorder="1" applyAlignment="1">
      <alignment horizontal="center" vertical="center"/>
    </xf>
    <xf numFmtId="0" fontId="34" fillId="0" borderId="145" xfId="0" applyFont="1" applyBorder="1" applyAlignment="1">
      <alignment horizontal="center" vertical="center"/>
    </xf>
    <xf numFmtId="0" fontId="34" fillId="30" borderId="12" xfId="0" applyFont="1" applyFill="1" applyBorder="1" applyAlignment="1" applyProtection="1">
      <alignment vertical="center"/>
      <protection locked="0"/>
    </xf>
    <xf numFmtId="0" fontId="34" fillId="30" borderId="37" xfId="0" applyFont="1" applyFill="1" applyBorder="1" applyAlignment="1" applyProtection="1">
      <alignment vertical="center"/>
      <protection locked="0"/>
    </xf>
    <xf numFmtId="0" fontId="34" fillId="30" borderId="11" xfId="0" applyFont="1" applyFill="1" applyBorder="1" applyAlignment="1" applyProtection="1">
      <alignment vertical="center"/>
      <protection locked="0"/>
    </xf>
    <xf numFmtId="0" fontId="34" fillId="0" borderId="13" xfId="0" applyFont="1" applyBorder="1" applyAlignment="1">
      <alignment horizontal="center" vertical="center" wrapText="1"/>
    </xf>
    <xf numFmtId="0" fontId="34" fillId="0" borderId="146" xfId="0" applyFont="1" applyBorder="1" applyAlignment="1">
      <alignment horizontal="center" vertical="center" wrapText="1"/>
    </xf>
    <xf numFmtId="0" fontId="0" fillId="30" borderId="51" xfId="0" applyFill="1" applyBorder="1" applyAlignment="1" applyProtection="1">
      <alignment horizontal="left" vertical="center"/>
      <protection locked="0"/>
    </xf>
    <xf numFmtId="0" fontId="0" fillId="30" borderId="97" xfId="0" applyFill="1" applyBorder="1" applyAlignment="1" applyProtection="1">
      <alignment horizontal="left" vertical="center"/>
      <protection locked="0"/>
    </xf>
    <xf numFmtId="0" fontId="0" fillId="30" borderId="143" xfId="0" applyFill="1" applyBorder="1" applyAlignment="1" applyProtection="1">
      <alignment horizontal="left" vertical="center"/>
      <protection locked="0"/>
    </xf>
    <xf numFmtId="0" fontId="0" fillId="30" borderId="22" xfId="0" applyFill="1" applyBorder="1" applyAlignment="1" applyProtection="1">
      <alignment horizontal="left" vertical="center"/>
      <protection locked="0"/>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7"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0" fillId="30" borderId="138"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34" fillId="0" borderId="146" xfId="0" applyFont="1" applyBorder="1" applyAlignment="1">
      <alignment horizontal="center" vertical="center"/>
    </xf>
    <xf numFmtId="0" fontId="34" fillId="0" borderId="12"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11" xfId="0" applyFont="1" applyBorder="1" applyAlignment="1">
      <alignment horizontal="center" vertical="center" wrapText="1"/>
    </xf>
    <xf numFmtId="0" fontId="0" fillId="30" borderId="61" xfId="0" applyFill="1" applyBorder="1" applyAlignment="1" applyProtection="1">
      <alignment horizontal="left" vertical="center"/>
      <protection locked="0"/>
    </xf>
    <xf numFmtId="0" fontId="0" fillId="30" borderId="37" xfId="0" applyFill="1" applyBorder="1" applyAlignment="1" applyProtection="1">
      <alignment horizontal="left" vertical="center"/>
      <protection locked="0"/>
    </xf>
    <xf numFmtId="0" fontId="0" fillId="30" borderId="71" xfId="0" applyFill="1" applyBorder="1" applyAlignment="1" applyProtection="1">
      <alignment horizontal="left" vertical="center"/>
      <protection locked="0"/>
    </xf>
    <xf numFmtId="0" fontId="0" fillId="30" borderId="137" xfId="0" applyFill="1" applyBorder="1" applyAlignment="1" applyProtection="1">
      <alignment horizontal="left" vertical="center"/>
      <protection locked="0"/>
    </xf>
    <xf numFmtId="0" fontId="34" fillId="30" borderId="10" xfId="0" applyFont="1" applyFill="1" applyBorder="1" applyAlignment="1" applyProtection="1">
      <alignment vertical="center"/>
      <protection locked="0"/>
    </xf>
    <xf numFmtId="0" fontId="34" fillId="30" borderId="143" xfId="0" applyFont="1" applyFill="1" applyBorder="1" applyAlignment="1" applyProtection="1">
      <alignment vertical="center"/>
      <protection locked="0"/>
    </xf>
    <xf numFmtId="0" fontId="34" fillId="30" borderId="24" xfId="0" applyFont="1" applyFill="1" applyBorder="1" applyAlignment="1" applyProtection="1">
      <alignment vertical="center"/>
      <protection locked="0"/>
    </xf>
    <xf numFmtId="0" fontId="34" fillId="30" borderId="150" xfId="0" applyFont="1" applyFill="1" applyBorder="1" applyAlignment="1" applyProtection="1">
      <alignment vertical="center"/>
      <protection locked="0"/>
    </xf>
    <xf numFmtId="0" fontId="0" fillId="0" borderId="0" xfId="0" applyAlignment="1">
      <alignment horizontal="left" vertical="top" wrapText="1"/>
    </xf>
    <xf numFmtId="0" fontId="34" fillId="30" borderId="29" xfId="0" applyFont="1" applyFill="1" applyBorder="1" applyAlignment="1" applyProtection="1">
      <alignment vertical="center"/>
      <protection locked="0"/>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pplyProtection="1">
      <alignment horizontal="left" vertical="center"/>
      <protection locked="0"/>
    </xf>
    <xf numFmtId="0" fontId="0" fillId="30" borderId="119" xfId="0" applyFill="1" applyBorder="1" applyAlignment="1" applyProtection="1">
      <alignment horizontal="left" vertical="center"/>
      <protection locked="0"/>
    </xf>
    <xf numFmtId="0" fontId="0" fillId="30" borderId="120" xfId="0" applyFill="1" applyBorder="1" applyAlignment="1" applyProtection="1">
      <alignment horizontal="left" vertical="center"/>
      <protection locked="0"/>
    </xf>
    <xf numFmtId="0" fontId="37"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37" xfId="0" applyFont="1" applyBorder="1" applyAlignment="1">
      <alignment horizontal="center" vertical="center"/>
    </xf>
    <xf numFmtId="0" fontId="34" fillId="29" borderId="26" xfId="0" applyFont="1" applyFill="1" applyBorder="1" applyAlignment="1" applyProtection="1">
      <alignment horizontal="left" vertical="center"/>
      <protection locked="0"/>
    </xf>
    <xf numFmtId="0" fontId="34" fillId="29" borderId="31" xfId="0" applyFont="1" applyFill="1" applyBorder="1" applyAlignment="1" applyProtection="1">
      <alignment horizontal="left" vertical="center"/>
      <protection locked="0"/>
    </xf>
    <xf numFmtId="0" fontId="34" fillId="29" borderId="32" xfId="0" applyFont="1" applyFill="1" applyBorder="1" applyAlignment="1" applyProtection="1">
      <alignment horizontal="left" vertical="center"/>
      <protection locked="0"/>
    </xf>
    <xf numFmtId="0" fontId="0" fillId="0" borderId="0" xfId="0" applyFont="1" applyBorder="1" applyAlignment="1">
      <alignment horizontal="left" vertical="top" wrapText="1"/>
    </xf>
    <xf numFmtId="0" fontId="90" fillId="0" borderId="18" xfId="0" applyFont="1" applyBorder="1" applyAlignment="1">
      <alignment horizontal="left" vertical="top" wrapText="1"/>
    </xf>
    <xf numFmtId="0" fontId="97" fillId="0" borderId="14" xfId="0" applyFont="1" applyFill="1" applyBorder="1" applyAlignment="1">
      <alignment horizontal="left" vertical="center" wrapText="1"/>
    </xf>
    <xf numFmtId="0" fontId="97" fillId="0" borderId="21" xfId="0" applyFont="1" applyFill="1" applyBorder="1" applyAlignment="1">
      <alignment horizontal="left" vertical="center" wrapText="1"/>
    </xf>
    <xf numFmtId="0" fontId="97" fillId="0" borderId="40" xfId="0" applyFont="1" applyFill="1" applyBorder="1" applyAlignment="1">
      <alignment horizontal="left" vertical="center" wrapText="1"/>
    </xf>
    <xf numFmtId="0" fontId="97" fillId="0" borderId="33" xfId="0" applyFont="1" applyFill="1" applyBorder="1" applyAlignment="1">
      <alignment horizontal="left" vertical="center" wrapText="1"/>
    </xf>
    <xf numFmtId="0" fontId="97" fillId="0" borderId="0" xfId="0" applyFont="1" applyFill="1" applyBorder="1" applyAlignment="1">
      <alignment horizontal="left" vertical="center" wrapText="1"/>
    </xf>
    <xf numFmtId="0" fontId="97" fillId="0" borderId="38" xfId="0" applyFont="1" applyFill="1" applyBorder="1" applyAlignment="1">
      <alignment horizontal="left" vertical="center" wrapText="1"/>
    </xf>
    <xf numFmtId="0" fontId="97" fillId="0" borderId="17" xfId="0" applyFont="1" applyFill="1" applyBorder="1" applyAlignment="1">
      <alignment horizontal="left" vertical="center" wrapText="1"/>
    </xf>
    <xf numFmtId="0" fontId="97" fillId="0" borderId="18" xfId="0" applyFont="1" applyFill="1" applyBorder="1" applyAlignment="1">
      <alignment horizontal="left" vertical="center" wrapText="1"/>
    </xf>
    <xf numFmtId="0" fontId="97" fillId="0" borderId="99" xfId="0" applyFont="1" applyFill="1" applyBorder="1" applyAlignment="1">
      <alignment horizontal="left" vertical="center" wrapText="1"/>
    </xf>
    <xf numFmtId="0" fontId="95" fillId="26" borderId="65" xfId="0" applyFont="1" applyFill="1" applyBorder="1" applyAlignment="1">
      <alignment horizontal="left" vertical="center" wrapText="1"/>
    </xf>
    <xf numFmtId="0" fontId="95" fillId="26" borderId="104" xfId="0" applyFont="1" applyFill="1" applyBorder="1" applyAlignment="1">
      <alignment horizontal="left" vertical="center" wrapText="1"/>
    </xf>
    <xf numFmtId="0" fontId="95" fillId="26" borderId="88" xfId="0" applyFont="1" applyFill="1" applyBorder="1" applyAlignment="1">
      <alignment horizontal="left" vertical="center" wrapText="1"/>
    </xf>
    <xf numFmtId="0" fontId="95" fillId="26" borderId="55" xfId="0" applyFont="1" applyFill="1" applyBorder="1" applyAlignment="1">
      <alignment vertical="center" wrapText="1"/>
    </xf>
    <xf numFmtId="0" fontId="95" fillId="26" borderId="75" xfId="0" applyFont="1" applyFill="1" applyBorder="1" applyAlignment="1">
      <alignment vertical="center" wrapText="1"/>
    </xf>
    <xf numFmtId="0" fontId="98" fillId="26" borderId="69" xfId="0" applyFont="1" applyFill="1" applyBorder="1" applyAlignment="1">
      <alignment horizontal="left" vertical="center" wrapText="1"/>
    </xf>
    <xf numFmtId="0" fontId="98" fillId="26" borderId="152" xfId="0" applyFont="1" applyFill="1" applyBorder="1" applyAlignment="1">
      <alignment horizontal="left" vertical="center" wrapText="1"/>
    </xf>
    <xf numFmtId="0" fontId="98" fillId="26" borderId="55" xfId="0" applyFont="1" applyFill="1" applyBorder="1" applyAlignment="1">
      <alignment vertical="center" wrapText="1"/>
    </xf>
    <xf numFmtId="0" fontId="95" fillId="26" borderId="69" xfId="0" applyFont="1" applyFill="1" applyBorder="1" applyAlignment="1">
      <alignment horizontal="left" vertical="center" wrapText="1"/>
    </xf>
    <xf numFmtId="0" fontId="95" fillId="26" borderId="152" xfId="0" applyFont="1" applyFill="1" applyBorder="1" applyAlignment="1">
      <alignment horizontal="left" vertical="center" wrapText="1"/>
    </xf>
    <xf numFmtId="0" fontId="95" fillId="26" borderId="78" xfId="0" applyFont="1" applyFill="1" applyBorder="1" applyAlignment="1">
      <alignment vertical="center" wrapText="1"/>
    </xf>
    <xf numFmtId="0" fontId="95" fillId="26" borderId="78" xfId="0" applyFont="1" applyFill="1" applyBorder="1" applyAlignment="1">
      <alignment horizontal="left" vertical="center" wrapText="1"/>
    </xf>
    <xf numFmtId="0" fontId="95" fillId="26" borderId="55" xfId="0" applyFont="1" applyFill="1" applyBorder="1" applyAlignment="1">
      <alignment horizontal="left" vertical="center" wrapText="1"/>
    </xf>
    <xf numFmtId="0" fontId="61" fillId="25" borderId="31" xfId="0" applyFont="1" applyFill="1" applyBorder="1" applyAlignment="1" applyProtection="1">
      <alignment horizontal="center" vertical="center"/>
      <protection locked="0"/>
    </xf>
    <xf numFmtId="0" fontId="95" fillId="26" borderId="65" xfId="0" applyFont="1" applyFill="1" applyBorder="1" applyAlignment="1">
      <alignment vertical="center" wrapText="1"/>
    </xf>
    <xf numFmtId="0" fontId="54" fillId="29" borderId="26" xfId="0" applyFont="1" applyFill="1" applyBorder="1" applyAlignment="1" applyProtection="1">
      <alignment vertical="center"/>
      <protection locked="0"/>
    </xf>
    <xf numFmtId="0" fontId="54" fillId="29" borderId="31" xfId="0" applyFont="1" applyFill="1" applyBorder="1" applyAlignment="1" applyProtection="1">
      <alignment vertical="center"/>
      <protection locked="0"/>
    </xf>
    <xf numFmtId="0" fontId="54" fillId="29" borderId="32" xfId="0" applyFont="1" applyFill="1" applyBorder="1" applyAlignment="1" applyProtection="1">
      <alignment vertical="center"/>
      <protection locked="0"/>
    </xf>
    <xf numFmtId="0" fontId="54" fillId="0" borderId="77" xfId="0" applyFont="1" applyFill="1" applyBorder="1" applyAlignment="1" applyProtection="1">
      <alignment vertical="center" wrapText="1"/>
    </xf>
    <xf numFmtId="0" fontId="54" fillId="0" borderId="78" xfId="0" applyFont="1" applyFill="1" applyBorder="1" applyAlignment="1" applyProtection="1">
      <alignment vertical="center" wrapText="1"/>
    </xf>
    <xf numFmtId="0" fontId="54" fillId="0" borderId="84" xfId="0" applyFont="1" applyFill="1" applyBorder="1" applyAlignment="1" applyProtection="1">
      <alignment vertical="center" wrapText="1"/>
    </xf>
    <xf numFmtId="0" fontId="54" fillId="0" borderId="12" xfId="0" applyFont="1" applyFill="1" applyBorder="1" applyAlignment="1" applyProtection="1">
      <alignment vertical="center" wrapText="1"/>
    </xf>
    <xf numFmtId="0" fontId="54" fillId="0" borderId="37" xfId="0" applyFont="1" applyFill="1" applyBorder="1" applyAlignment="1" applyProtection="1">
      <alignment vertical="center" wrapText="1"/>
    </xf>
    <xf numFmtId="0" fontId="54" fillId="0" borderId="71" xfId="0" applyFont="1" applyFill="1" applyBorder="1" applyAlignment="1" applyProtection="1">
      <alignment vertical="center" wrapText="1"/>
    </xf>
    <xf numFmtId="0" fontId="54" fillId="0" borderId="14" xfId="0" applyFont="1" applyFill="1" applyBorder="1" applyAlignment="1" applyProtection="1">
      <alignment vertical="center" wrapText="1"/>
    </xf>
    <xf numFmtId="0" fontId="54" fillId="0" borderId="21" xfId="0" applyFont="1" applyFill="1" applyBorder="1" applyAlignment="1" applyProtection="1">
      <alignment vertical="center" wrapText="1"/>
    </xf>
    <xf numFmtId="0" fontId="54" fillId="0" borderId="33" xfId="0" applyFont="1" applyFill="1" applyBorder="1" applyAlignment="1" applyProtection="1">
      <alignment vertical="center" wrapText="1"/>
    </xf>
    <xf numFmtId="0" fontId="54" fillId="0" borderId="0" xfId="0" applyFont="1" applyFill="1" applyBorder="1" applyAlignment="1" applyProtection="1">
      <alignment vertical="center" wrapText="1"/>
    </xf>
    <xf numFmtId="0" fontId="54" fillId="0" borderId="17" xfId="0" applyFont="1" applyFill="1" applyBorder="1" applyAlignment="1" applyProtection="1">
      <alignment vertical="center" wrapText="1"/>
    </xf>
    <xf numFmtId="0" fontId="54" fillId="0" borderId="18" xfId="0" applyFont="1" applyFill="1" applyBorder="1" applyAlignment="1" applyProtection="1">
      <alignment vertical="center" wrapText="1"/>
    </xf>
    <xf numFmtId="0" fontId="61" fillId="28" borderId="0" xfId="0" applyFont="1" applyFill="1" applyBorder="1" applyAlignment="1" applyProtection="1">
      <alignment vertical="center"/>
      <protection locked="0"/>
    </xf>
    <xf numFmtId="0" fontId="61" fillId="25" borderId="0" xfId="0" applyFont="1" applyFill="1" applyBorder="1" applyAlignment="1" applyProtection="1">
      <alignment vertical="center"/>
      <protection locked="0"/>
    </xf>
    <xf numFmtId="49" fontId="95" fillId="0" borderId="12" xfId="0" applyNumberFormat="1" applyFont="1" applyFill="1" applyBorder="1" applyAlignment="1" applyProtection="1">
      <alignment vertical="center" wrapText="1"/>
    </xf>
    <xf numFmtId="49" fontId="61" fillId="0" borderId="37" xfId="0" applyNumberFormat="1" applyFont="1" applyFill="1" applyBorder="1" applyAlignment="1" applyProtection="1">
      <alignment vertical="center" wrapText="1"/>
    </xf>
    <xf numFmtId="49" fontId="61" fillId="0" borderId="11" xfId="0" applyNumberFormat="1" applyFont="1" applyFill="1" applyBorder="1" applyAlignment="1" applyProtection="1">
      <alignment vertical="center" wrapText="1"/>
    </xf>
    <xf numFmtId="0" fontId="61" fillId="28" borderId="31" xfId="0" applyFont="1" applyFill="1" applyBorder="1" applyAlignment="1" applyProtection="1">
      <alignment horizontal="center" vertical="center"/>
      <protection locked="0"/>
    </xf>
    <xf numFmtId="0" fontId="56" fillId="0" borderId="85" xfId="0" applyFont="1" applyFill="1" applyBorder="1" applyAlignment="1" applyProtection="1">
      <alignment horizontal="center" vertical="center"/>
    </xf>
    <xf numFmtId="0" fontId="56" fillId="0" borderId="86" xfId="0" applyFont="1" applyFill="1" applyBorder="1" applyAlignment="1" applyProtection="1">
      <alignment horizontal="center" vertical="center"/>
    </xf>
    <xf numFmtId="0" fontId="56" fillId="0" borderId="114" xfId="0" applyFont="1" applyFill="1" applyBorder="1" applyAlignment="1" applyProtection="1">
      <alignment horizontal="center" vertical="center"/>
    </xf>
    <xf numFmtId="0" fontId="95" fillId="26" borderId="63" xfId="0" applyFont="1" applyFill="1" applyBorder="1" applyAlignment="1">
      <alignment horizontal="left" vertical="center" wrapText="1"/>
    </xf>
    <xf numFmtId="0" fontId="95" fillId="26" borderId="60" xfId="0" applyFont="1" applyFill="1" applyBorder="1" applyAlignment="1">
      <alignment horizontal="left" vertical="center" wrapText="1"/>
    </xf>
    <xf numFmtId="0" fontId="61" fillId="28" borderId="26" xfId="0" applyFont="1" applyFill="1" applyBorder="1" applyAlignment="1" applyProtection="1">
      <alignment horizontal="left" vertical="center" wrapText="1"/>
      <protection locked="0"/>
    </xf>
    <xf numFmtId="0" fontId="61" fillId="28" borderId="31" xfId="0" applyFont="1" applyFill="1" applyBorder="1" applyAlignment="1" applyProtection="1">
      <alignment horizontal="left" vertical="center" wrapText="1"/>
      <protection locked="0"/>
    </xf>
    <xf numFmtId="0" fontId="61" fillId="28" borderId="32" xfId="0" applyFont="1" applyFill="1" applyBorder="1" applyAlignment="1" applyProtection="1">
      <alignment horizontal="left" vertical="center" wrapText="1"/>
      <protection locked="0"/>
    </xf>
    <xf numFmtId="0" fontId="65" fillId="0" borderId="59" xfId="0" applyFont="1" applyFill="1" applyBorder="1" applyAlignment="1" applyProtection="1">
      <alignment horizontal="center" vertical="center"/>
    </xf>
    <xf numFmtId="0" fontId="65" fillId="0" borderId="41" xfId="0" applyFont="1" applyFill="1" applyBorder="1" applyAlignment="1" applyProtection="1">
      <alignment horizontal="center" vertical="center"/>
    </xf>
    <xf numFmtId="49" fontId="54" fillId="0" borderId="14" xfId="0" applyNumberFormat="1" applyFont="1" applyFill="1" applyBorder="1" applyAlignment="1" applyProtection="1">
      <alignment horizontal="center" vertical="center" wrapText="1"/>
    </xf>
    <xf numFmtId="49" fontId="54" fillId="0" borderId="21" xfId="0" applyNumberFormat="1" applyFont="1" applyFill="1" applyBorder="1" applyAlignment="1" applyProtection="1">
      <alignment horizontal="center" vertical="center" wrapText="1"/>
    </xf>
    <xf numFmtId="49" fontId="54" fillId="0" borderId="15" xfId="0" applyNumberFormat="1" applyFont="1" applyFill="1" applyBorder="1" applyAlignment="1" applyProtection="1">
      <alignment horizontal="center" vertical="center" wrapText="1"/>
    </xf>
    <xf numFmtId="0" fontId="54" fillId="0" borderId="49" xfId="0" applyFont="1" applyFill="1" applyBorder="1" applyAlignment="1" applyProtection="1">
      <alignment horizontal="left" vertical="center" wrapText="1"/>
    </xf>
    <xf numFmtId="0" fontId="54" fillId="0" borderId="37" xfId="0" applyFont="1" applyFill="1" applyBorder="1" applyAlignment="1" applyProtection="1">
      <alignment horizontal="left" vertical="center" wrapText="1"/>
    </xf>
    <xf numFmtId="0" fontId="54" fillId="0" borderId="18" xfId="0" applyFont="1" applyFill="1" applyBorder="1" applyAlignment="1" applyProtection="1">
      <alignment horizontal="left" vertical="center" wrapText="1"/>
    </xf>
    <xf numFmtId="0" fontId="54" fillId="0" borderId="19" xfId="0" applyFont="1" applyFill="1" applyBorder="1" applyAlignment="1" applyProtection="1">
      <alignment horizontal="left" vertical="center" wrapText="1"/>
    </xf>
    <xf numFmtId="0" fontId="54" fillId="0" borderId="82" xfId="0" applyFont="1" applyFill="1" applyBorder="1" applyAlignment="1" applyProtection="1">
      <alignment horizontal="center" vertical="center"/>
    </xf>
    <xf numFmtId="0" fontId="54" fillId="0" borderId="50" xfId="0" applyFont="1" applyFill="1" applyBorder="1" applyAlignment="1" applyProtection="1">
      <alignment horizontal="center" vertical="center"/>
    </xf>
    <xf numFmtId="0" fontId="54" fillId="0" borderId="41"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76" xfId="0" applyFont="1" applyFill="1" applyBorder="1" applyAlignment="1" applyProtection="1">
      <alignment horizontal="left" vertical="center" wrapText="1"/>
    </xf>
    <xf numFmtId="0" fontId="56" fillId="28" borderId="59" xfId="0" applyFont="1" applyFill="1" applyBorder="1" applyAlignment="1" applyProtection="1">
      <alignment horizontal="center" vertical="center"/>
    </xf>
    <xf numFmtId="0" fontId="65" fillId="0" borderId="77" xfId="0" applyFont="1" applyFill="1" applyBorder="1" applyAlignment="1" applyProtection="1">
      <alignment horizontal="center" vertical="center"/>
    </xf>
    <xf numFmtId="0" fontId="61" fillId="26" borderId="55" xfId="0" applyFont="1" applyFill="1" applyBorder="1" applyAlignment="1" applyProtection="1">
      <alignment horizontal="left" vertical="center" wrapText="1"/>
    </xf>
    <xf numFmtId="0" fontId="61" fillId="0" borderId="0" xfId="0" applyFont="1" applyFill="1" applyBorder="1" applyAlignment="1" applyProtection="1">
      <alignment horizontal="left" vertical="top" wrapText="1"/>
    </xf>
    <xf numFmtId="0" fontId="61" fillId="0" borderId="26"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56" fillId="0" borderId="102" xfId="0" applyFont="1" applyFill="1" applyBorder="1" applyAlignment="1" applyProtection="1">
      <alignment horizontal="center" vertical="center"/>
    </xf>
    <xf numFmtId="0" fontId="54" fillId="0" borderId="11" xfId="0" applyFont="1" applyFill="1" applyBorder="1" applyAlignment="1" applyProtection="1">
      <alignment vertical="center" wrapText="1"/>
    </xf>
    <xf numFmtId="0" fontId="61" fillId="0" borderId="0" xfId="0" applyFont="1" applyFill="1" applyBorder="1" applyAlignment="1" applyProtection="1">
      <alignment vertical="top" wrapText="1"/>
    </xf>
    <xf numFmtId="0" fontId="54" fillId="0" borderId="92" xfId="0" applyFont="1" applyFill="1" applyBorder="1" applyAlignment="1" applyProtection="1">
      <alignment vertical="center" wrapText="1"/>
    </xf>
    <xf numFmtId="0" fontId="54" fillId="0" borderId="75" xfId="0" applyFont="1" applyFill="1" applyBorder="1" applyAlignment="1" applyProtection="1">
      <alignment vertical="center" wrapText="1"/>
    </xf>
    <xf numFmtId="182" fontId="56" fillId="25" borderId="44" xfId="0" applyNumberFormat="1" applyFont="1" applyFill="1" applyBorder="1" applyAlignment="1" applyProtection="1">
      <alignment vertical="center"/>
      <protection locked="0"/>
    </xf>
    <xf numFmtId="182" fontId="56" fillId="25" borderId="45" xfId="0" applyNumberFormat="1" applyFont="1" applyFill="1" applyBorder="1" applyAlignment="1" applyProtection="1">
      <alignment vertical="center"/>
      <protection locked="0"/>
    </xf>
    <xf numFmtId="182" fontId="56" fillId="25" borderId="46" xfId="0" applyNumberFormat="1" applyFont="1" applyFill="1" applyBorder="1" applyAlignment="1" applyProtection="1">
      <alignment vertical="center"/>
      <protection locked="0"/>
    </xf>
    <xf numFmtId="0" fontId="54" fillId="0" borderId="15" xfId="0" applyFont="1" applyFill="1" applyBorder="1" applyAlignment="1" applyProtection="1">
      <alignment vertical="center" wrapText="1"/>
    </xf>
    <xf numFmtId="0" fontId="54" fillId="0" borderId="19" xfId="0" applyFont="1" applyFill="1" applyBorder="1" applyAlignment="1" applyProtection="1">
      <alignment vertical="center" wrapText="1"/>
    </xf>
    <xf numFmtId="176" fontId="61" fillId="26" borderId="18" xfId="0" applyNumberFormat="1" applyFont="1" applyFill="1" applyBorder="1" applyAlignment="1" applyProtection="1">
      <alignment vertical="center" shrinkToFit="1"/>
    </xf>
    <xf numFmtId="0" fontId="56" fillId="25" borderId="26" xfId="0" applyFont="1" applyFill="1" applyBorder="1" applyAlignment="1" applyProtection="1">
      <alignment horizontal="center" vertical="center"/>
      <protection locked="0"/>
    </xf>
    <xf numFmtId="0" fontId="56" fillId="25" borderId="32"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xf>
    <xf numFmtId="176" fontId="56" fillId="25" borderId="26" xfId="0" applyNumberFormat="1" applyFont="1" applyFill="1" applyBorder="1" applyAlignment="1" applyProtection="1">
      <alignment vertical="center"/>
      <protection locked="0"/>
    </xf>
    <xf numFmtId="176" fontId="56" fillId="25" borderId="31" xfId="0" applyNumberFormat="1" applyFont="1" applyFill="1" applyBorder="1" applyAlignment="1" applyProtection="1">
      <alignment vertical="center"/>
      <protection locked="0"/>
    </xf>
    <xf numFmtId="176" fontId="56" fillId="25" borderId="32" xfId="0" applyNumberFormat="1" applyFont="1" applyFill="1" applyBorder="1" applyAlignment="1" applyProtection="1">
      <alignment vertical="center"/>
      <protection locked="0"/>
    </xf>
    <xf numFmtId="0" fontId="61" fillId="28" borderId="26" xfId="0" applyFont="1" applyFill="1" applyBorder="1" applyAlignment="1" applyProtection="1">
      <alignment vertical="center" wrapText="1"/>
      <protection locked="0"/>
    </xf>
    <xf numFmtId="0" fontId="61" fillId="28" borderId="31" xfId="0" applyFont="1" applyFill="1" applyBorder="1" applyAlignment="1" applyProtection="1">
      <alignment vertical="center"/>
      <protection locked="0"/>
    </xf>
    <xf numFmtId="0" fontId="61" fillId="28" borderId="32" xfId="0" applyFont="1" applyFill="1" applyBorder="1" applyAlignment="1" applyProtection="1">
      <alignment vertical="center"/>
      <protection locked="0"/>
    </xf>
    <xf numFmtId="0" fontId="61" fillId="25" borderId="26" xfId="0" applyFont="1" applyFill="1" applyBorder="1" applyAlignment="1" applyProtection="1">
      <alignment vertical="center" wrapText="1"/>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1" fillId="0" borderId="74" xfId="0" applyFont="1" applyFill="1" applyBorder="1" applyAlignment="1" applyProtection="1">
      <alignment horizontal="left" vertical="center" wrapText="1"/>
    </xf>
    <xf numFmtId="0" fontId="61" fillId="0" borderId="75" xfId="0" applyFont="1" applyFill="1" applyBorder="1" applyAlignment="1" applyProtection="1">
      <alignment horizontal="left" vertical="center" wrapText="1"/>
    </xf>
    <xf numFmtId="0" fontId="61" fillId="0" borderId="83" xfId="0" applyFont="1" applyFill="1" applyBorder="1" applyAlignment="1" applyProtection="1">
      <alignment horizontal="left" vertical="center" wrapText="1"/>
    </xf>
    <xf numFmtId="0" fontId="61" fillId="0" borderId="21" xfId="0" applyFont="1" applyFill="1" applyBorder="1" applyAlignment="1" applyProtection="1">
      <alignment vertical="top" wrapText="1"/>
    </xf>
    <xf numFmtId="0" fontId="56" fillId="0" borderId="0" xfId="0" applyFont="1" applyFill="1" applyBorder="1" applyAlignment="1" applyProtection="1">
      <alignment horizontal="center" vertical="center"/>
    </xf>
    <xf numFmtId="0" fontId="56" fillId="0" borderId="16" xfId="0" applyFont="1" applyFill="1" applyBorder="1" applyAlignment="1" applyProtection="1">
      <alignment horizontal="center" vertical="center"/>
    </xf>
    <xf numFmtId="176" fontId="56" fillId="25" borderId="26" xfId="0" applyNumberFormat="1" applyFont="1" applyFill="1" applyBorder="1" applyAlignment="1" applyProtection="1">
      <alignment horizontal="right" vertical="center"/>
      <protection locked="0"/>
    </xf>
    <xf numFmtId="0" fontId="56" fillId="25" borderId="31" xfId="0" applyFont="1" applyFill="1" applyBorder="1" applyAlignment="1" applyProtection="1">
      <alignment horizontal="right" vertical="center"/>
      <protection locked="0"/>
    </xf>
    <xf numFmtId="0" fontId="56" fillId="25" borderId="32" xfId="0" applyFont="1" applyFill="1" applyBorder="1" applyAlignment="1" applyProtection="1">
      <alignment horizontal="right" vertical="center"/>
      <protection locked="0"/>
    </xf>
    <xf numFmtId="0" fontId="56" fillId="0" borderId="75" xfId="0" applyFont="1" applyFill="1" applyBorder="1" applyAlignment="1" applyProtection="1">
      <alignment horizontal="center" vertical="center"/>
    </xf>
    <xf numFmtId="0" fontId="56" fillId="0" borderId="83" xfId="0" applyFont="1" applyFill="1" applyBorder="1" applyAlignment="1" applyProtection="1">
      <alignment horizontal="center" vertical="center"/>
    </xf>
    <xf numFmtId="0" fontId="56" fillId="0" borderId="139" xfId="0" applyFont="1" applyFill="1" applyBorder="1" applyAlignment="1" applyProtection="1">
      <alignment horizontal="center" vertical="center"/>
    </xf>
    <xf numFmtId="0" fontId="56" fillId="0" borderId="19" xfId="0" applyFont="1" applyFill="1" applyBorder="1" applyAlignment="1" applyProtection="1">
      <alignment horizontal="center" vertical="center"/>
    </xf>
    <xf numFmtId="176" fontId="89" fillId="25" borderId="26" xfId="0" applyNumberFormat="1" applyFont="1" applyFill="1" applyBorder="1" applyAlignment="1" applyProtection="1">
      <alignment horizontal="right" vertical="center"/>
      <protection locked="0"/>
    </xf>
    <xf numFmtId="0" fontId="89" fillId="25" borderId="31" xfId="0" applyFont="1" applyFill="1" applyBorder="1" applyAlignment="1" applyProtection="1">
      <alignment horizontal="right" vertical="center"/>
      <protection locked="0"/>
    </xf>
    <xf numFmtId="0" fontId="89" fillId="25" borderId="32" xfId="0" applyFont="1" applyFill="1" applyBorder="1" applyAlignment="1" applyProtection="1">
      <alignment horizontal="right" vertical="center"/>
      <protection locked="0"/>
    </xf>
    <xf numFmtId="0" fontId="61" fillId="26" borderId="14" xfId="0" applyFont="1" applyFill="1" applyBorder="1" applyAlignment="1" applyProtection="1">
      <alignment horizontal="center" vertical="center"/>
    </xf>
    <xf numFmtId="0" fontId="61" fillId="26" borderId="21" xfId="0" applyFont="1" applyFill="1" applyBorder="1" applyAlignment="1" applyProtection="1">
      <alignment horizontal="center" vertical="center"/>
    </xf>
    <xf numFmtId="0" fontId="61" fillId="26" borderId="11" xfId="0" applyFont="1" applyFill="1" applyBorder="1" applyAlignment="1" applyProtection="1">
      <alignment horizontal="center" vertical="center"/>
    </xf>
    <xf numFmtId="0" fontId="61" fillId="26" borderId="37" xfId="0" applyFont="1" applyFill="1" applyBorder="1" applyAlignment="1" applyProtection="1">
      <alignment horizontal="center" vertical="center"/>
    </xf>
    <xf numFmtId="0" fontId="56" fillId="0" borderId="37" xfId="0" applyFont="1" applyFill="1" applyBorder="1" applyAlignment="1" applyProtection="1">
      <alignment horizontal="center" vertical="center"/>
    </xf>
    <xf numFmtId="0" fontId="56" fillId="0" borderId="11" xfId="0" applyFont="1" applyFill="1" applyBorder="1" applyAlignment="1" applyProtection="1">
      <alignment horizontal="center" vertical="center"/>
    </xf>
    <xf numFmtId="0" fontId="61" fillId="0" borderId="0" xfId="0" applyFont="1" applyFill="1" applyBorder="1" applyAlignment="1" applyProtection="1">
      <alignment vertical="center" wrapText="1"/>
    </xf>
    <xf numFmtId="0" fontId="56" fillId="26" borderId="128" xfId="0" applyFont="1" applyFill="1" applyBorder="1" applyAlignment="1" applyProtection="1">
      <alignment horizontal="center" vertical="center"/>
    </xf>
    <xf numFmtId="0" fontId="56" fillId="26" borderId="129" xfId="0" applyFont="1" applyFill="1" applyBorder="1" applyAlignment="1" applyProtection="1">
      <alignment horizontal="center" vertical="center"/>
    </xf>
    <xf numFmtId="0" fontId="56" fillId="26" borderId="131" xfId="0" applyFont="1" applyFill="1" applyBorder="1" applyAlignment="1" applyProtection="1">
      <alignment horizontal="center" vertical="center"/>
    </xf>
    <xf numFmtId="0" fontId="56" fillId="26" borderId="132" xfId="0" applyFont="1" applyFill="1" applyBorder="1" applyAlignment="1" applyProtection="1">
      <alignment horizontal="center" vertical="center"/>
    </xf>
    <xf numFmtId="178" fontId="56" fillId="25" borderId="26" xfId="0" applyNumberFormat="1" applyFont="1" applyFill="1" applyBorder="1" applyAlignment="1" applyProtection="1">
      <alignment vertical="center"/>
      <protection locked="0"/>
    </xf>
    <xf numFmtId="178" fontId="56" fillId="25" borderId="31" xfId="0" applyNumberFormat="1" applyFont="1" applyFill="1" applyBorder="1" applyAlignment="1" applyProtection="1">
      <alignment vertical="center"/>
      <protection locked="0"/>
    </xf>
    <xf numFmtId="178" fontId="56" fillId="25" borderId="32" xfId="0" applyNumberFormat="1" applyFont="1" applyFill="1" applyBorder="1" applyAlignment="1" applyProtection="1">
      <alignment vertical="center"/>
      <protection locked="0"/>
    </xf>
    <xf numFmtId="0" fontId="56" fillId="24" borderId="31" xfId="0" applyFont="1" applyFill="1" applyBorder="1" applyAlignment="1" applyProtection="1">
      <alignment horizontal="center" vertical="center"/>
      <protection locked="0"/>
    </xf>
    <xf numFmtId="0" fontId="61" fillId="26" borderId="0" xfId="0" applyFont="1" applyFill="1" applyBorder="1" applyAlignment="1" applyProtection="1">
      <alignment vertical="center" wrapText="1"/>
    </xf>
    <xf numFmtId="0" fontId="54" fillId="25" borderId="0" xfId="0" applyFont="1" applyFill="1" applyBorder="1" applyAlignment="1" applyProtection="1">
      <alignment vertical="center"/>
      <protection locked="0"/>
    </xf>
    <xf numFmtId="0" fontId="65" fillId="0" borderId="72" xfId="0" applyFont="1" applyFill="1" applyBorder="1" applyAlignment="1" applyProtection="1">
      <alignment vertical="center" wrapText="1" shrinkToFit="1"/>
    </xf>
    <xf numFmtId="0" fontId="65" fillId="0" borderId="55" xfId="0" applyFont="1" applyBorder="1" applyAlignment="1" applyProtection="1">
      <alignment vertical="center" wrapText="1" shrinkToFit="1"/>
    </xf>
    <xf numFmtId="0" fontId="65" fillId="0" borderId="14" xfId="0" applyFont="1" applyFill="1" applyBorder="1" applyAlignment="1" applyProtection="1">
      <alignment vertical="center"/>
    </xf>
    <xf numFmtId="0" fontId="65" fillId="0" borderId="21" xfId="0" applyFont="1" applyBorder="1" applyAlignment="1" applyProtection="1">
      <alignment vertical="center"/>
    </xf>
    <xf numFmtId="176" fontId="89" fillId="28" borderId="26" xfId="0" applyNumberFormat="1" applyFont="1" applyFill="1" applyBorder="1" applyAlignment="1" applyProtection="1">
      <alignment horizontal="right" vertical="center"/>
      <protection locked="0"/>
    </xf>
    <xf numFmtId="0" fontId="89" fillId="28" borderId="31" xfId="0" applyFont="1" applyFill="1" applyBorder="1" applyAlignment="1" applyProtection="1">
      <alignment horizontal="right" vertical="center"/>
      <protection locked="0"/>
    </xf>
    <xf numFmtId="0" fontId="89" fillId="28" borderId="32" xfId="0" applyFont="1" applyFill="1" applyBorder="1" applyAlignment="1" applyProtection="1">
      <alignment horizontal="right" vertical="center"/>
      <protection locked="0"/>
    </xf>
    <xf numFmtId="176" fontId="61" fillId="26" borderId="78" xfId="0" applyNumberFormat="1" applyFont="1" applyFill="1" applyBorder="1" applyAlignment="1" applyProtection="1">
      <alignment vertical="center" shrinkToFit="1"/>
    </xf>
    <xf numFmtId="0" fontId="65" fillId="0" borderId="72" xfId="0" applyFont="1" applyFill="1" applyBorder="1" applyAlignment="1" applyProtection="1">
      <alignment horizontal="left" vertical="center" wrapText="1"/>
    </xf>
    <xf numFmtId="0" fontId="65" fillId="0" borderId="55" xfId="0" applyFont="1" applyFill="1" applyBorder="1" applyAlignment="1" applyProtection="1">
      <alignment horizontal="left" vertical="center" wrapText="1"/>
    </xf>
    <xf numFmtId="0" fontId="54" fillId="26" borderId="103" xfId="0" applyFont="1" applyFill="1" applyBorder="1" applyAlignment="1" applyProtection="1">
      <alignment vertical="center" wrapText="1"/>
    </xf>
    <xf numFmtId="0" fontId="54" fillId="26" borderId="65" xfId="0" applyFont="1" applyFill="1" applyBorder="1" applyAlignment="1" applyProtection="1">
      <alignment vertical="center" wrapText="1"/>
    </xf>
    <xf numFmtId="0" fontId="54" fillId="26" borderId="104" xfId="0" applyFont="1" applyFill="1" applyBorder="1" applyAlignment="1" applyProtection="1">
      <alignment vertical="center" wrapText="1"/>
    </xf>
    <xf numFmtId="0" fontId="56" fillId="26" borderId="33" xfId="0" applyFont="1" applyFill="1" applyBorder="1" applyAlignment="1" applyProtection="1">
      <alignment vertical="center"/>
    </xf>
    <xf numFmtId="0" fontId="56" fillId="26" borderId="0" xfId="0" applyFont="1" applyFill="1" applyBorder="1" applyAlignment="1" applyProtection="1">
      <alignment vertical="center"/>
    </xf>
    <xf numFmtId="0" fontId="56" fillId="26" borderId="16" xfId="0" applyFont="1" applyFill="1" applyBorder="1" applyAlignment="1" applyProtection="1">
      <alignment vertical="center"/>
    </xf>
    <xf numFmtId="176" fontId="56" fillId="0" borderId="14" xfId="0" applyNumberFormat="1" applyFont="1" applyFill="1" applyBorder="1" applyAlignment="1" applyProtection="1">
      <alignment vertical="center"/>
    </xf>
    <xf numFmtId="176" fontId="56" fillId="0" borderId="21" xfId="0" applyNumberFormat="1" applyFont="1" applyFill="1" applyBorder="1" applyAlignment="1" applyProtection="1">
      <alignment vertical="center"/>
    </xf>
    <xf numFmtId="176" fontId="56" fillId="26" borderId="0" xfId="0" applyNumberFormat="1" applyFont="1" applyFill="1" applyBorder="1" applyAlignment="1" applyProtection="1">
      <alignment horizontal="right" vertical="center"/>
    </xf>
    <xf numFmtId="0" fontId="56" fillId="26" borderId="0" xfId="0" applyFont="1" applyFill="1" applyBorder="1" applyAlignment="1" applyProtection="1">
      <alignment horizontal="right" vertical="center"/>
    </xf>
    <xf numFmtId="0" fontId="56" fillId="0" borderId="55" xfId="0" applyFont="1" applyFill="1" applyBorder="1" applyAlignment="1" applyProtection="1">
      <alignment horizontal="center" vertical="center"/>
    </xf>
    <xf numFmtId="0" fontId="56" fillId="0" borderId="68" xfId="0" applyFont="1" applyFill="1" applyBorder="1" applyAlignment="1" applyProtection="1">
      <alignment horizontal="center" vertical="center"/>
    </xf>
    <xf numFmtId="0" fontId="61" fillId="26" borderId="14" xfId="0" applyFont="1" applyFill="1" applyBorder="1" applyAlignment="1" applyProtection="1">
      <alignment horizontal="center" vertical="center" wrapText="1"/>
    </xf>
    <xf numFmtId="0" fontId="61" fillId="26" borderId="21" xfId="0" applyFont="1" applyFill="1" applyBorder="1" applyAlignment="1" applyProtection="1">
      <alignment horizontal="center" vertical="center" wrapText="1"/>
    </xf>
    <xf numFmtId="0" fontId="61" fillId="26" borderId="11" xfId="0" applyFont="1" applyFill="1" applyBorder="1" applyAlignment="1" applyProtection="1">
      <alignment horizontal="center" vertical="center" wrapText="1"/>
    </xf>
    <xf numFmtId="0" fontId="56" fillId="0" borderId="37" xfId="0" applyFont="1" applyFill="1" applyBorder="1" applyAlignment="1" applyProtection="1">
      <alignment vertical="center" shrinkToFit="1"/>
    </xf>
    <xf numFmtId="0" fontId="56" fillId="0" borderId="18" xfId="0" applyFont="1" applyFill="1" applyBorder="1" applyAlignment="1" applyProtection="1">
      <alignment horizontal="center" vertical="center"/>
    </xf>
    <xf numFmtId="176" fontId="56" fillId="0" borderId="12" xfId="0" applyNumberFormat="1" applyFont="1" applyFill="1" applyBorder="1" applyAlignment="1" applyProtection="1">
      <alignment vertical="center"/>
    </xf>
    <xf numFmtId="176" fontId="56" fillId="0" borderId="37" xfId="0" applyNumberFormat="1" applyFont="1" applyFill="1" applyBorder="1" applyAlignment="1" applyProtection="1">
      <alignment vertical="center"/>
    </xf>
    <xf numFmtId="0" fontId="56" fillId="0" borderId="37" xfId="0" applyFont="1" applyFill="1" applyBorder="1" applyAlignment="1" applyProtection="1">
      <alignment vertical="center"/>
    </xf>
    <xf numFmtId="0" fontId="56" fillId="0" borderId="10" xfId="0" applyFont="1" applyFill="1" applyBorder="1" applyAlignment="1" applyProtection="1">
      <alignment horizontal="center" vertical="center"/>
    </xf>
    <xf numFmtId="0" fontId="61" fillId="26" borderId="0" xfId="0" applyFont="1" applyFill="1" applyBorder="1" applyAlignment="1" applyProtection="1">
      <alignment horizontal="left" vertical="center" wrapText="1"/>
    </xf>
    <xf numFmtId="0" fontId="61" fillId="0" borderId="0" xfId="0" applyFont="1" applyFill="1" applyAlignment="1" applyProtection="1">
      <alignment horizontal="left" vertical="top" wrapText="1"/>
    </xf>
    <xf numFmtId="176" fontId="56" fillId="28" borderId="26" xfId="0" applyNumberFormat="1" applyFont="1" applyFill="1" applyBorder="1" applyAlignment="1" applyProtection="1">
      <alignment horizontal="right" vertical="center"/>
      <protection locked="0"/>
    </xf>
    <xf numFmtId="0" fontId="56" fillId="28" borderId="31" xfId="0" applyFont="1" applyFill="1" applyBorder="1" applyAlignment="1" applyProtection="1">
      <alignment horizontal="right" vertical="center"/>
      <protection locked="0"/>
    </xf>
    <xf numFmtId="0" fontId="56" fillId="28" borderId="32" xfId="0" applyFont="1" applyFill="1" applyBorder="1" applyAlignment="1" applyProtection="1">
      <alignment horizontal="right" vertical="center"/>
      <protection locked="0"/>
    </xf>
    <xf numFmtId="176" fontId="56" fillId="28" borderId="44" xfId="0" applyNumberFormat="1" applyFont="1" applyFill="1" applyBorder="1" applyAlignment="1" applyProtection="1">
      <alignment horizontal="right" vertical="center"/>
      <protection locked="0"/>
    </xf>
    <xf numFmtId="0" fontId="56" fillId="28" borderId="45" xfId="0" applyFont="1" applyFill="1" applyBorder="1" applyAlignment="1" applyProtection="1">
      <alignment horizontal="right" vertical="center"/>
      <protection locked="0"/>
    </xf>
    <xf numFmtId="0" fontId="56" fillId="28" borderId="46" xfId="0" applyFont="1" applyFill="1" applyBorder="1" applyAlignment="1" applyProtection="1">
      <alignment horizontal="right" vertical="center"/>
      <protection locked="0"/>
    </xf>
    <xf numFmtId="0" fontId="56" fillId="28" borderId="31" xfId="0" applyFont="1" applyFill="1" applyBorder="1" applyAlignment="1" applyProtection="1">
      <alignment horizontal="center" vertical="center"/>
      <protection locked="0"/>
    </xf>
    <xf numFmtId="0" fontId="56" fillId="0" borderId="31" xfId="0" applyFont="1" applyFill="1" applyBorder="1" applyAlignment="1" applyProtection="1">
      <alignment horizontal="center" vertical="center"/>
    </xf>
    <xf numFmtId="0" fontId="56" fillId="0" borderId="17" xfId="0" applyFont="1" applyFill="1" applyBorder="1" applyAlignment="1" applyProtection="1">
      <alignment horizontal="center" vertical="center"/>
    </xf>
    <xf numFmtId="0" fontId="56" fillId="0" borderId="33" xfId="0" applyFont="1" applyFill="1" applyBorder="1" applyAlignment="1" applyProtection="1">
      <alignment horizontal="center" vertical="center" wrapText="1"/>
    </xf>
    <xf numFmtId="0" fontId="56" fillId="0" borderId="0" xfId="0" applyFont="1" applyFill="1" applyBorder="1" applyAlignment="1" applyProtection="1">
      <alignment horizontal="center" vertical="center" wrapText="1"/>
    </xf>
    <xf numFmtId="0" fontId="56" fillId="0" borderId="16" xfId="0" applyFont="1" applyFill="1" applyBorder="1" applyAlignment="1" applyProtection="1">
      <alignment horizontal="center" vertical="center" wrapText="1"/>
    </xf>
    <xf numFmtId="0" fontId="56" fillId="0" borderId="10" xfId="0" applyFont="1" applyFill="1" applyBorder="1" applyAlignment="1" applyProtection="1">
      <alignment vertical="center"/>
    </xf>
    <xf numFmtId="0" fontId="54" fillId="0" borderId="10" xfId="0" applyFont="1" applyFill="1" applyBorder="1" applyAlignment="1" applyProtection="1">
      <alignment horizontal="left" vertical="center" wrapText="1"/>
    </xf>
    <xf numFmtId="0" fontId="56" fillId="0" borderId="65" xfId="0" applyFont="1" applyFill="1" applyBorder="1" applyAlignment="1" applyProtection="1">
      <alignment horizontal="left" vertical="center"/>
    </xf>
    <xf numFmtId="0" fontId="56" fillId="0" borderId="66" xfId="0" applyFont="1" applyFill="1" applyBorder="1" applyAlignment="1" applyProtection="1">
      <alignment horizontal="left" vertical="center"/>
    </xf>
    <xf numFmtId="0" fontId="56" fillId="0" borderId="18" xfId="0" applyFont="1" applyFill="1" applyBorder="1" applyAlignment="1" applyProtection="1">
      <alignment vertical="center"/>
    </xf>
    <xf numFmtId="0" fontId="56" fillId="0" borderId="19" xfId="0" applyFont="1" applyFill="1" applyBorder="1" applyAlignment="1" applyProtection="1">
      <alignment vertical="center"/>
    </xf>
    <xf numFmtId="0" fontId="56" fillId="0" borderId="33" xfId="0" applyFont="1" applyFill="1" applyBorder="1" applyAlignment="1" applyProtection="1">
      <alignment vertical="center"/>
    </xf>
    <xf numFmtId="0" fontId="56" fillId="0" borderId="0" xfId="0" applyFont="1" applyFill="1" applyBorder="1" applyAlignment="1" applyProtection="1">
      <alignment vertical="center"/>
    </xf>
    <xf numFmtId="0" fontId="56" fillId="0"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4" xfId="0" applyFont="1" applyFill="1" applyBorder="1" applyAlignment="1" applyProtection="1">
      <alignment horizontal="center" vertical="center" wrapText="1"/>
    </xf>
    <xf numFmtId="0" fontId="56" fillId="0" borderId="21" xfId="0" applyFont="1" applyFill="1" applyBorder="1" applyAlignment="1" applyProtection="1">
      <alignment horizontal="center" vertical="center" wrapText="1"/>
    </xf>
    <xf numFmtId="0" fontId="56" fillId="0" borderId="15" xfId="0" applyFont="1" applyFill="1" applyBorder="1" applyAlignment="1" applyProtection="1">
      <alignment horizontal="center" vertical="center" wrapText="1"/>
    </xf>
    <xf numFmtId="176" fontId="61" fillId="26" borderId="0" xfId="0" applyNumberFormat="1" applyFont="1" applyFill="1" applyBorder="1" applyAlignment="1" applyProtection="1">
      <alignment vertical="center" shrinkToFit="1"/>
    </xf>
    <xf numFmtId="176" fontId="56" fillId="26" borderId="92" xfId="0" applyNumberFormat="1" applyFont="1" applyFill="1" applyBorder="1" applyAlignment="1" applyProtection="1">
      <alignment vertical="center"/>
    </xf>
    <xf numFmtId="176" fontId="56" fillId="26" borderId="75" xfId="0" applyNumberFormat="1" applyFont="1" applyFill="1" applyBorder="1" applyAlignment="1" applyProtection="1">
      <alignment vertical="center"/>
    </xf>
    <xf numFmtId="176" fontId="56" fillId="26" borderId="33" xfId="0" applyNumberFormat="1" applyFont="1" applyFill="1" applyBorder="1" applyAlignment="1" applyProtection="1">
      <alignment vertical="center"/>
    </xf>
    <xf numFmtId="176" fontId="56" fillId="26" borderId="0" xfId="0" applyNumberFormat="1" applyFont="1" applyFill="1" applyBorder="1" applyAlignment="1" applyProtection="1">
      <alignment vertical="center"/>
    </xf>
    <xf numFmtId="176" fontId="56" fillId="28" borderId="31" xfId="0" applyNumberFormat="1" applyFont="1" applyFill="1" applyBorder="1" applyAlignment="1" applyProtection="1">
      <alignment horizontal="right" vertical="center"/>
      <protection locked="0"/>
    </xf>
    <xf numFmtId="176" fontId="56" fillId="28" borderId="32" xfId="0" applyNumberFormat="1" applyFont="1" applyFill="1" applyBorder="1" applyAlignment="1" applyProtection="1">
      <alignment horizontal="right" vertical="center"/>
      <protection locked="0"/>
    </xf>
    <xf numFmtId="0" fontId="57" fillId="30" borderId="0" xfId="0" applyFont="1" applyFill="1" applyAlignment="1" applyProtection="1">
      <alignment horizontal="center" vertical="center"/>
      <protection locked="0"/>
    </xf>
    <xf numFmtId="0" fontId="56" fillId="26" borderId="133" xfId="0" applyFont="1" applyFill="1" applyBorder="1" applyAlignment="1" applyProtection="1">
      <alignment horizontal="center" vertical="center"/>
    </xf>
    <xf numFmtId="0" fontId="56" fillId="26" borderId="134" xfId="0" applyFont="1" applyFill="1" applyBorder="1" applyAlignment="1" applyProtection="1">
      <alignment horizontal="center" vertical="center"/>
    </xf>
    <xf numFmtId="176" fontId="56" fillId="26" borderId="26" xfId="0" applyNumberFormat="1" applyFont="1" applyFill="1" applyBorder="1" applyAlignment="1" applyProtection="1">
      <alignment vertical="center"/>
    </xf>
    <xf numFmtId="176" fontId="56" fillId="26" borderId="31" xfId="0" applyNumberFormat="1" applyFont="1" applyFill="1" applyBorder="1" applyAlignment="1" applyProtection="1">
      <alignment vertical="center"/>
    </xf>
    <xf numFmtId="176" fontId="56" fillId="26" borderId="32" xfId="0" applyNumberFormat="1" applyFont="1" applyFill="1" applyBorder="1" applyAlignment="1" applyProtection="1">
      <alignment vertical="center"/>
    </xf>
    <xf numFmtId="176" fontId="56" fillId="25" borderId="44" xfId="0" applyNumberFormat="1" applyFont="1" applyFill="1" applyBorder="1" applyAlignment="1" applyProtection="1">
      <alignment vertical="center"/>
      <protection locked="0"/>
    </xf>
    <xf numFmtId="176" fontId="56" fillId="25" borderId="45" xfId="0" applyNumberFormat="1" applyFont="1" applyFill="1" applyBorder="1" applyAlignment="1" applyProtection="1">
      <alignment vertical="center"/>
      <protection locked="0"/>
    </xf>
    <xf numFmtId="176" fontId="56" fillId="25" borderId="46" xfId="0" applyNumberFormat="1" applyFont="1" applyFill="1" applyBorder="1" applyAlignment="1" applyProtection="1">
      <alignment vertical="center"/>
      <protection locked="0"/>
    </xf>
    <xf numFmtId="0" fontId="56" fillId="0" borderId="103" xfId="0" applyFont="1" applyFill="1" applyBorder="1" applyAlignment="1" applyProtection="1">
      <alignment horizontal="center" vertical="center"/>
    </xf>
    <xf numFmtId="0" fontId="56" fillId="0" borderId="65" xfId="0" applyFont="1" applyFill="1" applyBorder="1" applyAlignment="1" applyProtection="1">
      <alignment horizontal="center" vertical="center"/>
    </xf>
    <xf numFmtId="0" fontId="56" fillId="0" borderId="66" xfId="0" applyFont="1" applyFill="1" applyBorder="1" applyAlignment="1" applyProtection="1">
      <alignment horizontal="center" vertical="center"/>
    </xf>
    <xf numFmtId="0" fontId="56" fillId="0" borderId="65" xfId="0" applyFont="1" applyFill="1" applyBorder="1" applyAlignment="1" applyProtection="1">
      <alignment vertical="center"/>
    </xf>
    <xf numFmtId="0" fontId="56" fillId="0" borderId="66" xfId="0" applyFont="1" applyFill="1" applyBorder="1" applyAlignment="1" applyProtection="1">
      <alignment vertical="center"/>
    </xf>
    <xf numFmtId="0" fontId="56" fillId="0" borderId="18" xfId="0" applyFont="1" applyFill="1" applyBorder="1" applyAlignment="1" applyProtection="1">
      <alignment vertical="center" wrapText="1"/>
    </xf>
    <xf numFmtId="0" fontId="56" fillId="0" borderId="19" xfId="0" applyFont="1" applyFill="1" applyBorder="1" applyAlignment="1" applyProtection="1">
      <alignment vertical="center" wrapText="1"/>
    </xf>
    <xf numFmtId="0" fontId="78" fillId="0" borderId="0" xfId="0" applyFont="1" applyFill="1" applyBorder="1" applyAlignment="1" applyProtection="1">
      <alignment horizontal="center" vertical="center" wrapText="1"/>
    </xf>
    <xf numFmtId="0" fontId="60" fillId="0" borderId="0" xfId="0" applyFont="1" applyFill="1" applyBorder="1" applyAlignment="1" applyProtection="1">
      <alignment horizontal="center" vertical="center"/>
    </xf>
    <xf numFmtId="0" fontId="78" fillId="0" borderId="0" xfId="0" applyFont="1" applyFill="1" applyBorder="1" applyAlignment="1" applyProtection="1">
      <alignment vertical="center" shrinkToFit="1"/>
    </xf>
    <xf numFmtId="0" fontId="80" fillId="0" borderId="0" xfId="0" applyFont="1" applyFill="1" applyBorder="1" applyAlignment="1" applyProtection="1">
      <alignment horizontal="center" vertical="center" shrinkToFit="1"/>
    </xf>
    <xf numFmtId="0" fontId="79" fillId="0" borderId="0" xfId="0" applyFont="1" applyFill="1" applyBorder="1" applyAlignment="1" applyProtection="1">
      <alignment horizontal="center" vertical="center"/>
    </xf>
    <xf numFmtId="0" fontId="79" fillId="0" borderId="38" xfId="0" applyFont="1" applyFill="1" applyBorder="1" applyAlignment="1" applyProtection="1">
      <alignment horizontal="center" vertical="center"/>
    </xf>
    <xf numFmtId="0" fontId="78" fillId="26" borderId="0" xfId="0" applyFont="1" applyFill="1" applyBorder="1" applyAlignment="1" applyProtection="1">
      <alignment horizontal="left" vertical="center" wrapText="1"/>
    </xf>
    <xf numFmtId="0" fontId="78" fillId="29" borderId="0" xfId="0" applyFont="1" applyFill="1" applyBorder="1" applyAlignment="1" applyProtection="1">
      <alignment horizontal="center" vertical="center"/>
      <protection locked="0"/>
    </xf>
    <xf numFmtId="0" fontId="55" fillId="29"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xf>
    <xf numFmtId="0" fontId="78" fillId="0" borderId="38" xfId="0" applyFont="1" applyFill="1" applyBorder="1" applyAlignment="1" applyProtection="1">
      <alignment vertical="center" shrinkToFit="1"/>
    </xf>
    <xf numFmtId="0" fontId="54" fillId="0" borderId="111" xfId="0" applyFont="1" applyFill="1" applyBorder="1" applyAlignment="1" applyProtection="1">
      <alignment vertical="center"/>
    </xf>
    <xf numFmtId="0" fontId="54" fillId="0" borderId="106" xfId="0" applyFont="1" applyFill="1" applyBorder="1" applyAlignment="1" applyProtection="1">
      <alignment vertical="center"/>
    </xf>
    <xf numFmtId="0" fontId="54" fillId="0" borderId="107" xfId="0" applyFont="1" applyFill="1" applyBorder="1" applyAlignment="1" applyProtection="1">
      <alignment vertical="center"/>
    </xf>
    <xf numFmtId="0" fontId="61" fillId="26" borderId="0" xfId="0" applyFont="1" applyFill="1" applyAlignment="1" applyProtection="1">
      <alignment horizontal="left" vertical="center" wrapText="1"/>
    </xf>
    <xf numFmtId="0" fontId="56" fillId="25" borderId="26" xfId="0" applyFont="1" applyFill="1" applyBorder="1" applyAlignment="1" applyProtection="1">
      <alignment vertical="center"/>
      <protection locked="0"/>
    </xf>
    <xf numFmtId="0" fontId="56" fillId="25" borderId="31" xfId="0" applyFont="1" applyFill="1" applyBorder="1" applyAlignment="1" applyProtection="1">
      <alignment vertical="center"/>
      <protection locked="0"/>
    </xf>
    <xf numFmtId="0" fontId="56" fillId="25" borderId="32" xfId="0" applyFont="1" applyFill="1" applyBorder="1" applyAlignment="1" applyProtection="1">
      <alignment vertical="center"/>
      <protection locked="0"/>
    </xf>
    <xf numFmtId="176" fontId="56" fillId="25" borderId="44" xfId="0" applyNumberFormat="1" applyFont="1" applyFill="1" applyBorder="1" applyAlignment="1" applyProtection="1">
      <alignment horizontal="right" vertical="center"/>
      <protection locked="0"/>
    </xf>
    <xf numFmtId="0" fontId="56" fillId="25" borderId="45" xfId="0" applyFont="1" applyFill="1" applyBorder="1" applyAlignment="1" applyProtection="1">
      <alignment horizontal="right" vertical="center"/>
      <protection locked="0"/>
    </xf>
    <xf numFmtId="0" fontId="56" fillId="25" borderId="46" xfId="0" applyFont="1" applyFill="1" applyBorder="1" applyAlignment="1" applyProtection="1">
      <alignment horizontal="right" vertical="center"/>
      <protection locked="0"/>
    </xf>
    <xf numFmtId="176" fontId="56" fillId="26" borderId="133" xfId="0" applyNumberFormat="1" applyFont="1" applyFill="1" applyBorder="1" applyAlignment="1" applyProtection="1">
      <alignment horizontal="center" vertical="center"/>
    </xf>
    <xf numFmtId="176" fontId="56" fillId="26" borderId="134" xfId="0" applyNumberFormat="1" applyFont="1" applyFill="1" applyBorder="1" applyAlignment="1" applyProtection="1">
      <alignment horizontal="center" vertical="center"/>
    </xf>
    <xf numFmtId="176" fontId="56" fillId="26" borderId="135" xfId="0" applyNumberFormat="1" applyFont="1" applyFill="1" applyBorder="1" applyAlignment="1" applyProtection="1">
      <alignment horizontal="center" vertical="center"/>
    </xf>
    <xf numFmtId="0" fontId="54" fillId="0" borderId="14" xfId="0" applyFont="1" applyFill="1" applyBorder="1" applyAlignment="1" applyProtection="1">
      <alignment horizontal="center" vertical="center" wrapText="1"/>
    </xf>
    <xf numFmtId="0" fontId="54" fillId="0" borderId="21" xfId="0" applyFont="1" applyFill="1" applyBorder="1" applyAlignment="1" applyProtection="1">
      <alignment horizontal="center" vertical="center" wrapText="1"/>
    </xf>
    <xf numFmtId="0" fontId="54" fillId="0" borderId="40" xfId="0" applyFont="1" applyFill="1" applyBorder="1" applyAlignment="1" applyProtection="1">
      <alignment horizontal="center" vertical="center" wrapText="1"/>
    </xf>
    <xf numFmtId="0" fontId="54" fillId="0" borderId="100" xfId="0" applyFont="1" applyFill="1" applyBorder="1" applyAlignment="1" applyProtection="1">
      <alignment horizontal="center" vertical="center" wrapText="1"/>
    </xf>
    <xf numFmtId="0" fontId="54" fillId="0" borderId="78" xfId="0" applyFont="1" applyFill="1" applyBorder="1" applyAlignment="1" applyProtection="1">
      <alignment horizontal="center" vertical="center" wrapText="1"/>
    </xf>
    <xf numFmtId="0" fontId="54" fillId="0" borderId="105" xfId="0" applyFont="1" applyFill="1" applyBorder="1" applyAlignment="1" applyProtection="1">
      <alignment horizontal="center" vertical="center" wrapText="1"/>
    </xf>
    <xf numFmtId="0" fontId="54" fillId="0" borderId="92" xfId="0" applyFont="1" applyFill="1" applyBorder="1" applyAlignment="1" applyProtection="1">
      <alignment horizontal="center" vertical="center" wrapText="1"/>
    </xf>
    <xf numFmtId="0" fontId="54" fillId="0" borderId="75" xfId="0" applyFont="1" applyFill="1" applyBorder="1" applyAlignment="1" applyProtection="1">
      <alignment horizontal="center" vertical="center" wrapText="1"/>
    </xf>
    <xf numFmtId="0" fontId="54" fillId="0" borderId="136" xfId="0" applyFont="1" applyFill="1" applyBorder="1" applyAlignment="1" applyProtection="1">
      <alignment horizontal="center" vertical="center" wrapText="1"/>
    </xf>
    <xf numFmtId="0" fontId="54" fillId="0" borderId="17" xfId="0" applyFont="1" applyFill="1" applyBorder="1" applyAlignment="1" applyProtection="1">
      <alignment horizontal="center" vertical="center" wrapText="1"/>
    </xf>
    <xf numFmtId="0" fontId="54" fillId="0" borderId="18" xfId="0" applyFont="1" applyFill="1" applyBorder="1" applyAlignment="1" applyProtection="1">
      <alignment horizontal="center" vertical="center" wrapText="1"/>
    </xf>
    <xf numFmtId="0" fontId="54" fillId="0" borderId="99" xfId="0" applyFont="1" applyFill="1" applyBorder="1" applyAlignment="1" applyProtection="1">
      <alignment horizontal="center" vertical="center" wrapText="1"/>
    </xf>
    <xf numFmtId="0" fontId="54" fillId="0" borderId="43" xfId="0" applyFont="1" applyFill="1" applyBorder="1" applyAlignment="1" applyProtection="1">
      <alignment horizontal="center" vertical="center"/>
    </xf>
    <xf numFmtId="0" fontId="61" fillId="0" borderId="55" xfId="0" applyFont="1" applyFill="1" applyBorder="1" applyAlignment="1" applyProtection="1">
      <alignment horizontal="left" vertical="center" wrapText="1"/>
    </xf>
    <xf numFmtId="0" fontId="61" fillId="0" borderId="26"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54" fillId="0" borderId="48" xfId="0" applyFont="1" applyFill="1" applyBorder="1" applyAlignment="1" applyProtection="1">
      <alignment horizontal="left" vertical="center" wrapText="1"/>
    </xf>
    <xf numFmtId="0" fontId="54" fillId="0" borderId="21" xfId="0" applyFont="1" applyFill="1" applyBorder="1" applyAlignment="1" applyProtection="1">
      <alignment horizontal="left" vertical="center" wrapText="1"/>
    </xf>
    <xf numFmtId="0" fontId="54" fillId="0" borderId="47" xfId="0" applyFont="1" applyFill="1" applyBorder="1" applyAlignment="1" applyProtection="1">
      <alignment horizontal="left" vertical="center" wrapText="1"/>
    </xf>
    <xf numFmtId="0" fontId="54" fillId="0" borderId="41" xfId="0" applyFont="1" applyFill="1" applyBorder="1" applyAlignment="1" applyProtection="1">
      <alignment vertical="center" wrapText="1"/>
    </xf>
    <xf numFmtId="0" fontId="54" fillId="0" borderId="16" xfId="0" applyFont="1" applyFill="1" applyBorder="1" applyAlignment="1" applyProtection="1">
      <alignment vertical="center" wrapText="1"/>
    </xf>
    <xf numFmtId="0" fontId="61" fillId="25" borderId="26" xfId="0" applyFont="1" applyFill="1" applyBorder="1" applyAlignment="1" applyProtection="1">
      <alignment horizontal="left" vertical="center" wrapText="1"/>
      <protection locked="0"/>
    </xf>
    <xf numFmtId="0" fontId="61" fillId="25" borderId="31" xfId="0" applyFont="1" applyFill="1" applyBorder="1" applyAlignment="1" applyProtection="1">
      <alignment horizontal="left" vertical="center"/>
      <protection locked="0"/>
    </xf>
    <xf numFmtId="0" fontId="61" fillId="25" borderId="32" xfId="0" applyFont="1" applyFill="1" applyBorder="1" applyAlignment="1" applyProtection="1">
      <alignment horizontal="left" vertical="center"/>
      <protection locked="0"/>
    </xf>
    <xf numFmtId="0" fontId="61" fillId="24" borderId="88" xfId="0" applyFont="1" applyFill="1" applyBorder="1" applyAlignment="1" applyProtection="1">
      <alignment vertical="center" wrapText="1"/>
      <protection locked="0"/>
    </xf>
    <xf numFmtId="49" fontId="54" fillId="0" borderId="12" xfId="0" applyNumberFormat="1" applyFont="1" applyFill="1" applyBorder="1" applyAlignment="1" applyProtection="1">
      <alignment horizontal="center" vertical="center" wrapText="1"/>
    </xf>
    <xf numFmtId="49" fontId="54" fillId="0" borderId="37" xfId="0" applyNumberFormat="1" applyFont="1" applyFill="1" applyBorder="1" applyAlignment="1" applyProtection="1">
      <alignment horizontal="center" vertical="center" wrapText="1"/>
    </xf>
    <xf numFmtId="49" fontId="54" fillId="0" borderId="11" xfId="0" applyNumberFormat="1" applyFont="1" applyFill="1" applyBorder="1" applyAlignment="1" applyProtection="1">
      <alignment horizontal="center" vertical="center" wrapText="1"/>
    </xf>
    <xf numFmtId="0" fontId="61" fillId="0" borderId="64" xfId="0" applyFont="1" applyFill="1" applyBorder="1" applyAlignment="1" applyProtection="1">
      <alignment vertical="center" wrapText="1"/>
    </xf>
    <xf numFmtId="0" fontId="61" fillId="0" borderId="65" xfId="0" applyFont="1" applyFill="1" applyBorder="1" applyAlignment="1" applyProtection="1">
      <alignment vertical="center" wrapText="1"/>
    </xf>
    <xf numFmtId="0" fontId="61" fillId="0" borderId="66" xfId="0" applyFont="1" applyFill="1" applyBorder="1" applyAlignment="1" applyProtection="1">
      <alignment vertical="center" wrapText="1"/>
    </xf>
    <xf numFmtId="0" fontId="61" fillId="0" borderId="67" xfId="0" applyFont="1" applyFill="1" applyBorder="1" applyAlignment="1" applyProtection="1">
      <alignment horizontal="left" vertical="center" wrapText="1"/>
    </xf>
    <xf numFmtId="0" fontId="61" fillId="0" borderId="68" xfId="0" applyFont="1" applyFill="1" applyBorder="1" applyAlignment="1" applyProtection="1">
      <alignment horizontal="left" vertical="center" wrapText="1"/>
    </xf>
    <xf numFmtId="0" fontId="54" fillId="26" borderId="37" xfId="0" applyFont="1" applyFill="1" applyBorder="1" applyAlignment="1" applyProtection="1">
      <alignment vertical="center" wrapText="1"/>
    </xf>
    <xf numFmtId="0" fontId="54" fillId="26" borderId="11" xfId="0" applyFont="1" applyFill="1" applyBorder="1" applyAlignment="1" applyProtection="1">
      <alignment vertical="center" wrapText="1"/>
    </xf>
    <xf numFmtId="0" fontId="54" fillId="0" borderId="12" xfId="0" applyFont="1" applyFill="1" applyBorder="1" applyAlignment="1" applyProtection="1">
      <alignment horizontal="center" vertical="center"/>
    </xf>
    <xf numFmtId="0" fontId="54" fillId="0" borderId="37" xfId="0" applyFont="1" applyFill="1" applyBorder="1" applyAlignment="1" applyProtection="1">
      <alignment horizontal="center" vertical="center"/>
    </xf>
    <xf numFmtId="0" fontId="54" fillId="0" borderId="71" xfId="0" applyFont="1" applyFill="1" applyBorder="1" applyAlignment="1" applyProtection="1">
      <alignment horizontal="center" vertical="center"/>
    </xf>
    <xf numFmtId="0" fontId="54" fillId="27" borderId="21" xfId="0" applyFont="1" applyFill="1" applyBorder="1" applyAlignment="1" applyProtection="1">
      <alignment horizontal="center" vertical="center"/>
    </xf>
    <xf numFmtId="0" fontId="54" fillId="27" borderId="15" xfId="0" applyFont="1" applyFill="1" applyBorder="1" applyAlignment="1" applyProtection="1">
      <alignment horizontal="center" vertical="center"/>
    </xf>
    <xf numFmtId="0" fontId="54" fillId="0" borderId="12" xfId="0" applyFont="1" applyFill="1" applyBorder="1" applyAlignment="1" applyProtection="1">
      <alignment vertical="center"/>
    </xf>
    <xf numFmtId="0" fontId="54" fillId="0" borderId="37" xfId="0" applyFont="1" applyFill="1" applyBorder="1" applyAlignment="1" applyProtection="1">
      <alignment vertical="center"/>
    </xf>
    <xf numFmtId="0" fontId="54" fillId="0" borderId="71" xfId="0" applyFont="1" applyFill="1" applyBorder="1" applyAlignment="1" applyProtection="1">
      <alignment vertical="center"/>
    </xf>
    <xf numFmtId="0" fontId="60" fillId="27" borderId="62" xfId="0" applyFont="1" applyFill="1" applyBorder="1" applyAlignment="1" applyProtection="1">
      <alignment horizontal="center" vertical="center" wrapText="1"/>
    </xf>
    <xf numFmtId="0" fontId="60" fillId="27" borderId="52" xfId="0" applyFont="1" applyFill="1" applyBorder="1" applyAlignment="1" applyProtection="1">
      <alignment horizontal="center" vertical="center" wrapText="1"/>
    </xf>
    <xf numFmtId="0" fontId="60" fillId="27" borderId="53" xfId="0" applyFont="1" applyFill="1" applyBorder="1" applyAlignment="1" applyProtection="1">
      <alignment horizontal="center" vertical="center" wrapText="1"/>
    </xf>
    <xf numFmtId="0" fontId="54" fillId="0" borderId="110" xfId="0" applyFont="1" applyFill="1" applyBorder="1" applyAlignment="1" applyProtection="1">
      <alignment vertical="center"/>
    </xf>
    <xf numFmtId="0" fontId="54" fillId="0" borderId="45" xfId="0" applyFont="1" applyFill="1" applyBorder="1" applyAlignment="1" applyProtection="1">
      <alignment vertical="center"/>
    </xf>
    <xf numFmtId="0" fontId="54" fillId="0" borderId="46" xfId="0" applyFont="1" applyFill="1" applyBorder="1" applyAlignment="1" applyProtection="1">
      <alignment vertical="center"/>
    </xf>
    <xf numFmtId="0" fontId="56" fillId="0" borderId="103" xfId="0" applyFont="1" applyFill="1" applyBorder="1" applyAlignment="1" applyProtection="1">
      <alignment horizontal="center" vertical="center" wrapText="1"/>
    </xf>
    <xf numFmtId="0" fontId="56" fillId="0" borderId="65" xfId="0" applyFont="1" applyFill="1" applyBorder="1" applyAlignment="1" applyProtection="1">
      <alignment horizontal="center" vertical="center" wrapText="1"/>
    </xf>
    <xf numFmtId="0" fontId="56" fillId="0" borderId="66" xfId="0" applyFont="1" applyFill="1" applyBorder="1" applyAlignment="1" applyProtection="1">
      <alignment horizontal="center" vertical="center" wrapText="1"/>
    </xf>
    <xf numFmtId="0" fontId="56" fillId="0" borderId="78" xfId="0" applyNumberFormat="1" applyFont="1" applyFill="1" applyBorder="1" applyAlignment="1" applyProtection="1">
      <alignment vertical="center"/>
    </xf>
    <xf numFmtId="0" fontId="61" fillId="0" borderId="13" xfId="0" applyFont="1" applyFill="1" applyBorder="1" applyAlignment="1">
      <alignment horizontal="center" vertical="center" wrapText="1"/>
    </xf>
    <xf numFmtId="0" fontId="61" fillId="0" borderId="146" xfId="0" applyFont="1" applyFill="1" applyBorder="1" applyAlignment="1">
      <alignment horizontal="center" vertical="center"/>
    </xf>
    <xf numFmtId="0" fontId="61" fillId="0" borderId="0" xfId="0" applyFont="1" applyFill="1" applyAlignment="1" applyProtection="1">
      <alignment horizontal="left" vertical="center" wrapText="1"/>
    </xf>
    <xf numFmtId="0" fontId="61" fillId="0" borderId="0" xfId="0" applyFont="1" applyFill="1" applyAlignment="1" applyProtection="1">
      <alignment horizontal="left" vertical="center"/>
    </xf>
    <xf numFmtId="0" fontId="86" fillId="0" borderId="0" xfId="0" applyFont="1" applyFill="1" applyAlignment="1" applyProtection="1">
      <alignment horizontal="left" vertical="top" wrapText="1"/>
    </xf>
    <xf numFmtId="0" fontId="56" fillId="0" borderId="14" xfId="0" applyFont="1" applyFill="1" applyBorder="1" applyAlignment="1" applyProtection="1">
      <alignment horizontal="left" vertical="center"/>
    </xf>
    <xf numFmtId="0" fontId="56" fillId="0" borderId="21" xfId="0" applyFont="1" applyFill="1" applyBorder="1" applyAlignment="1" applyProtection="1">
      <alignment horizontal="left" vertical="center"/>
    </xf>
    <xf numFmtId="0" fontId="56" fillId="0" borderId="15" xfId="0" applyFont="1" applyFill="1" applyBorder="1" applyAlignment="1" applyProtection="1">
      <alignment horizontal="left" vertical="center"/>
    </xf>
    <xf numFmtId="0" fontId="56" fillId="0" borderId="17" xfId="0" applyFont="1" applyFill="1" applyBorder="1" applyAlignment="1" applyProtection="1">
      <alignment horizontal="left" vertical="center"/>
    </xf>
    <xf numFmtId="0" fontId="56" fillId="0" borderId="18" xfId="0" applyFont="1" applyFill="1" applyBorder="1" applyAlignment="1" applyProtection="1">
      <alignment horizontal="left" vertical="center"/>
    </xf>
    <xf numFmtId="0" fontId="56" fillId="0" borderId="19" xfId="0" applyFont="1" applyFill="1" applyBorder="1" applyAlignment="1" applyProtection="1">
      <alignment horizontal="left" vertical="center"/>
    </xf>
    <xf numFmtId="0" fontId="83" fillId="0" borderId="18" xfId="0" applyFont="1" applyFill="1" applyBorder="1" applyAlignment="1" applyProtection="1">
      <alignment horizontal="left" vertical="center" wrapText="1"/>
    </xf>
    <xf numFmtId="176" fontId="56" fillId="28" borderId="26" xfId="0" applyNumberFormat="1" applyFont="1" applyFill="1" applyBorder="1" applyAlignment="1" applyProtection="1">
      <alignment vertical="center"/>
      <protection locked="0"/>
    </xf>
    <xf numFmtId="176" fontId="56" fillId="28" borderId="31" xfId="0" applyNumberFormat="1" applyFont="1" applyFill="1" applyBorder="1" applyAlignment="1" applyProtection="1">
      <alignment vertical="center"/>
      <protection locked="0"/>
    </xf>
    <xf numFmtId="176" fontId="56" fillId="28" borderId="32" xfId="0" applyNumberFormat="1" applyFont="1" applyFill="1" applyBorder="1" applyAlignment="1" applyProtection="1">
      <alignment vertical="center"/>
      <protection locked="0"/>
    </xf>
    <xf numFmtId="0" fontId="56" fillId="0" borderId="108" xfId="0" applyFont="1" applyFill="1" applyBorder="1" applyAlignment="1" applyProtection="1">
      <alignment horizontal="center" vertical="center"/>
    </xf>
    <xf numFmtId="0" fontId="56" fillId="0" borderId="112" xfId="0" applyFont="1" applyFill="1" applyBorder="1" applyAlignment="1" applyProtection="1">
      <alignment horizontal="center" vertical="center"/>
    </xf>
    <xf numFmtId="0" fontId="61" fillId="0" borderId="0" xfId="0" applyFont="1" applyFill="1" applyBorder="1" applyAlignment="1" applyProtection="1">
      <alignment horizontal="left" vertical="center" wrapText="1"/>
    </xf>
    <xf numFmtId="0" fontId="56" fillId="0" borderId="37" xfId="0" applyFont="1" applyFill="1" applyBorder="1" applyAlignment="1" applyProtection="1">
      <alignment horizontal="left" vertical="center"/>
    </xf>
    <xf numFmtId="0" fontId="56" fillId="0" borderId="71" xfId="0" applyFont="1" applyFill="1" applyBorder="1" applyAlignment="1" applyProtection="1">
      <alignment horizontal="left" vertical="center"/>
    </xf>
    <xf numFmtId="0" fontId="65" fillId="0" borderId="33" xfId="0" applyFont="1" applyFill="1" applyBorder="1" applyAlignment="1" applyProtection="1">
      <alignment horizontal="center" vertical="center" textRotation="255"/>
    </xf>
    <xf numFmtId="0" fontId="56" fillId="0" borderId="37" xfId="0" applyFont="1" applyBorder="1" applyAlignment="1" applyProtection="1">
      <alignment horizontal="center" vertical="center"/>
    </xf>
    <xf numFmtId="176" fontId="56" fillId="26" borderId="12" xfId="0" applyNumberFormat="1" applyFont="1" applyFill="1" applyBorder="1" applyAlignment="1" applyProtection="1">
      <alignment horizontal="right" vertical="center"/>
    </xf>
    <xf numFmtId="0" fontId="56" fillId="26" borderId="37" xfId="0" applyFont="1" applyFill="1" applyBorder="1" applyAlignment="1" applyProtection="1">
      <alignment horizontal="right" vertical="center"/>
    </xf>
    <xf numFmtId="0" fontId="56" fillId="0" borderId="21" xfId="0" applyFont="1" applyFill="1" applyBorder="1" applyAlignment="1" applyProtection="1">
      <alignment vertical="center" wrapText="1"/>
    </xf>
    <xf numFmtId="0" fontId="71" fillId="26" borderId="12" xfId="0" applyFont="1" applyFill="1" applyBorder="1" applyAlignment="1" applyProtection="1">
      <alignment vertical="center"/>
    </xf>
    <xf numFmtId="0" fontId="71" fillId="26" borderId="37" xfId="0" applyFont="1" applyFill="1" applyBorder="1" applyAlignment="1" applyProtection="1">
      <alignment vertical="center"/>
    </xf>
    <xf numFmtId="0" fontId="71" fillId="26" borderId="11" xfId="0" applyFont="1" applyFill="1" applyBorder="1" applyAlignment="1" applyProtection="1">
      <alignment vertical="center"/>
    </xf>
    <xf numFmtId="0" fontId="71" fillId="26" borderId="14" xfId="0" applyFont="1" applyFill="1" applyBorder="1" applyAlignment="1" applyProtection="1">
      <alignment horizontal="center" vertical="center"/>
    </xf>
    <xf numFmtId="0" fontId="71" fillId="26" borderId="21" xfId="0" applyFont="1" applyFill="1" applyBorder="1" applyAlignment="1" applyProtection="1">
      <alignment horizontal="center" vertical="center"/>
    </xf>
    <xf numFmtId="0" fontId="71" fillId="26" borderId="15" xfId="0" applyFont="1" applyFill="1" applyBorder="1" applyAlignment="1" applyProtection="1">
      <alignment horizontal="center" vertical="center"/>
    </xf>
    <xf numFmtId="0" fontId="71" fillId="26" borderId="33" xfId="0" applyFont="1" applyFill="1" applyBorder="1" applyAlignment="1" applyProtection="1">
      <alignment horizontal="center" vertical="center"/>
    </xf>
    <xf numFmtId="0" fontId="71" fillId="26" borderId="0" xfId="0" applyFont="1" applyFill="1" applyBorder="1" applyAlignment="1" applyProtection="1">
      <alignment horizontal="center" vertical="center"/>
    </xf>
    <xf numFmtId="0" fontId="71" fillId="26" borderId="16" xfId="0" applyFont="1" applyFill="1" applyBorder="1" applyAlignment="1" applyProtection="1">
      <alignment horizontal="center" vertical="center"/>
    </xf>
    <xf numFmtId="0" fontId="71" fillId="26" borderId="57" xfId="0" applyFont="1" applyFill="1" applyBorder="1" applyAlignment="1" applyProtection="1">
      <alignment horizontal="center" vertical="center" wrapText="1"/>
    </xf>
    <xf numFmtId="0" fontId="71" fillId="26" borderId="19" xfId="0" applyFont="1" applyFill="1" applyBorder="1" applyAlignment="1" applyProtection="1">
      <alignment horizontal="center" vertical="center" wrapText="1"/>
    </xf>
    <xf numFmtId="0" fontId="71" fillId="26" borderId="15" xfId="0" applyFont="1" applyFill="1" applyBorder="1" applyAlignment="1" applyProtection="1">
      <alignment horizontal="center" vertical="center" wrapText="1"/>
    </xf>
    <xf numFmtId="0" fontId="71" fillId="26" borderId="101" xfId="0" applyFont="1" applyFill="1" applyBorder="1" applyAlignment="1" applyProtection="1">
      <alignment horizontal="center" vertical="center" wrapText="1"/>
    </xf>
    <xf numFmtId="0" fontId="71" fillId="26" borderId="93" xfId="0" applyFont="1" applyFill="1" applyBorder="1" applyAlignment="1" applyProtection="1">
      <alignment horizontal="center" vertical="center" textRotation="255"/>
    </xf>
    <xf numFmtId="0" fontId="71" fillId="26" borderId="13" xfId="0" applyFont="1" applyFill="1" applyBorder="1" applyAlignment="1" applyProtection="1">
      <alignment horizontal="center" vertical="center" textRotation="255"/>
    </xf>
    <xf numFmtId="0" fontId="71" fillId="0" borderId="26" xfId="0" applyFont="1" applyFill="1" applyBorder="1" applyAlignment="1" applyProtection="1">
      <alignment vertical="center"/>
    </xf>
    <xf numFmtId="0" fontId="71" fillId="0" borderId="31" xfId="0" applyFont="1" applyFill="1" applyBorder="1" applyAlignment="1" applyProtection="1">
      <alignment vertical="center"/>
    </xf>
    <xf numFmtId="0" fontId="71" fillId="0" borderId="32" xfId="0" applyFont="1" applyFill="1" applyBorder="1" applyAlignment="1" applyProtection="1">
      <alignment vertical="center"/>
    </xf>
    <xf numFmtId="0" fontId="71" fillId="0" borderId="10" xfId="0" applyFont="1" applyFill="1" applyBorder="1" applyAlignment="1" applyProtection="1">
      <alignment horizontal="center" vertical="center"/>
    </xf>
    <xf numFmtId="0" fontId="71" fillId="0" borderId="12" xfId="0" applyFont="1" applyFill="1" applyBorder="1" applyAlignment="1" applyProtection="1">
      <alignment horizontal="center" vertical="center"/>
    </xf>
    <xf numFmtId="0" fontId="71" fillId="26" borderId="17" xfId="0" applyFont="1" applyFill="1" applyBorder="1" applyAlignment="1" applyProtection="1">
      <alignment vertical="center" wrapText="1"/>
    </xf>
    <xf numFmtId="0" fontId="71" fillId="26" borderId="19" xfId="0" applyFont="1" applyFill="1" applyBorder="1" applyAlignment="1" applyProtection="1">
      <alignment vertical="center" wrapText="1"/>
    </xf>
    <xf numFmtId="0" fontId="55" fillId="26" borderId="13" xfId="0" applyFont="1" applyFill="1" applyBorder="1" applyAlignment="1" applyProtection="1">
      <alignment horizontal="center" vertical="center" textRotation="255" wrapText="1"/>
    </xf>
    <xf numFmtId="0" fontId="55" fillId="26" borderId="102" xfId="0" applyFont="1" applyFill="1" applyBorder="1" applyAlignment="1" applyProtection="1">
      <alignment horizontal="center" vertical="center" textRotation="255" wrapText="1"/>
    </xf>
    <xf numFmtId="0" fontId="71" fillId="26" borderId="14" xfId="0" applyFont="1" applyFill="1" applyBorder="1" applyAlignment="1" applyProtection="1">
      <alignment horizontal="center" vertical="center" wrapText="1" shrinkToFit="1"/>
    </xf>
    <xf numFmtId="0" fontId="71" fillId="26" borderId="21" xfId="0" applyFont="1" applyFill="1" applyBorder="1" applyAlignment="1" applyProtection="1">
      <alignment horizontal="center" vertical="center" wrapText="1" shrinkToFit="1"/>
    </xf>
    <xf numFmtId="0" fontId="71" fillId="26" borderId="15" xfId="0" applyFont="1" applyFill="1" applyBorder="1" applyAlignment="1" applyProtection="1">
      <alignment horizontal="center" vertical="center" wrapText="1" shrinkToFit="1"/>
    </xf>
    <xf numFmtId="0" fontId="71" fillId="26" borderId="33" xfId="0" applyFont="1" applyFill="1" applyBorder="1" applyAlignment="1" applyProtection="1">
      <alignment horizontal="center" vertical="center" wrapText="1" shrinkToFit="1"/>
    </xf>
    <xf numFmtId="0" fontId="71" fillId="26" borderId="0" xfId="0" applyFont="1" applyFill="1" applyBorder="1" applyAlignment="1" applyProtection="1">
      <alignment horizontal="center" vertical="center" wrapText="1" shrinkToFit="1"/>
    </xf>
    <xf numFmtId="0" fontId="71" fillId="26" borderId="16" xfId="0" applyFont="1" applyFill="1" applyBorder="1" applyAlignment="1" applyProtection="1">
      <alignment horizontal="center" vertical="center" wrapText="1" shrinkToFit="1"/>
    </xf>
    <xf numFmtId="0" fontId="71" fillId="26" borderId="13" xfId="0" applyFont="1" applyFill="1" applyBorder="1" applyAlignment="1" applyProtection="1">
      <alignment horizontal="center" vertical="center" wrapText="1" shrinkToFit="1"/>
    </xf>
    <xf numFmtId="0" fontId="71" fillId="26" borderId="102" xfId="0" applyFont="1" applyFill="1" applyBorder="1" applyAlignment="1" applyProtection="1">
      <alignment horizontal="center" vertical="center" wrapText="1" shrinkToFit="1"/>
    </xf>
    <xf numFmtId="0" fontId="71" fillId="26" borderId="13" xfId="0" applyFont="1" applyFill="1" applyBorder="1" applyAlignment="1" applyProtection="1">
      <alignment horizontal="center" vertical="center" shrinkToFit="1"/>
    </xf>
    <xf numFmtId="0" fontId="71" fillId="26" borderId="102" xfId="0" applyFont="1" applyFill="1" applyBorder="1" applyAlignment="1" applyProtection="1">
      <alignment horizontal="center" vertical="center" shrinkToFit="1"/>
    </xf>
    <xf numFmtId="0" fontId="71" fillId="26" borderId="14" xfId="0" applyFont="1" applyFill="1" applyBorder="1" applyAlignment="1" applyProtection="1">
      <alignment horizontal="center" vertical="center" shrinkToFit="1"/>
    </xf>
    <xf numFmtId="0" fontId="71" fillId="26" borderId="33" xfId="0" applyFont="1" applyFill="1" applyBorder="1" applyAlignment="1" applyProtection="1">
      <alignment horizontal="center" vertical="center" shrinkToFit="1"/>
    </xf>
    <xf numFmtId="0" fontId="71" fillId="26" borderId="13" xfId="0" applyFont="1" applyFill="1" applyBorder="1" applyAlignment="1" applyProtection="1">
      <alignment horizontal="center" vertical="center" wrapText="1"/>
    </xf>
    <xf numFmtId="0" fontId="71" fillId="26" borderId="102" xfId="0" applyFont="1" applyFill="1" applyBorder="1" applyAlignment="1" applyProtection="1">
      <alignment horizontal="center" vertical="center" wrapText="1"/>
    </xf>
    <xf numFmtId="0" fontId="71" fillId="26" borderId="96" xfId="0" applyFont="1" applyFill="1" applyBorder="1" applyAlignment="1" applyProtection="1">
      <alignment horizontal="center" vertical="center" wrapText="1"/>
    </xf>
    <xf numFmtId="0" fontId="71" fillId="0" borderId="12" xfId="0" applyFont="1" applyFill="1" applyBorder="1" applyAlignment="1" applyProtection="1">
      <alignment vertical="center"/>
    </xf>
    <xf numFmtId="0" fontId="71" fillId="0" borderId="37" xfId="0" applyFont="1" applyFill="1" applyBorder="1" applyAlignment="1" applyProtection="1">
      <alignment vertical="center"/>
    </xf>
    <xf numFmtId="0" fontId="71" fillId="26" borderId="12" xfId="0" applyFont="1" applyFill="1" applyBorder="1" applyAlignment="1" applyProtection="1">
      <alignment vertical="center" wrapText="1"/>
    </xf>
    <xf numFmtId="0" fontId="71" fillId="26" borderId="11" xfId="0" applyFont="1" applyFill="1" applyBorder="1" applyAlignment="1" applyProtection="1">
      <alignment vertical="center" wrapText="1"/>
    </xf>
    <xf numFmtId="0" fontId="71" fillId="26" borderId="14" xfId="0" applyFont="1" applyFill="1" applyBorder="1" applyAlignment="1" applyProtection="1">
      <alignment vertical="center"/>
    </xf>
    <xf numFmtId="0" fontId="71" fillId="26" borderId="21" xfId="0" applyFont="1" applyFill="1" applyBorder="1" applyAlignment="1" applyProtection="1">
      <alignment vertical="center"/>
    </xf>
    <xf numFmtId="0" fontId="71" fillId="26" borderId="14" xfId="0" applyFont="1" applyFill="1" applyBorder="1" applyAlignment="1" applyProtection="1">
      <alignment horizontal="center" vertical="center" wrapText="1"/>
    </xf>
    <xf numFmtId="0" fontId="71" fillId="26" borderId="33" xfId="0" applyFont="1" applyFill="1" applyBorder="1" applyAlignment="1" applyProtection="1">
      <alignment horizontal="center" vertical="center" wrapText="1"/>
    </xf>
    <xf numFmtId="0" fontId="71" fillId="26" borderId="13" xfId="0" applyFont="1" applyFill="1" applyBorder="1" applyAlignment="1" applyProtection="1">
      <alignment horizontal="center" vertical="center"/>
    </xf>
    <xf numFmtId="0" fontId="71" fillId="26" borderId="102" xfId="0" applyFont="1" applyFill="1" applyBorder="1" applyAlignment="1" applyProtection="1">
      <alignment horizontal="center" vertical="center"/>
    </xf>
    <xf numFmtId="0" fontId="71" fillId="26" borderId="16" xfId="0" applyFont="1" applyFill="1" applyBorder="1" applyAlignment="1" applyProtection="1">
      <alignment horizontal="center" vertical="center" wrapText="1"/>
    </xf>
    <xf numFmtId="0" fontId="71" fillId="26" borderId="102" xfId="0" applyFont="1" applyFill="1" applyBorder="1" applyAlignment="1" applyProtection="1">
      <alignment horizontal="center" vertical="center" textRotation="255"/>
    </xf>
    <xf numFmtId="0" fontId="0" fillId="0" borderId="0" xfId="0" applyAlignment="1">
      <alignment horizontal="left" vertical="center"/>
    </xf>
    <xf numFmtId="49" fontId="0" fillId="0" borderId="0" xfId="0" applyNumberFormat="1" applyAlignment="1">
      <alignment horizontal="left" vertical="center" wrapText="1"/>
    </xf>
    <xf numFmtId="49" fontId="0" fillId="0" borderId="0" xfId="0" applyNumberFormat="1" applyAlignment="1">
      <alignment horizontal="left" vertical="top" wrapText="1"/>
    </xf>
    <xf numFmtId="0" fontId="30" fillId="0" borderId="96" xfId="0" applyFont="1" applyBorder="1" applyAlignment="1">
      <alignment horizontal="center" vertical="center" wrapText="1"/>
    </xf>
    <xf numFmtId="0" fontId="30" fillId="0" borderId="101" xfId="0" applyFont="1" applyBorder="1" applyAlignment="1">
      <alignment horizontal="center" vertical="center" wrapText="1"/>
    </xf>
    <xf numFmtId="0" fontId="30" fillId="0" borderId="117" xfId="0" applyFont="1" applyBorder="1" applyAlignment="1">
      <alignment horizontal="center" vertical="center" wrapText="1"/>
    </xf>
    <xf numFmtId="0" fontId="30" fillId="0" borderId="153" xfId="0" applyFont="1" applyBorder="1" applyAlignment="1">
      <alignment horizontal="center" vertical="center" wrapText="1"/>
    </xf>
    <xf numFmtId="0" fontId="33" fillId="0" borderId="148" xfId="0" applyFont="1" applyBorder="1" applyAlignment="1">
      <alignment horizontal="left" vertical="center" wrapText="1"/>
    </xf>
    <xf numFmtId="0" fontId="33" fillId="0" borderId="21" xfId="0" applyFont="1" applyBorder="1" applyAlignment="1">
      <alignment horizontal="left" vertical="center" wrapText="1"/>
    </xf>
    <xf numFmtId="0" fontId="33" fillId="0" borderId="40" xfId="0" applyFont="1" applyBorder="1" applyAlignment="1">
      <alignment horizontal="left" vertical="center" wrapText="1"/>
    </xf>
    <xf numFmtId="0" fontId="33" fillId="0" borderId="139" xfId="0" applyFont="1" applyBorder="1" applyAlignment="1">
      <alignment horizontal="left" vertical="center" wrapText="1"/>
    </xf>
    <xf numFmtId="0" fontId="33" fillId="0" borderId="18" xfId="0" applyFont="1" applyBorder="1" applyAlignment="1">
      <alignment horizontal="left" vertical="center" wrapText="1"/>
    </xf>
    <xf numFmtId="0" fontId="33" fillId="0" borderId="99" xfId="0" applyFont="1" applyBorder="1" applyAlignment="1">
      <alignment horizontal="left" vertical="center" wrapText="1"/>
    </xf>
    <xf numFmtId="0" fontId="33" fillId="0" borderId="51" xfId="0" applyFont="1" applyBorder="1" applyAlignment="1">
      <alignment horizontal="center" vertical="center"/>
    </xf>
    <xf numFmtId="0" fontId="33" fillId="0" borderId="97" xfId="0" applyFont="1" applyBorder="1" applyAlignment="1">
      <alignment horizontal="center" vertical="center"/>
    </xf>
    <xf numFmtId="0" fontId="33" fillId="0" borderId="22" xfId="0" applyFont="1" applyBorder="1" applyAlignment="1">
      <alignment horizontal="center" vertical="center"/>
    </xf>
    <xf numFmtId="0" fontId="33" fillId="0" borderId="95"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94"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96" xfId="0" applyFont="1" applyBorder="1" applyAlignment="1">
      <alignment horizontal="center" vertical="center" wrapText="1"/>
    </xf>
    <xf numFmtId="0" fontId="33" fillId="0" borderId="101" xfId="0" applyFont="1" applyBorder="1" applyAlignment="1">
      <alignment horizontal="center" vertical="center" wrapText="1"/>
    </xf>
    <xf numFmtId="0" fontId="33" fillId="0" borderId="117" xfId="0" applyFont="1" applyBorder="1" applyAlignment="1">
      <alignment horizontal="center" vertical="center" wrapText="1"/>
    </xf>
    <xf numFmtId="0" fontId="108" fillId="0" borderId="14" xfId="0" applyFont="1" applyFill="1" applyBorder="1" applyAlignment="1">
      <alignment horizontal="center" vertical="center" wrapText="1"/>
    </xf>
    <xf numFmtId="0" fontId="108" fillId="0" borderId="21" xfId="0" applyFont="1" applyFill="1" applyBorder="1" applyAlignment="1">
      <alignment horizontal="center" vertical="center" wrapText="1"/>
    </xf>
    <xf numFmtId="0" fontId="108" fillId="0" borderId="15" xfId="0" applyFont="1" applyFill="1" applyBorder="1" applyAlignment="1">
      <alignment horizontal="center" vertical="center" wrapText="1"/>
    </xf>
    <xf numFmtId="0" fontId="108" fillId="0" borderId="33" xfId="0" applyFont="1" applyFill="1" applyBorder="1" applyAlignment="1">
      <alignment horizontal="center" vertical="center" wrapText="1"/>
    </xf>
    <xf numFmtId="0" fontId="108" fillId="0" borderId="0" xfId="0" applyFont="1" applyFill="1" applyBorder="1" applyAlignment="1">
      <alignment horizontal="center" vertical="center" wrapText="1"/>
    </xf>
    <xf numFmtId="0" fontId="108" fillId="0" borderId="16" xfId="0" applyFont="1" applyFill="1" applyBorder="1" applyAlignment="1">
      <alignment horizontal="center" vertical="center" wrapText="1"/>
    </xf>
    <xf numFmtId="0" fontId="108" fillId="0" borderId="78" xfId="0" applyNumberFormat="1" applyFont="1" applyFill="1" applyBorder="1" applyAlignment="1" applyProtection="1">
      <alignment vertical="center"/>
      <protection locked="0"/>
    </xf>
    <xf numFmtId="0" fontId="108" fillId="0" borderId="33"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Fill="1" applyBorder="1" applyAlignment="1" applyProtection="1">
      <alignment vertical="center"/>
      <protection locked="0"/>
    </xf>
    <xf numFmtId="0" fontId="108" fillId="0" borderId="17" xfId="0" applyFont="1" applyFill="1" applyBorder="1" applyAlignment="1" applyProtection="1">
      <alignment vertical="center"/>
      <protection locked="0"/>
    </xf>
    <xf numFmtId="0" fontId="108" fillId="0" borderId="18" xfId="0" applyFont="1" applyFill="1" applyBorder="1" applyAlignment="1" applyProtection="1">
      <alignment vertical="center"/>
      <protection locked="0"/>
    </xf>
    <xf numFmtId="0" fontId="108" fillId="0" borderId="19" xfId="0" applyFont="1" applyFill="1" applyBorder="1" applyAlignment="1" applyProtection="1">
      <alignment vertical="center"/>
      <protection locked="0"/>
    </xf>
    <xf numFmtId="0" fontId="108" fillId="0" borderId="103" xfId="0" applyFont="1" applyFill="1" applyBorder="1" applyAlignment="1">
      <alignment horizontal="center" vertical="center" wrapText="1"/>
    </xf>
    <xf numFmtId="0" fontId="108" fillId="0" borderId="65" xfId="0" applyFont="1" applyFill="1" applyBorder="1" applyAlignment="1">
      <alignment horizontal="center" vertical="center" wrapText="1"/>
    </xf>
    <xf numFmtId="0" fontId="108" fillId="0" borderId="66" xfId="0" applyFont="1" applyFill="1" applyBorder="1" applyAlignment="1">
      <alignment horizontal="center" vertical="center" wrapText="1"/>
    </xf>
    <xf numFmtId="0" fontId="108" fillId="0" borderId="65" xfId="0" applyFont="1" applyFill="1" applyBorder="1" applyAlignment="1" applyProtection="1">
      <alignment horizontal="left" vertical="center"/>
      <protection locked="0"/>
    </xf>
    <xf numFmtId="0" fontId="108" fillId="0" borderId="66" xfId="0" applyFont="1" applyFill="1" applyBorder="1" applyAlignment="1" applyProtection="1">
      <alignment horizontal="left" vertical="center"/>
      <protection locked="0"/>
    </xf>
    <xf numFmtId="0" fontId="108" fillId="0" borderId="12" xfId="0" applyFont="1" applyFill="1" applyBorder="1" applyAlignment="1">
      <alignment horizontal="center" vertical="center"/>
    </xf>
    <xf numFmtId="0" fontId="108" fillId="0" borderId="37" xfId="0" applyFont="1" applyFill="1" applyBorder="1" applyAlignment="1">
      <alignment horizontal="center" vertical="center"/>
    </xf>
    <xf numFmtId="0" fontId="108" fillId="0" borderId="11" xfId="0" applyFont="1" applyFill="1" applyBorder="1" applyAlignment="1">
      <alignment horizontal="center" vertical="center"/>
    </xf>
    <xf numFmtId="0" fontId="119" fillId="0" borderId="0" xfId="0" applyFont="1" applyFill="1" applyAlignment="1">
      <alignment horizontal="center" vertical="center"/>
    </xf>
    <xf numFmtId="0" fontId="108" fillId="0" borderId="103" xfId="0" applyFont="1" applyFill="1" applyBorder="1" applyAlignment="1">
      <alignment horizontal="center" vertical="center"/>
    </xf>
    <xf numFmtId="0" fontId="108" fillId="0" borderId="65" xfId="0" applyFont="1" applyFill="1" applyBorder="1" applyAlignment="1">
      <alignment horizontal="center" vertical="center"/>
    </xf>
    <xf numFmtId="0" fontId="108" fillId="0" borderId="66" xfId="0" applyFont="1" applyFill="1" applyBorder="1" applyAlignment="1">
      <alignment horizontal="center" vertical="center"/>
    </xf>
    <xf numFmtId="0" fontId="108" fillId="0" borderId="65" xfId="0" applyFont="1" applyFill="1" applyBorder="1" applyAlignment="1" applyProtection="1">
      <alignment vertical="center"/>
      <protection locked="0"/>
    </xf>
    <xf numFmtId="0" fontId="108" fillId="0" borderId="66" xfId="0" applyFont="1" applyFill="1" applyBorder="1" applyAlignment="1" applyProtection="1">
      <alignment vertical="center"/>
      <protection locked="0"/>
    </xf>
    <xf numFmtId="0" fontId="108" fillId="0" borderId="17" xfId="0" applyFont="1" applyFill="1" applyBorder="1" applyAlignment="1">
      <alignment horizontal="center" vertical="center"/>
    </xf>
    <xf numFmtId="0" fontId="108" fillId="0" borderId="18" xfId="0" applyFont="1" applyFill="1" applyBorder="1" applyAlignment="1">
      <alignment horizontal="center" vertical="center"/>
    </xf>
    <xf numFmtId="0" fontId="108" fillId="0" borderId="19" xfId="0" applyFont="1" applyFill="1" applyBorder="1" applyAlignment="1">
      <alignment horizontal="center" vertical="center"/>
    </xf>
    <xf numFmtId="0" fontId="108" fillId="0" borderId="18" xfId="0" applyFont="1" applyFill="1" applyBorder="1" applyAlignment="1" applyProtection="1">
      <alignment vertical="center" wrapText="1"/>
      <protection locked="0"/>
    </xf>
    <xf numFmtId="0" fontId="108" fillId="0" borderId="19" xfId="0" applyFont="1" applyFill="1" applyBorder="1" applyAlignment="1" applyProtection="1">
      <alignment vertical="center" wrapText="1"/>
      <protection locked="0"/>
    </xf>
    <xf numFmtId="0" fontId="117" fillId="0" borderId="13" xfId="0" applyFont="1" applyFill="1" applyBorder="1" applyAlignment="1">
      <alignment horizontal="center" vertical="center" textRotation="255"/>
    </xf>
    <xf numFmtId="0" fontId="117" fillId="0" borderId="146" xfId="0" applyFont="1" applyFill="1" applyBorder="1" applyAlignment="1">
      <alignment horizontal="center" vertical="center" textRotation="255"/>
    </xf>
    <xf numFmtId="0" fontId="108" fillId="0" borderId="14" xfId="0" applyFont="1" applyFill="1" applyBorder="1" applyAlignment="1">
      <alignment horizontal="left" vertical="center"/>
    </xf>
    <xf numFmtId="0" fontId="108" fillId="0" borderId="37" xfId="0" applyFont="1" applyFill="1" applyBorder="1" applyAlignment="1">
      <alignment horizontal="left" vertical="center"/>
    </xf>
    <xf numFmtId="176" fontId="108" fillId="0" borderId="118" xfId="0" quotePrefix="1" applyNumberFormat="1" applyFont="1" applyFill="1" applyBorder="1" applyAlignment="1" applyProtection="1">
      <alignment horizontal="right" vertical="center"/>
      <protection locked="0"/>
    </xf>
    <xf numFmtId="176" fontId="108" fillId="0" borderId="119" xfId="0" applyNumberFormat="1" applyFont="1" applyFill="1" applyBorder="1" applyAlignment="1" applyProtection="1">
      <alignment horizontal="right" vertical="center"/>
      <protection locked="0"/>
    </xf>
    <xf numFmtId="176" fontId="108" fillId="0" borderId="120" xfId="0" applyNumberFormat="1" applyFont="1" applyFill="1" applyBorder="1" applyAlignment="1" applyProtection="1">
      <alignment horizontal="right" vertical="center"/>
      <protection locked="0"/>
    </xf>
    <xf numFmtId="0" fontId="110" fillId="0" borderId="11" xfId="0" applyFont="1" applyBorder="1" applyAlignment="1">
      <alignment horizontal="center" vertical="center"/>
    </xf>
    <xf numFmtId="0" fontId="110" fillId="0" borderId="10" xfId="0" applyFont="1" applyBorder="1" applyAlignment="1">
      <alignment horizontal="center" vertical="center"/>
    </xf>
    <xf numFmtId="0" fontId="108" fillId="0" borderId="10" xfId="0" applyFont="1" applyFill="1" applyBorder="1" applyAlignment="1" applyProtection="1">
      <alignment horizontal="center" vertical="center"/>
      <protection locked="0"/>
    </xf>
    <xf numFmtId="0" fontId="108" fillId="0" borderId="10" xfId="0" applyFont="1" applyFill="1" applyBorder="1" applyAlignment="1">
      <alignment horizontal="center" vertical="center"/>
    </xf>
    <xf numFmtId="0" fontId="108" fillId="0" borderId="10" xfId="0" applyFont="1" applyFill="1" applyBorder="1" applyAlignment="1" applyProtection="1">
      <alignment vertical="center"/>
      <protection locked="0"/>
    </xf>
    <xf numFmtId="0" fontId="108" fillId="0" borderId="10" xfId="0" applyFont="1" applyFill="1" applyBorder="1" applyAlignment="1" applyProtection="1">
      <alignment horizontal="left" vertical="center"/>
      <protection locked="0"/>
    </xf>
    <xf numFmtId="0" fontId="108" fillId="0" borderId="14" xfId="0" applyFont="1" applyBorder="1" applyAlignment="1">
      <alignment horizontal="left" vertical="center"/>
    </xf>
    <xf numFmtId="0" fontId="108" fillId="0" borderId="21" xfId="0" applyFont="1" applyBorder="1" applyAlignment="1">
      <alignment horizontal="left" vertical="center"/>
    </xf>
    <xf numFmtId="176" fontId="108" fillId="0" borderId="169" xfId="0" applyNumberFormat="1" applyFont="1" applyFill="1" applyBorder="1" applyAlignment="1">
      <alignment vertical="center"/>
    </xf>
    <xf numFmtId="176" fontId="108" fillId="0" borderId="146" xfId="0" applyNumberFormat="1" applyFont="1" applyFill="1" applyBorder="1" applyAlignment="1">
      <alignment vertical="center"/>
    </xf>
    <xf numFmtId="176" fontId="108" fillId="0" borderId="153" xfId="0" applyNumberFormat="1" applyFont="1" applyFill="1" applyBorder="1" applyAlignment="1">
      <alignment vertical="center"/>
    </xf>
    <xf numFmtId="0" fontId="112" fillId="0" borderId="103" xfId="0" applyFont="1" applyFill="1" applyBorder="1" applyAlignment="1">
      <alignment horizontal="left" vertical="center" wrapText="1"/>
    </xf>
    <xf numFmtId="0" fontId="112" fillId="0" borderId="65" xfId="0" applyFont="1" applyFill="1" applyBorder="1" applyAlignment="1">
      <alignment horizontal="left" vertical="center"/>
    </xf>
    <xf numFmtId="176" fontId="108" fillId="29" borderId="93" xfId="0" applyNumberFormat="1" applyFont="1" applyFill="1" applyBorder="1" applyAlignment="1" applyProtection="1">
      <alignment horizontal="right" vertical="center"/>
      <protection locked="0"/>
    </xf>
    <xf numFmtId="0" fontId="104" fillId="0" borderId="0" xfId="0" applyFont="1" applyFill="1" applyAlignment="1">
      <alignment horizontal="left" vertical="center"/>
    </xf>
    <xf numFmtId="0" fontId="102" fillId="0" borderId="0" xfId="0" applyFont="1" applyFill="1" applyAlignment="1">
      <alignment horizontal="left" vertical="center"/>
    </xf>
    <xf numFmtId="0" fontId="104" fillId="0" borderId="0" xfId="0" applyFont="1" applyFill="1" applyAlignment="1">
      <alignment horizontal="left" vertical="center" wrapText="1"/>
    </xf>
    <xf numFmtId="0" fontId="112" fillId="0" borderId="72" xfId="0" applyFont="1" applyFill="1" applyBorder="1" applyAlignment="1">
      <alignment horizontal="left" vertical="center" wrapText="1" shrinkToFit="1"/>
    </xf>
    <xf numFmtId="0" fontId="112" fillId="0" borderId="55" xfId="0" applyFont="1" applyFill="1" applyBorder="1" applyAlignment="1">
      <alignment horizontal="left" vertical="center" wrapText="1" shrinkToFit="1"/>
    </xf>
    <xf numFmtId="176" fontId="108" fillId="29" borderId="10" xfId="0" applyNumberFormat="1" applyFont="1" applyFill="1" applyBorder="1" applyAlignment="1" applyProtection="1">
      <alignment horizontal="right" vertical="center"/>
      <protection locked="0"/>
    </xf>
    <xf numFmtId="0" fontId="108" fillId="0" borderId="55" xfId="0" applyFont="1" applyFill="1" applyBorder="1" applyAlignment="1">
      <alignment horizontal="center" vertical="center"/>
    </xf>
    <xf numFmtId="0" fontId="108" fillId="0" borderId="68" xfId="0" applyFont="1" applyFill="1" applyBorder="1" applyAlignment="1">
      <alignment horizontal="center" vertical="center"/>
    </xf>
    <xf numFmtId="0" fontId="108" fillId="0" borderId="14" xfId="0" applyFont="1" applyFill="1" applyBorder="1" applyAlignment="1">
      <alignment horizontal="left" vertical="center" wrapText="1" shrinkToFit="1"/>
    </xf>
    <xf numFmtId="0" fontId="108" fillId="0" borderId="21" xfId="0" applyFont="1" applyFill="1" applyBorder="1" applyAlignment="1">
      <alignment horizontal="left" vertical="center" wrapText="1" shrinkToFit="1"/>
    </xf>
    <xf numFmtId="0" fontId="108" fillId="0" borderId="15" xfId="0" applyFont="1" applyFill="1" applyBorder="1" applyAlignment="1">
      <alignment horizontal="left" vertical="center" wrapText="1" shrinkToFit="1"/>
    </xf>
    <xf numFmtId="0" fontId="112" fillId="0" borderId="14" xfId="0" applyFont="1" applyFill="1" applyBorder="1" applyAlignment="1">
      <alignment horizontal="center" vertical="center" wrapText="1"/>
    </xf>
    <xf numFmtId="0" fontId="112" fillId="0" borderId="21" xfId="0" applyFont="1" applyFill="1" applyBorder="1" applyAlignment="1">
      <alignment horizontal="center" vertical="center" wrapText="1"/>
    </xf>
    <xf numFmtId="0" fontId="112" fillId="0" borderId="33" xfId="0" applyFont="1" applyFill="1" applyBorder="1" applyAlignment="1">
      <alignment horizontal="center" vertical="center" wrapText="1"/>
    </xf>
    <xf numFmtId="0" fontId="112" fillId="0" borderId="0" xfId="0" applyFont="1" applyFill="1" applyBorder="1" applyAlignment="1">
      <alignment horizontal="center" vertical="center" wrapText="1"/>
    </xf>
    <xf numFmtId="0" fontId="112" fillId="0" borderId="21" xfId="0" applyFont="1" applyFill="1" applyBorder="1" applyAlignment="1">
      <alignment horizontal="center" vertical="center"/>
    </xf>
    <xf numFmtId="0" fontId="112" fillId="0" borderId="47" xfId="0" applyFont="1" applyFill="1" applyBorder="1" applyAlignment="1">
      <alignment horizontal="center" vertical="center"/>
    </xf>
    <xf numFmtId="38" fontId="112" fillId="26" borderId="167" xfId="0" applyNumberFormat="1" applyFont="1" applyFill="1" applyBorder="1" applyAlignment="1">
      <alignment horizontal="center" vertical="center" shrinkToFit="1"/>
    </xf>
    <xf numFmtId="0" fontId="112" fillId="26" borderId="13" xfId="0" applyFont="1" applyFill="1" applyBorder="1" applyAlignment="1">
      <alignment horizontal="center" vertical="center" shrinkToFit="1"/>
    </xf>
    <xf numFmtId="0" fontId="112" fillId="26" borderId="43" xfId="0" applyFont="1" applyFill="1" applyBorder="1" applyAlignment="1">
      <alignment horizontal="center" vertical="center" shrinkToFit="1"/>
    </xf>
    <xf numFmtId="0" fontId="111" fillId="0" borderId="101" xfId="0" applyFont="1" applyBorder="1" applyAlignment="1">
      <alignment horizontal="center" vertical="center"/>
    </xf>
    <xf numFmtId="0" fontId="113" fillId="33" borderId="166" xfId="0" applyFont="1" applyFill="1" applyBorder="1" applyAlignment="1">
      <alignment horizontal="center" vertical="center"/>
    </xf>
    <xf numFmtId="0" fontId="113" fillId="33" borderId="162" xfId="0" applyFont="1" applyFill="1" applyBorder="1" applyAlignment="1">
      <alignment horizontal="center" vertical="center"/>
    </xf>
    <xf numFmtId="0" fontId="113" fillId="33" borderId="168" xfId="0" applyFont="1" applyFill="1" applyBorder="1" applyAlignment="1">
      <alignment horizontal="center" vertical="center"/>
    </xf>
    <xf numFmtId="0" fontId="112" fillId="0" borderId="137" xfId="0" applyFont="1" applyBorder="1" applyAlignment="1">
      <alignment horizontal="center" vertical="center" textRotation="255" shrinkToFit="1"/>
    </xf>
    <xf numFmtId="0" fontId="112" fillId="0" borderId="57" xfId="0" applyFont="1" applyBorder="1" applyAlignment="1">
      <alignment horizontal="center" vertical="center" textRotation="255" shrinkToFit="1"/>
    </xf>
    <xf numFmtId="0" fontId="112" fillId="0" borderId="138" xfId="0" applyFont="1" applyBorder="1" applyAlignment="1">
      <alignment horizontal="center" vertical="center" textRotation="255" shrinkToFit="1"/>
    </xf>
    <xf numFmtId="0" fontId="112" fillId="26" borderId="42" xfId="0" applyFont="1" applyFill="1" applyBorder="1" applyAlignment="1">
      <alignment horizontal="center" vertical="center" shrinkToFit="1"/>
    </xf>
    <xf numFmtId="0" fontId="112" fillId="26" borderId="18" xfId="0" applyFont="1" applyFill="1" applyBorder="1" applyAlignment="1">
      <alignment horizontal="center" vertical="center" shrinkToFit="1"/>
    </xf>
    <xf numFmtId="0" fontId="112" fillId="26" borderId="159" xfId="0" applyFont="1" applyFill="1" applyBorder="1" applyAlignment="1">
      <alignment horizontal="center" vertical="center" shrinkToFit="1"/>
    </xf>
    <xf numFmtId="2" fontId="112" fillId="0" borderId="78" xfId="0" applyNumberFormat="1" applyFont="1" applyBorder="1" applyAlignment="1">
      <alignment horizontal="center" vertical="center" shrinkToFit="1"/>
    </xf>
    <xf numFmtId="0" fontId="72" fillId="0" borderId="44" xfId="0" applyFont="1" applyBorder="1" applyAlignment="1">
      <alignment horizontal="left" vertical="center" wrapText="1"/>
    </xf>
    <xf numFmtId="0" fontId="72" fillId="0" borderId="45" xfId="0" applyFont="1" applyBorder="1" applyAlignment="1">
      <alignment horizontal="left" vertical="center"/>
    </xf>
    <xf numFmtId="0" fontId="72" fillId="0" borderId="46" xfId="0" applyFont="1" applyBorder="1" applyAlignment="1">
      <alignment horizontal="left" vertical="center"/>
    </xf>
    <xf numFmtId="0" fontId="72" fillId="0" borderId="106" xfId="0" applyFont="1" applyBorder="1" applyAlignment="1">
      <alignment horizontal="left" vertical="center"/>
    </xf>
    <xf numFmtId="0" fontId="72" fillId="0" borderId="107" xfId="0" applyFont="1" applyBorder="1" applyAlignment="1">
      <alignment horizontal="left" vertical="center"/>
    </xf>
    <xf numFmtId="0" fontId="111" fillId="0" borderId="117" xfId="0" applyFont="1" applyBorder="1" applyAlignment="1">
      <alignment horizontal="center" vertical="center"/>
    </xf>
    <xf numFmtId="0" fontId="113" fillId="33" borderId="158" xfId="0" applyFont="1" applyFill="1" applyBorder="1" applyAlignment="1">
      <alignment horizontal="center" vertical="center"/>
    </xf>
    <xf numFmtId="0" fontId="115" fillId="0" borderId="14" xfId="0" applyFont="1" applyFill="1" applyBorder="1" applyAlignment="1">
      <alignment horizontal="center" vertical="center" wrapText="1"/>
    </xf>
    <xf numFmtId="0" fontId="115" fillId="0" borderId="21" xfId="0" applyFont="1" applyFill="1" applyBorder="1" applyAlignment="1">
      <alignment horizontal="center" vertical="center"/>
    </xf>
    <xf numFmtId="0" fontId="115" fillId="0" borderId="17" xfId="0" applyFont="1" applyFill="1" applyBorder="1" applyAlignment="1">
      <alignment horizontal="center" vertical="center"/>
    </xf>
    <xf numFmtId="0" fontId="115" fillId="0" borderId="18" xfId="0" applyFont="1" applyFill="1" applyBorder="1" applyAlignment="1">
      <alignment horizontal="center" vertical="center"/>
    </xf>
    <xf numFmtId="38" fontId="112" fillId="26" borderId="165" xfId="0" applyNumberFormat="1" applyFont="1" applyFill="1" applyBorder="1" applyAlignment="1">
      <alignment horizontal="center" vertical="center" shrinkToFit="1"/>
    </xf>
    <xf numFmtId="0" fontId="112" fillId="26" borderId="164" xfId="0" applyFont="1" applyFill="1" applyBorder="1" applyAlignment="1">
      <alignment horizontal="center" vertical="center" shrinkToFit="1"/>
    </xf>
    <xf numFmtId="0" fontId="112" fillId="26" borderId="163" xfId="0" applyFont="1" applyFill="1" applyBorder="1" applyAlignment="1">
      <alignment horizontal="center" vertical="center" shrinkToFit="1"/>
    </xf>
    <xf numFmtId="2" fontId="112" fillId="0" borderId="26" xfId="0" applyNumberFormat="1" applyFont="1" applyBorder="1" applyAlignment="1">
      <alignment horizontal="center" vertical="center" shrinkToFit="1"/>
    </xf>
    <xf numFmtId="2" fontId="112" fillId="0" borderId="32" xfId="0" applyNumberFormat="1" applyFont="1" applyBorder="1" applyAlignment="1">
      <alignment horizontal="center" vertical="center" shrinkToFit="1"/>
    </xf>
    <xf numFmtId="0" fontId="114" fillId="26" borderId="161" xfId="0" applyFont="1" applyFill="1" applyBorder="1" applyAlignment="1">
      <alignment horizontal="center" vertical="center" shrinkToFit="1"/>
    </xf>
    <xf numFmtId="0" fontId="114" fillId="26" borderId="24" xfId="0" applyFont="1" applyFill="1" applyBorder="1" applyAlignment="1">
      <alignment horizontal="center" vertical="center" shrinkToFit="1"/>
    </xf>
    <xf numFmtId="0" fontId="114" fillId="26" borderId="160" xfId="0" applyFont="1" applyFill="1" applyBorder="1" applyAlignment="1">
      <alignment horizontal="center" vertical="center" shrinkToFit="1"/>
    </xf>
    <xf numFmtId="38" fontId="112" fillId="26" borderId="118" xfId="0" applyNumberFormat="1" applyFont="1" applyFill="1" applyBorder="1" applyAlignment="1">
      <alignment horizontal="center" vertical="center" shrinkToFit="1"/>
    </xf>
    <xf numFmtId="0" fontId="112" fillId="26" borderId="119" xfId="0" applyFont="1" applyFill="1" applyBorder="1" applyAlignment="1">
      <alignment horizontal="center" vertical="center" shrinkToFit="1"/>
    </xf>
    <xf numFmtId="0" fontId="112" fillId="26" borderId="120" xfId="0" applyFont="1" applyFill="1" applyBorder="1" applyAlignment="1">
      <alignment horizontal="center" vertical="center" shrinkToFit="1"/>
    </xf>
    <xf numFmtId="0" fontId="105" fillId="0" borderId="37" xfId="0" applyFont="1" applyFill="1" applyBorder="1" applyAlignment="1" applyProtection="1">
      <alignment horizontal="center" vertical="center"/>
      <protection locked="0"/>
    </xf>
    <xf numFmtId="0" fontId="95" fillId="0" borderId="37" xfId="0" applyFont="1" applyFill="1" applyBorder="1" applyAlignment="1" applyProtection="1">
      <alignment horizontal="center" vertical="center"/>
      <protection locked="0"/>
    </xf>
    <xf numFmtId="0" fontId="97" fillId="0" borderId="14" xfId="0" applyFont="1" applyFill="1" applyBorder="1" applyAlignment="1">
      <alignment horizontal="center" vertical="center" wrapText="1"/>
    </xf>
    <xf numFmtId="0" fontId="97" fillId="0" borderId="21" xfId="0" applyFont="1" applyFill="1" applyBorder="1" applyAlignment="1">
      <alignment horizontal="center" vertical="center" wrapText="1"/>
    </xf>
    <xf numFmtId="0" fontId="97" fillId="0" borderId="33" xfId="0" applyFont="1" applyFill="1" applyBorder="1" applyAlignment="1">
      <alignment horizontal="center" vertical="center" wrapText="1"/>
    </xf>
    <xf numFmtId="0" fontId="97" fillId="0" borderId="0" xfId="0" applyFont="1" applyFill="1" applyBorder="1" applyAlignment="1">
      <alignment horizontal="center" vertical="center" wrapText="1"/>
    </xf>
    <xf numFmtId="0" fontId="97" fillId="0" borderId="17" xfId="0" applyFont="1" applyFill="1" applyBorder="1" applyAlignment="1">
      <alignment horizontal="center" vertical="center" wrapText="1"/>
    </xf>
    <xf numFmtId="0" fontId="97" fillId="0" borderId="18" xfId="0" applyFont="1" applyFill="1" applyBorder="1" applyAlignment="1">
      <alignment horizontal="center" vertical="center" wrapText="1"/>
    </xf>
    <xf numFmtId="0" fontId="95" fillId="29" borderId="0" xfId="0" applyFont="1" applyFill="1" applyBorder="1" applyAlignment="1" applyProtection="1">
      <alignment vertical="center"/>
      <protection locked="0"/>
    </xf>
    <xf numFmtId="0" fontId="95" fillId="29" borderId="10" xfId="0" applyFont="1" applyFill="1" applyBorder="1" applyAlignment="1" applyProtection="1">
      <alignment vertical="center" wrapText="1"/>
      <protection locked="0"/>
    </xf>
    <xf numFmtId="0" fontId="95" fillId="29" borderId="10" xfId="0" applyFont="1" applyFill="1" applyBorder="1" applyAlignment="1" applyProtection="1">
      <alignment vertical="center"/>
      <protection locked="0"/>
    </xf>
    <xf numFmtId="0" fontId="108" fillId="29" borderId="12" xfId="0" applyFont="1" applyFill="1" applyBorder="1" applyAlignment="1" applyProtection="1">
      <alignment horizontal="center" vertical="center"/>
      <protection locked="0"/>
    </xf>
    <xf numFmtId="0" fontId="108" fillId="29" borderId="11" xfId="0" applyFont="1" applyFill="1" applyBorder="1" applyAlignment="1" applyProtection="1">
      <alignment horizontal="center" vertical="center"/>
      <protection locked="0"/>
    </xf>
    <xf numFmtId="0" fontId="104" fillId="0" borderId="0" xfId="0" applyFont="1" applyFill="1" applyBorder="1" applyAlignment="1">
      <alignment horizontal="left" vertical="center" wrapText="1"/>
    </xf>
    <xf numFmtId="0" fontId="104" fillId="0" borderId="0" xfId="0" applyFont="1" applyFill="1" applyAlignment="1">
      <alignment horizontal="left" vertical="top" wrapText="1"/>
    </xf>
    <xf numFmtId="0" fontId="97" fillId="0" borderId="15" xfId="0" applyFont="1" applyFill="1" applyBorder="1" applyAlignment="1">
      <alignment horizontal="center" vertical="center" wrapText="1"/>
    </xf>
    <xf numFmtId="0" fontId="97" fillId="0" borderId="19" xfId="0" applyFont="1" applyFill="1" applyBorder="1" applyAlignment="1">
      <alignment horizontal="center" vertical="center" wrapTex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15" xfId="0" applyFont="1" applyFill="1" applyBorder="1" applyAlignment="1">
      <alignment horizontal="center" vertical="center" wrapText="1"/>
    </xf>
    <xf numFmtId="0" fontId="105" fillId="0" borderId="37" xfId="0" applyFont="1" applyFill="1" applyBorder="1" applyAlignment="1" applyProtection="1">
      <alignment horizontal="center" vertical="center" wrapText="1"/>
      <protection locked="0"/>
    </xf>
    <xf numFmtId="0" fontId="95" fillId="0" borderId="10" xfId="0" applyFont="1" applyFill="1" applyBorder="1" applyAlignment="1">
      <alignment horizontal="center" vertical="center" wrapText="1"/>
    </xf>
    <xf numFmtId="0" fontId="108" fillId="0" borderId="12" xfId="0" applyFont="1" applyFill="1" applyBorder="1" applyAlignment="1">
      <alignment horizontal="right" vertical="center"/>
    </xf>
    <xf numFmtId="0" fontId="108" fillId="0" borderId="37" xfId="0" applyFont="1" applyFill="1" applyBorder="1" applyAlignment="1">
      <alignment horizontal="right" vertical="center"/>
    </xf>
    <xf numFmtId="0" fontId="108" fillId="29" borderId="10" xfId="0" applyFont="1" applyFill="1" applyBorder="1" applyAlignment="1" applyProtection="1">
      <alignment horizontal="center" vertical="center"/>
      <protection locked="0"/>
    </xf>
    <xf numFmtId="0" fontId="103" fillId="26" borderId="37" xfId="0" applyFont="1" applyFill="1" applyBorder="1" applyAlignment="1">
      <alignment horizontal="left" vertical="center"/>
    </xf>
    <xf numFmtId="0" fontId="103" fillId="26" borderId="11" xfId="0" applyFont="1" applyFill="1" applyBorder="1" applyAlignment="1">
      <alignment horizontal="left" vertical="center"/>
    </xf>
    <xf numFmtId="0" fontId="103" fillId="0" borderId="12" xfId="0" applyFont="1" applyFill="1" applyBorder="1" applyAlignment="1">
      <alignment vertical="center"/>
    </xf>
    <xf numFmtId="0" fontId="103" fillId="0" borderId="37" xfId="0" applyFont="1" applyFill="1" applyBorder="1" applyAlignment="1">
      <alignment vertical="center"/>
    </xf>
    <xf numFmtId="0" fontId="103" fillId="0" borderId="71" xfId="0" applyFont="1" applyFill="1" applyBorder="1" applyAlignment="1">
      <alignment vertical="center"/>
    </xf>
    <xf numFmtId="0" fontId="103" fillId="26" borderId="37" xfId="0" applyFont="1" applyFill="1" applyBorder="1" applyAlignment="1">
      <alignment vertical="center" wrapText="1"/>
    </xf>
    <xf numFmtId="0" fontId="103" fillId="26" borderId="11" xfId="0" applyFont="1" applyFill="1" applyBorder="1" applyAlignment="1">
      <alignment vertical="center" wrapText="1"/>
    </xf>
    <xf numFmtId="0" fontId="103" fillId="0" borderId="12" xfId="0" applyFont="1" applyFill="1" applyBorder="1" applyAlignment="1">
      <alignment horizontal="center" vertical="center"/>
    </xf>
    <xf numFmtId="0" fontId="103" fillId="0" borderId="37" xfId="0" applyFont="1" applyFill="1" applyBorder="1" applyAlignment="1">
      <alignment horizontal="center" vertical="center"/>
    </xf>
    <xf numFmtId="0" fontId="103" fillId="0" borderId="71" xfId="0" applyFont="1" applyFill="1" applyBorder="1" applyAlignment="1">
      <alignment horizontal="center" vertical="center"/>
    </xf>
    <xf numFmtId="0" fontId="101" fillId="27" borderId="62" xfId="0" applyFont="1" applyFill="1" applyBorder="1" applyAlignment="1">
      <alignment horizontal="center" vertical="center" wrapText="1"/>
    </xf>
    <xf numFmtId="0" fontId="101" fillId="27" borderId="52" xfId="0" applyFont="1" applyFill="1" applyBorder="1" applyAlignment="1">
      <alignment horizontal="center" vertical="center" wrapText="1"/>
    </xf>
    <xf numFmtId="0" fontId="101" fillId="27" borderId="53" xfId="0" applyFont="1" applyFill="1" applyBorder="1" applyAlignment="1">
      <alignment horizontal="center" vertical="center" wrapText="1"/>
    </xf>
    <xf numFmtId="0" fontId="103" fillId="27" borderId="62" xfId="0" applyFont="1" applyFill="1" applyBorder="1" applyAlignment="1">
      <alignment horizontal="center" vertical="center"/>
    </xf>
    <xf numFmtId="0" fontId="103" fillId="27" borderId="52" xfId="0" applyFont="1" applyFill="1" applyBorder="1" applyAlignment="1">
      <alignment horizontal="center" vertical="center"/>
    </xf>
    <xf numFmtId="0" fontId="103" fillId="27" borderId="53" xfId="0" applyFont="1" applyFill="1" applyBorder="1" applyAlignment="1">
      <alignment horizontal="center" vertical="center"/>
    </xf>
    <xf numFmtId="0" fontId="103" fillId="26" borderId="24" xfId="0" applyFont="1" applyFill="1" applyBorder="1" applyAlignment="1">
      <alignment horizontal="left" vertical="center"/>
    </xf>
    <xf numFmtId="0" fontId="103" fillId="26" borderId="150" xfId="0" applyFont="1" applyFill="1" applyBorder="1" applyAlignment="1">
      <alignment horizontal="left" vertical="center"/>
    </xf>
    <xf numFmtId="0" fontId="103" fillId="0" borderId="17" xfId="0" applyFont="1" applyFill="1" applyBorder="1" applyAlignment="1">
      <alignment horizontal="center" vertical="center"/>
    </xf>
    <xf numFmtId="0" fontId="103" fillId="0" borderId="18" xfId="0" applyFont="1" applyFill="1" applyBorder="1" applyAlignment="1">
      <alignment horizontal="center" vertical="center"/>
    </xf>
    <xf numFmtId="0" fontId="103" fillId="0" borderId="99" xfId="0" applyFont="1" applyFill="1" applyBorder="1" applyAlignment="1">
      <alignment horizontal="center" vertical="center"/>
    </xf>
    <xf numFmtId="0" fontId="103" fillId="26" borderId="18" xfId="0" applyFont="1" applyFill="1" applyBorder="1" applyAlignment="1">
      <alignment horizontal="left" vertical="center" wrapText="1"/>
    </xf>
    <xf numFmtId="0" fontId="103" fillId="26" borderId="18" xfId="0" applyFont="1" applyFill="1" applyBorder="1" applyAlignment="1">
      <alignment horizontal="left" vertical="center"/>
    </xf>
    <xf numFmtId="0" fontId="103" fillId="26" borderId="19" xfId="0" applyFont="1" applyFill="1" applyBorder="1" applyAlignment="1">
      <alignment horizontal="left" vertical="center"/>
    </xf>
    <xf numFmtId="0" fontId="100" fillId="0" borderId="0" xfId="0" applyFont="1" applyFill="1" applyBorder="1" applyAlignment="1">
      <alignment horizontal="center" vertical="center" wrapText="1"/>
    </xf>
    <xf numFmtId="0" fontId="101" fillId="0" borderId="0" xfId="0" applyFont="1" applyFill="1" applyBorder="1" applyAlignment="1">
      <alignment horizontal="center" vertical="center"/>
    </xf>
    <xf numFmtId="0" fontId="100" fillId="29" borderId="0" xfId="0" applyFont="1" applyFill="1" applyBorder="1" applyAlignment="1" applyProtection="1">
      <alignment vertical="center" shrinkToFit="1"/>
      <protection locked="0"/>
    </xf>
    <xf numFmtId="0" fontId="101" fillId="0" borderId="0" xfId="0" applyFont="1" applyFill="1" applyBorder="1" applyAlignment="1" applyProtection="1">
      <alignment horizontal="center" vertical="center" shrinkToFit="1"/>
      <protection locked="0"/>
    </xf>
    <xf numFmtId="0" fontId="99" fillId="0" borderId="0" xfId="0" applyFont="1" applyFill="1" applyBorder="1" applyAlignment="1">
      <alignment horizontal="center" vertical="center"/>
    </xf>
    <xf numFmtId="0" fontId="99" fillId="0" borderId="38" xfId="0" applyFont="1" applyFill="1" applyBorder="1" applyAlignment="1">
      <alignment horizontal="center" vertical="center"/>
    </xf>
    <xf numFmtId="0" fontId="103" fillId="0" borderId="12" xfId="0" applyFont="1" applyFill="1" applyBorder="1" applyAlignment="1">
      <alignment vertical="center" wrapText="1"/>
    </xf>
    <xf numFmtId="0" fontId="103" fillId="0" borderId="37" xfId="0" applyFont="1" applyFill="1" applyBorder="1" applyAlignment="1">
      <alignment vertical="center" wrapText="1"/>
    </xf>
    <xf numFmtId="0" fontId="103" fillId="0" borderId="71" xfId="0" applyFont="1" applyFill="1" applyBorder="1" applyAlignment="1">
      <alignment vertical="center" wrapText="1"/>
    </xf>
    <xf numFmtId="0" fontId="103" fillId="0" borderId="145" xfId="0" applyFont="1" applyFill="1" applyBorder="1" applyAlignment="1">
      <alignment vertical="center"/>
    </xf>
    <xf numFmtId="0" fontId="103" fillId="0" borderId="106" xfId="0" applyFont="1" applyFill="1" applyBorder="1" applyAlignment="1">
      <alignment vertical="center"/>
    </xf>
    <xf numFmtId="0" fontId="103" fillId="0" borderId="107" xfId="0" applyFont="1" applyFill="1" applyBorder="1" applyAlignment="1">
      <alignment vertical="center"/>
    </xf>
    <xf numFmtId="0" fontId="104" fillId="26" borderId="0" xfId="0" applyFont="1" applyFill="1" applyAlignment="1">
      <alignment horizontal="left" vertical="center" wrapText="1"/>
    </xf>
    <xf numFmtId="0" fontId="100" fillId="26" borderId="0" xfId="0" applyFont="1" applyFill="1" applyBorder="1" applyAlignment="1">
      <alignment horizontal="left" vertical="center" wrapText="1"/>
    </xf>
    <xf numFmtId="0" fontId="100" fillId="26" borderId="0" xfId="0" applyFont="1" applyFill="1" applyBorder="1" applyAlignment="1" applyProtection="1">
      <alignment horizontal="center" vertical="center"/>
      <protection locked="0"/>
    </xf>
    <xf numFmtId="0" fontId="102" fillId="26" borderId="0" xfId="0" applyFont="1" applyFill="1" applyBorder="1" applyAlignment="1" applyProtection="1">
      <alignment horizontal="center" vertical="center"/>
      <protection locked="0"/>
    </xf>
    <xf numFmtId="0" fontId="100" fillId="29" borderId="0" xfId="0" applyFont="1" applyFill="1" applyBorder="1" applyAlignment="1" applyProtection="1">
      <alignment horizontal="center" vertical="center"/>
      <protection locked="0"/>
    </xf>
    <xf numFmtId="0" fontId="102" fillId="29" borderId="0" xfId="0" applyFont="1" applyFill="1" applyBorder="1" applyAlignment="1" applyProtection="1">
      <alignment horizontal="center" vertical="center"/>
      <protection locked="0"/>
    </xf>
    <xf numFmtId="0" fontId="100" fillId="0" borderId="0" xfId="0" applyFont="1" applyFill="1" applyBorder="1" applyAlignment="1">
      <alignment horizontal="center" vertical="center"/>
    </xf>
    <xf numFmtId="0" fontId="100" fillId="26" borderId="0" xfId="0" applyFont="1" applyFill="1" applyBorder="1" applyAlignment="1">
      <alignment vertical="center" shrinkToFit="1"/>
    </xf>
    <xf numFmtId="0" fontId="100" fillId="26" borderId="38" xfId="0" applyFont="1" applyFill="1" applyBorder="1" applyAlignment="1">
      <alignment vertical="center" shrinkToFit="1"/>
    </xf>
    <xf numFmtId="0" fontId="120" fillId="26" borderId="33" xfId="0" applyFont="1" applyFill="1" applyBorder="1" applyAlignment="1">
      <alignment horizontal="left" vertical="center" wrapText="1"/>
    </xf>
    <xf numFmtId="0" fontId="120" fillId="26" borderId="16" xfId="0" applyFont="1" applyFill="1" applyBorder="1" applyAlignment="1">
      <alignment horizontal="left" vertical="center" wrapText="1"/>
    </xf>
    <xf numFmtId="0" fontId="71" fillId="26" borderId="14" xfId="0" applyFont="1" applyFill="1" applyBorder="1" applyAlignment="1">
      <alignment horizontal="center" vertical="center" shrinkToFit="1"/>
    </xf>
    <xf numFmtId="0" fontId="71" fillId="26" borderId="33" xfId="0" applyFont="1" applyFill="1" applyBorder="1" applyAlignment="1">
      <alignment horizontal="center" vertical="center" shrinkToFit="1"/>
    </xf>
    <xf numFmtId="0" fontId="71" fillId="26" borderId="13" xfId="0" applyFont="1" applyFill="1" applyBorder="1" applyAlignment="1">
      <alignment horizontal="center" vertical="center" wrapText="1" shrinkToFit="1"/>
    </xf>
    <xf numFmtId="0" fontId="71" fillId="26" borderId="102" xfId="0" applyFont="1" applyFill="1" applyBorder="1" applyAlignment="1">
      <alignment horizontal="center" vertical="center" wrapText="1" shrinkToFit="1"/>
    </xf>
    <xf numFmtId="0" fontId="71" fillId="26" borderId="13" xfId="0" applyFont="1" applyFill="1" applyBorder="1" applyAlignment="1">
      <alignment horizontal="center" vertical="center" wrapText="1"/>
    </xf>
    <xf numFmtId="0" fontId="71" fillId="26" borderId="102" xfId="0" applyFont="1" applyFill="1" applyBorder="1" applyAlignment="1">
      <alignment horizontal="center" vertical="center" wrapText="1"/>
    </xf>
    <xf numFmtId="0" fontId="71" fillId="0" borderId="0" xfId="0" applyFont="1" applyFill="1" applyAlignment="1">
      <alignment horizontal="left" vertical="center" wrapText="1"/>
    </xf>
    <xf numFmtId="0" fontId="71" fillId="26" borderId="14" xfId="0" applyFont="1" applyFill="1" applyBorder="1" applyAlignment="1">
      <alignment horizontal="center" vertical="center" wrapText="1"/>
    </xf>
    <xf numFmtId="0" fontId="71" fillId="26" borderId="33" xfId="0" applyFont="1" applyFill="1" applyBorder="1" applyAlignment="1">
      <alignment horizontal="center" vertical="center" wrapText="1"/>
    </xf>
    <xf numFmtId="0" fontId="71" fillId="26" borderId="14" xfId="0" applyFont="1" applyFill="1" applyBorder="1" applyAlignment="1">
      <alignment horizontal="center" vertical="center" textRotation="255"/>
    </xf>
    <xf numFmtId="0" fontId="71" fillId="26" borderId="33" xfId="0" applyFont="1" applyFill="1" applyBorder="1" applyAlignment="1">
      <alignment horizontal="center" vertical="center" textRotation="255"/>
    </xf>
    <xf numFmtId="0" fontId="71" fillId="26" borderId="14" xfId="0" applyFont="1" applyFill="1" applyBorder="1" applyAlignment="1">
      <alignment horizontal="center" vertical="center"/>
    </xf>
    <xf numFmtId="0" fontId="71" fillId="26" borderId="21" xfId="0" applyFont="1" applyFill="1" applyBorder="1" applyAlignment="1">
      <alignment horizontal="center" vertical="center"/>
    </xf>
    <xf numFmtId="0" fontId="71" fillId="26" borderId="15" xfId="0" applyFont="1" applyFill="1" applyBorder="1" applyAlignment="1">
      <alignment horizontal="center" vertical="center"/>
    </xf>
    <xf numFmtId="0" fontId="71" fillId="26" borderId="33" xfId="0" applyFont="1" applyFill="1" applyBorder="1" applyAlignment="1">
      <alignment horizontal="center" vertical="center"/>
    </xf>
    <xf numFmtId="0" fontId="71" fillId="26" borderId="0" xfId="0" applyFont="1" applyFill="1" applyBorder="1" applyAlignment="1">
      <alignment horizontal="center" vertical="center"/>
    </xf>
    <xf numFmtId="0" fontId="71" fillId="26" borderId="16" xfId="0" applyFont="1" applyFill="1" applyBorder="1" applyAlignment="1">
      <alignment horizontal="center" vertical="center"/>
    </xf>
    <xf numFmtId="0" fontId="89" fillId="0" borderId="10" xfId="0" applyFont="1" applyFill="1" applyBorder="1" applyAlignment="1">
      <alignment horizontal="center" vertical="center" wrapText="1"/>
    </xf>
    <xf numFmtId="0" fontId="71" fillId="29" borderId="14" xfId="0" applyFont="1" applyFill="1" applyBorder="1" applyAlignment="1">
      <alignment horizontal="center" vertical="center"/>
    </xf>
    <xf numFmtId="0" fontId="71" fillId="29" borderId="21" xfId="0" applyFont="1" applyFill="1" applyBorder="1" applyAlignment="1">
      <alignment horizontal="center" vertical="center"/>
    </xf>
    <xf numFmtId="0" fontId="71" fillId="29" borderId="15" xfId="0" applyFont="1" applyFill="1" applyBorder="1" applyAlignment="1">
      <alignment horizontal="center" vertical="center"/>
    </xf>
    <xf numFmtId="0" fontId="71" fillId="0" borderId="10" xfId="0" applyFont="1" applyFill="1" applyBorder="1" applyAlignment="1">
      <alignment horizontal="center" vertical="center"/>
    </xf>
    <xf numFmtId="0" fontId="71" fillId="0" borderId="12" xfId="0" applyFont="1" applyFill="1" applyBorder="1" applyAlignment="1">
      <alignment horizontal="center" vertical="center"/>
    </xf>
    <xf numFmtId="0" fontId="71" fillId="0" borderId="26" xfId="0" applyFont="1" applyFill="1" applyBorder="1" applyAlignment="1">
      <alignment vertical="center"/>
    </xf>
    <xf numFmtId="0" fontId="71" fillId="0" borderId="31" xfId="0" applyFont="1" applyFill="1" applyBorder="1" applyAlignment="1">
      <alignment vertical="center"/>
    </xf>
    <xf numFmtId="0" fontId="71" fillId="0" borderId="32" xfId="0" applyFont="1" applyFill="1" applyBorder="1" applyAlignment="1">
      <alignment vertical="center"/>
    </xf>
    <xf numFmtId="0" fontId="120" fillId="0" borderId="12" xfId="0" applyFont="1" applyFill="1" applyBorder="1" applyAlignment="1">
      <alignment vertical="center"/>
    </xf>
    <xf numFmtId="0" fontId="120" fillId="0" borderId="37" xfId="0" applyFont="1" applyFill="1" applyBorder="1" applyAlignment="1">
      <alignment vertical="center"/>
    </xf>
    <xf numFmtId="0" fontId="55" fillId="26" borderId="13" xfId="0" applyFont="1" applyFill="1" applyBorder="1" applyAlignment="1">
      <alignment horizontal="center" vertical="center" textRotation="255" wrapText="1"/>
    </xf>
    <xf numFmtId="0" fontId="55" fillId="26" borderId="102" xfId="0" applyFont="1" applyFill="1" applyBorder="1" applyAlignment="1">
      <alignment horizontal="center" vertical="center" textRotation="255" wrapText="1"/>
    </xf>
    <xf numFmtId="0" fontId="71" fillId="26" borderId="14" xfId="0" applyFont="1" applyFill="1" applyBorder="1" applyAlignment="1">
      <alignment horizontal="center" vertical="center" wrapText="1" shrinkToFit="1"/>
    </xf>
    <xf numFmtId="0" fontId="71" fillId="26" borderId="21" xfId="0" applyFont="1" applyFill="1" applyBorder="1" applyAlignment="1">
      <alignment horizontal="center" vertical="center" wrapText="1" shrinkToFit="1"/>
    </xf>
    <xf numFmtId="0" fontId="71" fillId="26" borderId="15" xfId="0" applyFont="1" applyFill="1" applyBorder="1" applyAlignment="1">
      <alignment horizontal="center" vertical="center" wrapText="1" shrinkToFit="1"/>
    </xf>
    <xf numFmtId="0" fontId="71" fillId="26" borderId="33" xfId="0" applyFont="1" applyFill="1" applyBorder="1" applyAlignment="1">
      <alignment horizontal="center" vertical="center" wrapText="1" shrinkToFit="1"/>
    </xf>
    <xf numFmtId="0" fontId="71" fillId="26" borderId="0" xfId="0" applyFont="1" applyFill="1" applyBorder="1" applyAlignment="1">
      <alignment horizontal="center" vertical="center" wrapText="1" shrinkToFit="1"/>
    </xf>
    <xf numFmtId="0" fontId="71" fillId="26" borderId="16" xfId="0" applyFont="1" applyFill="1" applyBorder="1" applyAlignment="1">
      <alignment horizontal="center" vertical="center" wrapText="1" shrinkToFit="1"/>
    </xf>
    <xf numFmtId="0" fontId="71" fillId="26" borderId="13" xfId="0" applyFont="1" applyFill="1" applyBorder="1" applyAlignment="1">
      <alignment horizontal="center" vertical="center" shrinkToFit="1"/>
    </xf>
    <xf numFmtId="0" fontId="71" fillId="26" borderId="102" xfId="0" applyFont="1" applyFill="1" applyBorder="1" applyAlignment="1">
      <alignment horizontal="center" vertical="center" shrinkToFit="1"/>
    </xf>
    <xf numFmtId="0" fontId="30" fillId="0" borderId="61" xfId="0" applyFont="1" applyBorder="1" applyAlignment="1">
      <alignment horizontal="left" vertical="center" wrapText="1"/>
    </xf>
    <xf numFmtId="0" fontId="30" fillId="0" borderId="37" xfId="0" applyFont="1" applyBorder="1" applyAlignment="1">
      <alignment horizontal="left" vertical="center" wrapText="1"/>
    </xf>
    <xf numFmtId="0" fontId="30" fillId="0" borderId="36" xfId="0" applyFont="1" applyBorder="1" applyAlignment="1">
      <alignment horizontal="left" vertical="center" wrapText="1"/>
    </xf>
    <xf numFmtId="0" fontId="30" fillId="0" borderId="52" xfId="0" applyFont="1" applyBorder="1" applyAlignment="1">
      <alignment horizontal="left" vertical="center" wrapText="1"/>
    </xf>
    <xf numFmtId="0" fontId="30" fillId="0" borderId="94" xfId="0" applyFont="1" applyBorder="1" applyAlignment="1">
      <alignment horizontal="left" vertical="center" wrapText="1"/>
    </xf>
    <xf numFmtId="0" fontId="30" fillId="0" borderId="24" xfId="0" applyFont="1" applyBorder="1" applyAlignment="1">
      <alignment horizontal="left" vertical="center" wrapText="1"/>
    </xf>
    <xf numFmtId="0" fontId="33" fillId="0" borderId="21"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148"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39" xfId="0" applyFont="1" applyBorder="1" applyAlignment="1">
      <alignment horizontal="center" vertical="center" wrapText="1"/>
    </xf>
    <xf numFmtId="0" fontId="33" fillId="0" borderId="9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9">
    <dxf>
      <fill>
        <patternFill>
          <bgColor rgb="FFFFFF00"/>
        </patternFill>
      </fill>
    </dxf>
    <dxf>
      <fill>
        <patternFill>
          <fgColor auto="1"/>
          <bgColor rgb="FFFFFF00"/>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s>
  <tableStyles count="0" defaultTableStyle="TableStyleMedium2" defaultPivotStyle="PivotStyleLight16"/>
  <colors>
    <mruColors>
      <color rgb="FFFFFFCC"/>
      <color rgb="FFCCFFFF"/>
      <color rgb="FFCCFFCC"/>
      <color rgb="FFFFFF00"/>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1.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4.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3.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externalLink" Target="externalLinks/externalLink2.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M$90" lockText="1" noThreeD="1"/>
</file>

<file path=xl/ctrlProps/ctrlProp46.xml><?xml version="1.0" encoding="utf-8"?>
<formControlPr xmlns="http://schemas.microsoft.com/office/spreadsheetml/2009/9/main" objectType="CheckBox" fmlaLink="$AM$101" lockText="1" noThreeD="1"/>
</file>

<file path=xl/ctrlProps/ctrlProp47.xml><?xml version="1.0" encoding="utf-8"?>
<formControlPr xmlns="http://schemas.microsoft.com/office/spreadsheetml/2009/9/main" objectType="CheckBox" fmlaLink="$AM$124" lockText="1" noThreeD="1"/>
</file>

<file path=xl/ctrlProps/ctrlProp48.xml><?xml version="1.0" encoding="utf-8"?>
<formControlPr xmlns="http://schemas.microsoft.com/office/spreadsheetml/2009/9/main" objectType="CheckBox" fmlaLink="$AM$149" lockText="1" noThreeD="1"/>
</file>

<file path=xl/ctrlProps/ctrlProp49.xml><?xml version="1.0" encoding="utf-8"?>
<formControlPr xmlns="http://schemas.microsoft.com/office/spreadsheetml/2009/9/main" objectType="CheckBox" fmlaLink="$AM$179"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fmlaLink="$AM$64"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AM$188" lockText="1" noThreeD="1"/>
</file>

<file path=xl/ctrlProps/ctrlProp59.xml><?xml version="1.0" encoding="utf-8"?>
<formControlPr xmlns="http://schemas.microsoft.com/office/spreadsheetml/2009/9/main" objectType="CheckBox" fmlaLink="$AM$189" lockText="1" noThreeD="1"/>
</file>

<file path=xl/ctrlProps/ctrlProp6.xml><?xml version="1.0" encoding="utf-8"?>
<formControlPr xmlns="http://schemas.microsoft.com/office/spreadsheetml/2009/9/main" objectType="CheckBox" fmlaLink="$AM$19"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M$194" lockText="1" noThreeD="1"/>
</file>

<file path=xl/ctrlProps/ctrlProp62.xml><?xml version="1.0" encoding="utf-8"?>
<formControlPr xmlns="http://schemas.microsoft.com/office/spreadsheetml/2009/9/main" objectType="CheckBox" fmlaLink="$AM$192"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fmlaLink="$AM$193" lockText="1" noThreeD="1"/>
</file>

<file path=xl/ctrlProps/ctrlProp65.xml><?xml version="1.0" encoding="utf-8"?>
<formControlPr xmlns="http://schemas.microsoft.com/office/spreadsheetml/2009/9/main" objectType="CheckBox" fmlaLink="$AM$190"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AM$191"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M$18"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30</xdr:row>
      <xdr:rowOff>201082</xdr:rowOff>
    </xdr:from>
    <xdr:to>
      <xdr:col>4</xdr:col>
      <xdr:colOff>2550580</xdr:colOff>
      <xdr:row>31</xdr:row>
      <xdr:rowOff>793750</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84830" y="10710332"/>
          <a:ext cx="2338917" cy="139700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1</xdr:col>
      <xdr:colOff>47518</xdr:colOff>
      <xdr:row>11</xdr:row>
      <xdr:rowOff>60325</xdr:rowOff>
    </xdr:from>
    <xdr:to>
      <xdr:col>4</xdr:col>
      <xdr:colOff>2209512</xdr:colOff>
      <xdr:row>18</xdr:row>
      <xdr:rowOff>105773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66831" y="6501606"/>
          <a:ext cx="9722462" cy="1688511"/>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28</xdr:row>
      <xdr:rowOff>302686</xdr:rowOff>
    </xdr:from>
    <xdr:to>
      <xdr:col>3</xdr:col>
      <xdr:colOff>4561417</xdr:colOff>
      <xdr:row>29</xdr:row>
      <xdr:rowOff>494364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30</xdr:row>
      <xdr:rowOff>346832</xdr:rowOff>
    </xdr:from>
    <xdr:to>
      <xdr:col>3</xdr:col>
      <xdr:colOff>4646084</xdr:colOff>
      <xdr:row>31</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28</xdr:row>
      <xdr:rowOff>349250</xdr:rowOff>
    </xdr:from>
    <xdr:to>
      <xdr:col>4</xdr:col>
      <xdr:colOff>2465910</xdr:colOff>
      <xdr:row>29</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28</xdr:row>
      <xdr:rowOff>730250</xdr:rowOff>
    </xdr:from>
    <xdr:to>
      <xdr:col>4</xdr:col>
      <xdr:colOff>2422413</xdr:colOff>
      <xdr:row>28</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28</xdr:row>
      <xdr:rowOff>603250</xdr:rowOff>
    </xdr:from>
    <xdr:to>
      <xdr:col>4</xdr:col>
      <xdr:colOff>3174987</xdr:colOff>
      <xdr:row>29</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28</xdr:row>
      <xdr:rowOff>656166</xdr:rowOff>
    </xdr:from>
    <xdr:to>
      <xdr:col>5</xdr:col>
      <xdr:colOff>116410</xdr:colOff>
      <xdr:row>29</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30</xdr:row>
      <xdr:rowOff>761994</xdr:rowOff>
    </xdr:from>
    <xdr:to>
      <xdr:col>4</xdr:col>
      <xdr:colOff>2521999</xdr:colOff>
      <xdr:row>30</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30</xdr:row>
      <xdr:rowOff>634994</xdr:rowOff>
    </xdr:from>
    <xdr:to>
      <xdr:col>4</xdr:col>
      <xdr:colOff>3217318</xdr:colOff>
      <xdr:row>31</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30</xdr:row>
      <xdr:rowOff>222253</xdr:rowOff>
    </xdr:from>
    <xdr:to>
      <xdr:col>5</xdr:col>
      <xdr:colOff>391567</xdr:colOff>
      <xdr:row>31</xdr:row>
      <xdr:rowOff>867834</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795233" y="10731503"/>
          <a:ext cx="2338917" cy="144991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30</xdr:row>
      <xdr:rowOff>772583</xdr:rowOff>
    </xdr:from>
    <xdr:to>
      <xdr:col>5</xdr:col>
      <xdr:colOff>447653</xdr:colOff>
      <xdr:row>30</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120650</xdr:colOff>
      <xdr:row>1</xdr:row>
      <xdr:rowOff>228600</xdr:rowOff>
    </xdr:from>
    <xdr:to>
      <xdr:col>26</xdr:col>
      <xdr:colOff>916954</xdr:colOff>
      <xdr:row>8</xdr:row>
      <xdr:rowOff>190502</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5454650" y="482600"/>
          <a:ext cx="6908179" cy="173990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r>
            <a:rPr kumimoji="1" lang="ja-JP" altLang="en-US" sz="1100" b="1">
              <a:solidFill>
                <a:srgbClr val="FF0000"/>
              </a:solidFill>
              <a:effectLst/>
              <a:latin typeface="+mn-lt"/>
              <a:ea typeface="+mn-ea"/>
              <a:cs typeface="+mn-cs"/>
            </a:rPr>
            <a:t>（処遇改善加算・特定加算取得には不要）</a:t>
          </a:r>
          <a:endParaRPr lang="ja-JP" altLang="ja-JP" b="1">
            <a:solidFill>
              <a:srgbClr val="FF0000"/>
            </a:solidFill>
            <a:effectLst/>
          </a:endParaRPr>
        </a:p>
      </xdr:txBody>
    </xdr:sp>
    <xdr:clientData/>
  </xdr:twoCellAnchor>
  <xdr:twoCellAnchor>
    <xdr:from>
      <xdr:col>22</xdr:col>
      <xdr:colOff>285750</xdr:colOff>
      <xdr:row>5</xdr:row>
      <xdr:rowOff>47625</xdr:rowOff>
    </xdr:from>
    <xdr:to>
      <xdr:col>22</xdr:col>
      <xdr:colOff>616763</xdr:colOff>
      <xdr:row>7</xdr:row>
      <xdr:rowOff>57150</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5524500" y="1297781"/>
          <a:ext cx="331013" cy="509588"/>
          <a:chOff x="6343650" y="3467100"/>
          <a:chExt cx="323850" cy="504825"/>
        </a:xfrm>
      </xdr:grpSpPr>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168</xdr:row>
          <xdr:rowOff>142875</xdr:rowOff>
        </xdr:from>
        <xdr:to>
          <xdr:col>5</xdr:col>
          <xdr:colOff>19050</xdr:colOff>
          <xdr:row>176</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86691" y="47352239"/>
              <a:ext cx="197427" cy="13664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47625</xdr:rowOff>
        </xdr:from>
        <xdr:to>
          <xdr:col>5</xdr:col>
          <xdr:colOff>9525</xdr:colOff>
          <xdr:row>180</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181</xdr:row>
          <xdr:rowOff>38100</xdr:rowOff>
        </xdr:from>
        <xdr:to>
          <xdr:col>5</xdr:col>
          <xdr:colOff>9525</xdr:colOff>
          <xdr:row>181</xdr:row>
          <xdr:rowOff>171450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181</xdr:row>
          <xdr:rowOff>171450</xdr:rowOff>
        </xdr:from>
        <xdr:to>
          <xdr:col>5</xdr:col>
          <xdr:colOff>0</xdr:colOff>
          <xdr:row>183</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184</xdr:row>
          <xdr:rowOff>0</xdr:rowOff>
        </xdr:from>
        <xdr:to>
          <xdr:col>5</xdr:col>
          <xdr:colOff>19050</xdr:colOff>
          <xdr:row>184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86691" y="50136136"/>
              <a:ext cx="19742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182</xdr:row>
          <xdr:rowOff>152400</xdr:rowOff>
        </xdr:from>
        <xdr:to>
          <xdr:col>5</xdr:col>
          <xdr:colOff>28575</xdr:colOff>
          <xdr:row>184</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180</xdr:row>
          <xdr:rowOff>28575</xdr:rowOff>
        </xdr:from>
        <xdr:to>
          <xdr:col>19</xdr:col>
          <xdr:colOff>28575</xdr:colOff>
          <xdr:row>180</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28575</xdr:colOff>
          <xdr:row>188</xdr:row>
          <xdr:rowOff>28575</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28575</xdr:colOff>
          <xdr:row>189</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28575</xdr:colOff>
          <xdr:row>190</xdr:row>
          <xdr:rowOff>28575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193</xdr:row>
          <xdr:rowOff>0</xdr:rowOff>
        </xdr:from>
        <xdr:to>
          <xdr:col>2</xdr:col>
          <xdr:colOff>28575</xdr:colOff>
          <xdr:row>194</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54</xdr:row>
      <xdr:rowOff>119065</xdr:rowOff>
    </xdr:from>
    <xdr:to>
      <xdr:col>1</xdr:col>
      <xdr:colOff>169242</xdr:colOff>
      <xdr:row>57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19</xdr:col>
          <xdr:colOff>190500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9525</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228600</xdr:rowOff>
        </xdr:from>
        <xdr:to>
          <xdr:col>5</xdr:col>
          <xdr:colOff>28575</xdr:colOff>
          <xdr:row>92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219075</xdr:rowOff>
        </xdr:from>
        <xdr:to>
          <xdr:col>5</xdr:col>
          <xdr:colOff>28575</xdr:colOff>
          <xdr:row>91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89</xdr:row>
          <xdr:rowOff>219075</xdr:rowOff>
        </xdr:from>
        <xdr:to>
          <xdr:col>9</xdr:col>
          <xdr:colOff>28575</xdr:colOff>
          <xdr:row>91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89</xdr:row>
          <xdr:rowOff>219075</xdr:rowOff>
        </xdr:from>
        <xdr:to>
          <xdr:col>15</xdr:col>
          <xdr:colOff>28575</xdr:colOff>
          <xdr:row>91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89</xdr:row>
          <xdr:rowOff>219075</xdr:rowOff>
        </xdr:from>
        <xdr:to>
          <xdr:col>22</xdr:col>
          <xdr:colOff>28575</xdr:colOff>
          <xdr:row>91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89</xdr:row>
          <xdr:rowOff>219075</xdr:rowOff>
        </xdr:from>
        <xdr:to>
          <xdr:col>25</xdr:col>
          <xdr:colOff>180975</xdr:colOff>
          <xdr:row>91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92</xdr:row>
          <xdr:rowOff>0</xdr:rowOff>
        </xdr:from>
        <xdr:to>
          <xdr:col>11</xdr:col>
          <xdr:colOff>38100</xdr:colOff>
          <xdr:row>92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92</xdr:row>
          <xdr:rowOff>0</xdr:rowOff>
        </xdr:from>
        <xdr:to>
          <xdr:col>18</xdr:col>
          <xdr:colOff>28575</xdr:colOff>
          <xdr:row>92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97</xdr:row>
          <xdr:rowOff>0</xdr:rowOff>
        </xdr:from>
        <xdr:to>
          <xdr:col>22</xdr:col>
          <xdr:colOff>38100</xdr:colOff>
          <xdr:row>97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97</xdr:row>
          <xdr:rowOff>0</xdr:rowOff>
        </xdr:from>
        <xdr:to>
          <xdr:col>26</xdr:col>
          <xdr:colOff>0</xdr:colOff>
          <xdr:row>97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838200</xdr:rowOff>
        </xdr:from>
        <xdr:to>
          <xdr:col>5</xdr:col>
          <xdr:colOff>28575</xdr:colOff>
          <xdr:row>103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101</xdr:row>
          <xdr:rowOff>838200</xdr:rowOff>
        </xdr:from>
        <xdr:to>
          <xdr:col>14</xdr:col>
          <xdr:colOff>38100</xdr:colOff>
          <xdr:row>103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101</xdr:row>
          <xdr:rowOff>838200</xdr:rowOff>
        </xdr:from>
        <xdr:to>
          <xdr:col>20</xdr:col>
          <xdr:colOff>180975</xdr:colOff>
          <xdr:row>103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171450</xdr:rowOff>
        </xdr:from>
        <xdr:to>
          <xdr:col>5</xdr:col>
          <xdr:colOff>28575</xdr:colOff>
          <xdr:row>107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103</xdr:row>
          <xdr:rowOff>323850</xdr:rowOff>
        </xdr:from>
        <xdr:to>
          <xdr:col>9</xdr:col>
          <xdr:colOff>28575</xdr:colOff>
          <xdr:row>105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103</xdr:row>
          <xdr:rowOff>323850</xdr:rowOff>
        </xdr:from>
        <xdr:to>
          <xdr:col>15</xdr:col>
          <xdr:colOff>28575</xdr:colOff>
          <xdr:row>105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104</xdr:row>
          <xdr:rowOff>0</xdr:rowOff>
        </xdr:from>
        <xdr:to>
          <xdr:col>22</xdr:col>
          <xdr:colOff>38100</xdr:colOff>
          <xdr:row>105</xdr:row>
          <xdr:rowOff>28575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104</xdr:row>
          <xdr:rowOff>0</xdr:rowOff>
        </xdr:from>
        <xdr:to>
          <xdr:col>25</xdr:col>
          <xdr:colOff>0</xdr:colOff>
          <xdr:row>105</xdr:row>
          <xdr:rowOff>28575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105</xdr:row>
          <xdr:rowOff>171450</xdr:rowOff>
        </xdr:from>
        <xdr:to>
          <xdr:col>11</xdr:col>
          <xdr:colOff>38100</xdr:colOff>
          <xdr:row>107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105</xdr:row>
          <xdr:rowOff>171450</xdr:rowOff>
        </xdr:from>
        <xdr:to>
          <xdr:col>18</xdr:col>
          <xdr:colOff>28575</xdr:colOff>
          <xdr:row>107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111</xdr:row>
          <xdr:rowOff>142875</xdr:rowOff>
        </xdr:from>
        <xdr:to>
          <xdr:col>20</xdr:col>
          <xdr:colOff>171450</xdr:colOff>
          <xdr:row>113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111</xdr:row>
          <xdr:rowOff>142875</xdr:rowOff>
        </xdr:from>
        <xdr:to>
          <xdr:col>24</xdr:col>
          <xdr:colOff>219075</xdr:colOff>
          <xdr:row>113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103</xdr:row>
          <xdr:rowOff>323850</xdr:rowOff>
        </xdr:from>
        <xdr:to>
          <xdr:col>5</xdr:col>
          <xdr:colOff>9525</xdr:colOff>
          <xdr:row>105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125</xdr:row>
          <xdr:rowOff>57150</xdr:rowOff>
        </xdr:from>
        <xdr:to>
          <xdr:col>28</xdr:col>
          <xdr:colOff>180975</xdr:colOff>
          <xdr:row>127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323850</xdr:rowOff>
        </xdr:from>
        <xdr:to>
          <xdr:col>11</xdr:col>
          <xdr:colOff>0</xdr:colOff>
          <xdr:row>143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143</xdr:row>
          <xdr:rowOff>85725</xdr:rowOff>
        </xdr:from>
        <xdr:to>
          <xdr:col>11</xdr:col>
          <xdr:colOff>0</xdr:colOff>
          <xdr:row>143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144</xdr:row>
          <xdr:rowOff>28575</xdr:rowOff>
        </xdr:from>
        <xdr:to>
          <xdr:col>11</xdr:col>
          <xdr:colOff>28575</xdr:colOff>
          <xdr:row>144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125</xdr:row>
          <xdr:rowOff>57150</xdr:rowOff>
        </xdr:from>
        <xdr:to>
          <xdr:col>33</xdr:col>
          <xdr:colOff>0</xdr:colOff>
          <xdr:row>127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130</xdr:row>
          <xdr:rowOff>85725</xdr:rowOff>
        </xdr:from>
        <xdr:to>
          <xdr:col>28</xdr:col>
          <xdr:colOff>180975</xdr:colOff>
          <xdr:row>132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130</xdr:row>
          <xdr:rowOff>85725</xdr:rowOff>
        </xdr:from>
        <xdr:to>
          <xdr:col>32</xdr:col>
          <xdr:colOff>180975</xdr:colOff>
          <xdr:row>132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135</xdr:row>
          <xdr:rowOff>161925</xdr:rowOff>
        </xdr:from>
        <xdr:to>
          <xdr:col>11</xdr:col>
          <xdr:colOff>9525</xdr:colOff>
          <xdr:row>135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137</xdr:row>
          <xdr:rowOff>219075</xdr:rowOff>
        </xdr:from>
        <xdr:to>
          <xdr:col>11</xdr:col>
          <xdr:colOff>0</xdr:colOff>
          <xdr:row>137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140</xdr:row>
          <xdr:rowOff>0</xdr:rowOff>
        </xdr:from>
        <xdr:to>
          <xdr:col>28</xdr:col>
          <xdr:colOff>180975</xdr:colOff>
          <xdr:row>141</xdr:row>
          <xdr:rowOff>28575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140</xdr:row>
          <xdr:rowOff>0</xdr:rowOff>
        </xdr:from>
        <xdr:to>
          <xdr:col>33</xdr:col>
          <xdr:colOff>0</xdr:colOff>
          <xdr:row>141</xdr:row>
          <xdr:rowOff>28575</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184</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86691" y="49755136"/>
              <a:ext cx="197427"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181</xdr:row>
          <xdr:rowOff>28575</xdr:rowOff>
        </xdr:from>
        <xdr:to>
          <xdr:col>19</xdr:col>
          <xdr:colOff>28575</xdr:colOff>
          <xdr:row>181</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182</xdr:row>
          <xdr:rowOff>19050</xdr:rowOff>
        </xdr:from>
        <xdr:to>
          <xdr:col>22</xdr:col>
          <xdr:colOff>28575</xdr:colOff>
          <xdr:row>182</xdr:row>
          <xdr:rowOff>171450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183</xdr:row>
          <xdr:rowOff>19050</xdr:rowOff>
        </xdr:from>
        <xdr:to>
          <xdr:col>27</xdr:col>
          <xdr:colOff>28575</xdr:colOff>
          <xdr:row>183</xdr:row>
          <xdr:rowOff>171450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88</xdr:row>
          <xdr:rowOff>171450</xdr:rowOff>
        </xdr:from>
        <xdr:to>
          <xdr:col>33</xdr:col>
          <xdr:colOff>47625</xdr:colOff>
          <xdr:row>90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99</xdr:row>
          <xdr:rowOff>123825</xdr:rowOff>
        </xdr:from>
        <xdr:to>
          <xdr:col>33</xdr:col>
          <xdr:colOff>47625</xdr:colOff>
          <xdr:row>101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122</xdr:row>
          <xdr:rowOff>190500</xdr:rowOff>
        </xdr:from>
        <xdr:to>
          <xdr:col>33</xdr:col>
          <xdr:colOff>57150</xdr:colOff>
          <xdr:row>124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147</xdr:row>
          <xdr:rowOff>142875</xdr:rowOff>
        </xdr:from>
        <xdr:to>
          <xdr:col>33</xdr:col>
          <xdr:colOff>57150</xdr:colOff>
          <xdr:row>149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177</xdr:row>
          <xdr:rowOff>152400</xdr:rowOff>
        </xdr:from>
        <xdr:to>
          <xdr:col>33</xdr:col>
          <xdr:colOff>38100</xdr:colOff>
          <xdr:row>179</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63</xdr:row>
          <xdr:rowOff>9525</xdr:rowOff>
        </xdr:from>
        <xdr:to>
          <xdr:col>11</xdr:col>
          <xdr:colOff>28575</xdr:colOff>
          <xdr:row>64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28575</xdr:colOff>
          <xdr:row>66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28575</xdr:colOff>
          <xdr:row>68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28575</xdr:colOff>
          <xdr:row>70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47625</xdr:rowOff>
        </xdr:from>
        <xdr:to>
          <xdr:col>2</xdr:col>
          <xdr:colOff>28575</xdr:colOff>
          <xdr:row>191</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28575</xdr:colOff>
          <xdr:row>190</xdr:row>
          <xdr:rowOff>28575</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192</xdr:row>
          <xdr:rowOff>47625</xdr:rowOff>
        </xdr:from>
        <xdr:to>
          <xdr:col>2</xdr:col>
          <xdr:colOff>28575</xdr:colOff>
          <xdr:row>192</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194734</xdr:colOff>
      <xdr:row>3</xdr:row>
      <xdr:rowOff>21166</xdr:rowOff>
    </xdr:from>
    <xdr:to>
      <xdr:col>47</xdr:col>
      <xdr:colOff>161184</xdr:colOff>
      <xdr:row>10</xdr:row>
      <xdr:rowOff>206376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8048529" y="462780"/>
          <a:ext cx="5231178" cy="1380164"/>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219075</xdr:rowOff>
        </xdr:from>
        <xdr:to>
          <xdr:col>3</xdr:col>
          <xdr:colOff>0</xdr:colOff>
          <xdr:row>75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19050</xdr:rowOff>
        </xdr:from>
        <xdr:to>
          <xdr:col>3</xdr:col>
          <xdr:colOff>0</xdr:colOff>
          <xdr:row>75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304800</xdr:rowOff>
        </xdr:from>
        <xdr:to>
          <xdr:col>3</xdr:col>
          <xdr:colOff>0</xdr:colOff>
          <xdr:row>76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73</xdr:row>
      <xdr:rowOff>50800</xdr:rowOff>
    </xdr:from>
    <xdr:to>
      <xdr:col>1</xdr:col>
      <xdr:colOff>168402</xdr:colOff>
      <xdr:row>76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28575</xdr:colOff>
          <xdr:row>190</xdr:row>
          <xdr:rowOff>28575</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0</xdr:rowOff>
        </xdr:from>
        <xdr:to>
          <xdr:col>2</xdr:col>
          <xdr:colOff>28575</xdr:colOff>
          <xdr:row>191</xdr:row>
          <xdr:rowOff>28575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0</xdr:rowOff>
        </xdr:from>
        <xdr:to>
          <xdr:col>2</xdr:col>
          <xdr:colOff>28575</xdr:colOff>
          <xdr:row>191</xdr:row>
          <xdr:rowOff>28575</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142875</xdr:rowOff>
        </xdr:from>
        <xdr:to>
          <xdr:col>5</xdr:col>
          <xdr:colOff>19050</xdr:colOff>
          <xdr:row>176</xdr:row>
          <xdr:rowOff>28575</xdr:rowOff>
        </xdr:to>
        <xdr:grpSp>
          <xdr:nvGrpSpPr>
            <xdr:cNvPr id="129" name="Group 41">
              <a:extLst>
                <a:ext uri="{FF2B5EF4-FFF2-40B4-BE49-F238E27FC236}">
                  <a16:creationId xmlns:a16="http://schemas.microsoft.com/office/drawing/2014/main" id="{00000000-0008-0000-0200-000081000000}"/>
                </a:ext>
              </a:extLst>
            </xdr:cNvPr>
            <xdr:cNvGrpSpPr>
              <a:grpSpLocks/>
            </xdr:cNvGrpSpPr>
          </xdr:nvGrpSpPr>
          <xdr:grpSpPr bwMode="auto">
            <a:xfrm>
              <a:off x="886691" y="46789398"/>
              <a:ext cx="197427"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156</xdr:row>
          <xdr:rowOff>180975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62" name="Check Box 286" hidden="1">
              <a:extLst>
                <a:ext uri="{63B3BB69-23CF-44E3-9099-C40C66FF867C}">
                  <a14:compatExt spid="_x0000_s76062"/>
                </a:ext>
                <a:ext uri="{FF2B5EF4-FFF2-40B4-BE49-F238E27FC236}">
                  <a16:creationId xmlns:a16="http://schemas.microsoft.com/office/drawing/2014/main" id="{00000000-0008-0000-0200-00001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164</xdr:row>
          <xdr:rowOff>180975</xdr:rowOff>
        </xdr:to>
        <xdr:sp macro="" textlink="">
          <xdr:nvSpPr>
            <xdr:cNvPr id="76069" name="Check Box 293" hidden="1">
              <a:extLst>
                <a:ext uri="{63B3BB69-23CF-44E3-9099-C40C66FF867C}">
                  <a14:compatExt spid="_x0000_s76069"/>
                </a:ext>
                <a:ext uri="{FF2B5EF4-FFF2-40B4-BE49-F238E27FC236}">
                  <a16:creationId xmlns:a16="http://schemas.microsoft.com/office/drawing/2014/main" id="{00000000-0008-0000-0200-00002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0" name="Check Box 294" hidden="1">
              <a:extLst>
                <a:ext uri="{63B3BB69-23CF-44E3-9099-C40C66FF867C}">
                  <a14:compatExt spid="_x0000_s76070"/>
                </a:ext>
                <a:ext uri="{FF2B5EF4-FFF2-40B4-BE49-F238E27FC236}">
                  <a16:creationId xmlns:a16="http://schemas.microsoft.com/office/drawing/2014/main" id="{00000000-0008-0000-0200-00002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200-00002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169</xdr:row>
          <xdr:rowOff>180975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75" name="Check Box 299" hidden="1">
              <a:extLst>
                <a:ext uri="{63B3BB69-23CF-44E3-9099-C40C66FF867C}">
                  <a14:compatExt spid="_x0000_s76075"/>
                </a:ext>
                <a:ext uri="{FF2B5EF4-FFF2-40B4-BE49-F238E27FC236}">
                  <a16:creationId xmlns:a16="http://schemas.microsoft.com/office/drawing/2014/main" id="{00000000-0008-0000-0200-00002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76" name="Check Box 300" hidden="1">
              <a:extLst>
                <a:ext uri="{63B3BB69-23CF-44E3-9099-C40C66FF867C}">
                  <a14:compatExt spid="_x0000_s76076"/>
                </a:ext>
                <a:ext uri="{FF2B5EF4-FFF2-40B4-BE49-F238E27FC236}">
                  <a16:creationId xmlns:a16="http://schemas.microsoft.com/office/drawing/2014/main" id="{00000000-0008-0000-0200-00002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77" name="Check Box 301" hidden="1">
              <a:extLst>
                <a:ext uri="{63B3BB69-23CF-44E3-9099-C40C66FF867C}">
                  <a14:compatExt spid="_x0000_s76077"/>
                </a:ext>
                <a:ext uri="{FF2B5EF4-FFF2-40B4-BE49-F238E27FC236}">
                  <a16:creationId xmlns:a16="http://schemas.microsoft.com/office/drawing/2014/main" id="{00000000-0008-0000-0200-00002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78" name="Check Box 302" hidden="1">
              <a:extLst>
                <a:ext uri="{63B3BB69-23CF-44E3-9099-C40C66FF867C}">
                  <a14:compatExt spid="_x0000_s76078"/>
                </a:ext>
                <a:ext uri="{FF2B5EF4-FFF2-40B4-BE49-F238E27FC236}">
                  <a16:creationId xmlns:a16="http://schemas.microsoft.com/office/drawing/2014/main" id="{00000000-0008-0000-0200-00002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9525</xdr:rowOff>
        </xdr:to>
        <xdr:sp macro="" textlink="">
          <xdr:nvSpPr>
            <xdr:cNvPr id="76079" name="Check Box 303" hidden="1">
              <a:extLst>
                <a:ext uri="{63B3BB69-23CF-44E3-9099-C40C66FF867C}">
                  <a14:compatExt spid="_x0000_s76079"/>
                </a:ext>
                <a:ext uri="{FF2B5EF4-FFF2-40B4-BE49-F238E27FC236}">
                  <a16:creationId xmlns:a16="http://schemas.microsoft.com/office/drawing/2014/main" id="{00000000-0008-0000-0200-00002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9525</xdr:rowOff>
        </xdr:to>
        <xdr:sp macro="" textlink="">
          <xdr:nvSpPr>
            <xdr:cNvPr id="76080" name="Check Box 304" hidden="1">
              <a:extLst>
                <a:ext uri="{63B3BB69-23CF-44E3-9099-C40C66FF867C}">
                  <a14:compatExt spid="_x0000_s76080"/>
                </a:ext>
                <a:ext uri="{FF2B5EF4-FFF2-40B4-BE49-F238E27FC236}">
                  <a16:creationId xmlns:a16="http://schemas.microsoft.com/office/drawing/2014/main" id="{00000000-0008-0000-0200-00003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90113" name="Check Box 1" hidden="1">
              <a:extLst>
                <a:ext uri="{63B3BB69-23CF-44E3-9099-C40C66FF867C}">
                  <a14:compatExt spid="_x0000_s90113"/>
                </a:ext>
                <a:ext uri="{FF2B5EF4-FFF2-40B4-BE49-F238E27FC236}">
                  <a16:creationId xmlns:a16="http://schemas.microsoft.com/office/drawing/2014/main" id="{00000000-0008-0000-0700-000001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90114" name="Check Box 2" hidden="1">
              <a:extLst>
                <a:ext uri="{63B3BB69-23CF-44E3-9099-C40C66FF867C}">
                  <a14:compatExt spid="_x0000_s90114"/>
                </a:ext>
                <a:ext uri="{FF2B5EF4-FFF2-40B4-BE49-F238E27FC236}">
                  <a16:creationId xmlns:a16="http://schemas.microsoft.com/office/drawing/2014/main" id="{00000000-0008-0000-0700-00000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90115" name="Check Box 3" hidden="1">
              <a:extLst>
                <a:ext uri="{63B3BB69-23CF-44E3-9099-C40C66FF867C}">
                  <a14:compatExt spid="_x0000_s90115"/>
                </a:ext>
                <a:ext uri="{FF2B5EF4-FFF2-40B4-BE49-F238E27FC236}">
                  <a16:creationId xmlns:a16="http://schemas.microsoft.com/office/drawing/2014/main" id="{00000000-0008-0000-0700-000003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700-00000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700-000005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700-00000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700-000007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7615818" y="663343"/>
          <a:ext cx="5278303" cy="1320104"/>
          <a:chOff x="6172200" y="2790824"/>
          <a:chExt cx="5086350" cy="1381126"/>
        </a:xfrm>
      </xdr:grpSpPr>
      <xdr:sp macro="" textlink="">
        <xdr:nvSpPr>
          <xdr:cNvPr id="10" name="正方形/長方形 9">
            <a:extLst>
              <a:ext uri="{FF2B5EF4-FFF2-40B4-BE49-F238E27FC236}">
                <a16:creationId xmlns:a16="http://schemas.microsoft.com/office/drawing/2014/main" id="{00000000-0008-0000-07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7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700-000008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90121" name="Check Box 9" hidden="1">
              <a:extLst>
                <a:ext uri="{63B3BB69-23CF-44E3-9099-C40C66FF867C}">
                  <a14:compatExt spid="_x0000_s90121"/>
                </a:ext>
                <a:ext uri="{FF2B5EF4-FFF2-40B4-BE49-F238E27FC236}">
                  <a16:creationId xmlns:a16="http://schemas.microsoft.com/office/drawing/2014/main" id="{00000000-0008-0000-0700-000009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90122" name="Check Box 10" hidden="1">
              <a:extLst>
                <a:ext uri="{63B3BB69-23CF-44E3-9099-C40C66FF867C}">
                  <a14:compatExt spid="_x0000_s90122"/>
                </a:ext>
                <a:ext uri="{FF2B5EF4-FFF2-40B4-BE49-F238E27FC236}">
                  <a16:creationId xmlns:a16="http://schemas.microsoft.com/office/drawing/2014/main" id="{00000000-0008-0000-0700-00000A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90123" name="Check Box 11" hidden="1">
              <a:extLst>
                <a:ext uri="{63B3BB69-23CF-44E3-9099-C40C66FF867C}">
                  <a14:compatExt spid="_x0000_s90123"/>
                </a:ext>
                <a:ext uri="{FF2B5EF4-FFF2-40B4-BE49-F238E27FC236}">
                  <a16:creationId xmlns:a16="http://schemas.microsoft.com/office/drawing/2014/main" id="{00000000-0008-0000-0700-00000B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90124" name="Check Box 12" hidden="1">
              <a:extLst>
                <a:ext uri="{63B3BB69-23CF-44E3-9099-C40C66FF867C}">
                  <a14:compatExt spid="_x0000_s90124"/>
                </a:ext>
                <a:ext uri="{FF2B5EF4-FFF2-40B4-BE49-F238E27FC236}">
                  <a16:creationId xmlns:a16="http://schemas.microsoft.com/office/drawing/2014/main" id="{00000000-0008-0000-0700-00000C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90125" name="Check Box 13" hidden="1">
              <a:extLst>
                <a:ext uri="{63B3BB69-23CF-44E3-9099-C40C66FF867C}">
                  <a14:compatExt spid="_x0000_s90125"/>
                </a:ext>
                <a:ext uri="{FF2B5EF4-FFF2-40B4-BE49-F238E27FC236}">
                  <a16:creationId xmlns:a16="http://schemas.microsoft.com/office/drawing/2014/main" id="{00000000-0008-0000-0700-00000D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90126" name="Check Box 14" hidden="1">
              <a:extLst>
                <a:ext uri="{63B3BB69-23CF-44E3-9099-C40C66FF867C}">
                  <a14:compatExt spid="_x0000_s90126"/>
                </a:ext>
                <a:ext uri="{FF2B5EF4-FFF2-40B4-BE49-F238E27FC236}">
                  <a16:creationId xmlns:a16="http://schemas.microsoft.com/office/drawing/2014/main" id="{00000000-0008-0000-0700-00000E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90127" name="Check Box 15" hidden="1">
              <a:extLst>
                <a:ext uri="{63B3BB69-23CF-44E3-9099-C40C66FF867C}">
                  <a14:compatExt spid="_x0000_s90127"/>
                </a:ext>
                <a:ext uri="{FF2B5EF4-FFF2-40B4-BE49-F238E27FC236}">
                  <a16:creationId xmlns:a16="http://schemas.microsoft.com/office/drawing/2014/main" id="{00000000-0008-0000-0700-00000F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90128" name="Check Box 16" hidden="1">
              <a:extLst>
                <a:ext uri="{63B3BB69-23CF-44E3-9099-C40C66FF867C}">
                  <a14:compatExt spid="_x0000_s90128"/>
                </a:ext>
                <a:ext uri="{FF2B5EF4-FFF2-40B4-BE49-F238E27FC236}">
                  <a16:creationId xmlns:a16="http://schemas.microsoft.com/office/drawing/2014/main" id="{00000000-0008-0000-0700-000010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90129" name="Check Box 17" hidden="1">
              <a:extLst>
                <a:ext uri="{63B3BB69-23CF-44E3-9099-C40C66FF867C}">
                  <a14:compatExt spid="_x0000_s90129"/>
                </a:ext>
                <a:ext uri="{FF2B5EF4-FFF2-40B4-BE49-F238E27FC236}">
                  <a16:creationId xmlns:a16="http://schemas.microsoft.com/office/drawing/2014/main" id="{00000000-0008-0000-0700-000011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90130" name="Check Box 18" hidden="1">
              <a:extLst>
                <a:ext uri="{63B3BB69-23CF-44E3-9099-C40C66FF867C}">
                  <a14:compatExt spid="_x0000_s90130"/>
                </a:ext>
                <a:ext uri="{FF2B5EF4-FFF2-40B4-BE49-F238E27FC236}">
                  <a16:creationId xmlns:a16="http://schemas.microsoft.com/office/drawing/2014/main" id="{00000000-0008-0000-0700-00001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90131" name="Check Box 19" hidden="1">
              <a:extLst>
                <a:ext uri="{63B3BB69-23CF-44E3-9099-C40C66FF867C}">
                  <a14:compatExt spid="_x0000_s90131"/>
                </a:ext>
                <a:ext uri="{FF2B5EF4-FFF2-40B4-BE49-F238E27FC236}">
                  <a16:creationId xmlns:a16="http://schemas.microsoft.com/office/drawing/2014/main" id="{00000000-0008-0000-0700-000013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90132" name="Check Box 20" hidden="1">
              <a:extLst>
                <a:ext uri="{63B3BB69-23CF-44E3-9099-C40C66FF867C}">
                  <a14:compatExt spid="_x0000_s90132"/>
                </a:ext>
                <a:ext uri="{FF2B5EF4-FFF2-40B4-BE49-F238E27FC236}">
                  <a16:creationId xmlns:a16="http://schemas.microsoft.com/office/drawing/2014/main" id="{00000000-0008-0000-0700-00001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52916</xdr:colOff>
      <xdr:row>0</xdr:row>
      <xdr:rowOff>63501</xdr:rowOff>
    </xdr:from>
    <xdr:to>
      <xdr:col>35</xdr:col>
      <xdr:colOff>148166</xdr:colOff>
      <xdr:row>66</xdr:row>
      <xdr:rowOff>148168</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bwMode="auto">
        <a:xfrm>
          <a:off x="52916" y="63501"/>
          <a:ext cx="6868583" cy="14287500"/>
        </a:xfrm>
        <a:prstGeom prst="rect">
          <a:avLst/>
        </a:prstGeom>
        <a:solidFill>
          <a:schemeClr val="bg2">
            <a:lumMod val="25000"/>
            <a:alpha val="50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111125</xdr:colOff>
      <xdr:row>0</xdr:row>
      <xdr:rowOff>79375</xdr:rowOff>
    </xdr:from>
    <xdr:to>
      <xdr:col>37</xdr:col>
      <xdr:colOff>857250</xdr:colOff>
      <xdr:row>30</xdr:row>
      <xdr:rowOff>381000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111125" y="79375"/>
          <a:ext cx="21859875" cy="13573125"/>
        </a:xfrm>
        <a:prstGeom prst="rect">
          <a:avLst/>
        </a:prstGeom>
        <a:solidFill>
          <a:schemeClr val="bg2">
            <a:lumMod val="25000"/>
            <a:alpha val="50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s1.kobe.local\work1\Users\216084\Desktop\(&#25913;&#36896;&#20013;)&#20196;&#21644;2&#24180;&#24230;&#35336;&#30011;&#26360;(&#26696;).xlsx"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様式2-1 計画書_総括表"/>
      <sheetName val="様式2-1エラーチェック表"/>
      <sheetName val="様式2-2 個表_現行"/>
      <sheetName val="様式2-3 個表_特定"/>
      <sheetName val="別表加算率一覧"/>
      <sheetName val="「手当」の考え方"/>
    </sheetNames>
    <sheetDataSet>
      <sheetData sheetId="0" refreshError="1"/>
      <sheetData sheetId="1" refreshError="1"/>
      <sheetData sheetId="2" refreshError="1"/>
      <sheetData sheetId="3" refreshError="1"/>
      <sheetData sheetId="4" refreshError="1"/>
      <sheetData sheetId="5">
        <row r="5">
          <cell r="A5" t="str">
            <v>訪問介護（総合事業含む）</v>
          </cell>
        </row>
        <row r="6">
          <cell r="A6" t="str">
            <v>夜間対応型訪問介護</v>
          </cell>
        </row>
        <row r="7">
          <cell r="A7" t="str">
            <v>定期巡回随時対応型訪問介護看護</v>
          </cell>
        </row>
        <row r="8">
          <cell r="A8" t="str">
            <v>訪問入浴介護（介護予防）</v>
          </cell>
        </row>
        <row r="9">
          <cell r="A9" t="str">
            <v>通所介護（総合事業含む）</v>
          </cell>
        </row>
        <row r="10">
          <cell r="A10" t="str">
            <v>地域密着型通所介護（総合事業含む）</v>
          </cell>
        </row>
        <row r="11">
          <cell r="A11" t="str">
            <v>通所リハビリテーション（介護予防）</v>
          </cell>
        </row>
        <row r="12">
          <cell r="A12" t="str">
            <v>特定施設入居者生活介護（介護予防）</v>
          </cell>
        </row>
        <row r="13">
          <cell r="A13" t="str">
            <v>地域密着型特定施設入居者生活介護</v>
          </cell>
        </row>
        <row r="14">
          <cell r="A14" t="str">
            <v>認知症対応型通所介護（介護予防）</v>
          </cell>
        </row>
        <row r="15">
          <cell r="A15" t="str">
            <v>小規模多機能型居宅介護（介護予防）</v>
          </cell>
        </row>
        <row r="16">
          <cell r="A16" t="str">
            <v>看護小規模多機能型居宅介護</v>
          </cell>
        </row>
        <row r="17">
          <cell r="A17" t="str">
            <v>認知症対応型共同生活介護（介護予防）</v>
          </cell>
        </row>
        <row r="18">
          <cell r="A18" t="str">
            <v>介護老人福祉施設</v>
          </cell>
        </row>
        <row r="19">
          <cell r="A19" t="str">
            <v>地域密着型介護老人福祉施設</v>
          </cell>
        </row>
        <row r="20">
          <cell r="A20" t="str">
            <v>短期入所生活介護（介護予防）</v>
          </cell>
        </row>
        <row r="21">
          <cell r="A21" t="str">
            <v>介護老人保健施設</v>
          </cell>
        </row>
        <row r="22">
          <cell r="A22" t="str">
            <v>短期入所療養介護 （介護予防）（老健）</v>
          </cell>
        </row>
        <row r="23">
          <cell r="A23" t="str">
            <v>介護療養型医療施設</v>
          </cell>
        </row>
        <row r="24">
          <cell r="A24" t="str">
            <v>短期入所療養介護 （介護予防） （病院等（老健以外）)</v>
          </cell>
        </row>
        <row r="25">
          <cell r="A25" t="str">
            <v>介護医療院</v>
          </cell>
        </row>
        <row r="26">
          <cell r="A26" t="str">
            <v>短期入所療養介護（介護予防）（医療院）</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8" Type="http://schemas.openxmlformats.org/officeDocument/2006/relationships/ctrlProp" Target="../ctrlProps/ctrlProp96.xml" />
  <Relationship Id="rId13" Type="http://schemas.openxmlformats.org/officeDocument/2006/relationships/ctrlProp" Target="../ctrlProps/ctrlProp101.xml" />
  <Relationship Id="rId18" Type="http://schemas.openxmlformats.org/officeDocument/2006/relationships/ctrlProp" Target="../ctrlProps/ctrlProp106.xml" />
  <Relationship Id="rId3" Type="http://schemas.openxmlformats.org/officeDocument/2006/relationships/vmlDrawing" Target="../drawings/vmlDrawing4.vml" />
  <Relationship Id="rId21" Type="http://schemas.openxmlformats.org/officeDocument/2006/relationships/ctrlProp" Target="../ctrlProps/ctrlProp109.xml" />
  <Relationship Id="rId7" Type="http://schemas.openxmlformats.org/officeDocument/2006/relationships/ctrlProp" Target="../ctrlProps/ctrlProp95.xml" />
  <Relationship Id="rId12" Type="http://schemas.openxmlformats.org/officeDocument/2006/relationships/ctrlProp" Target="../ctrlProps/ctrlProp100.xml" />
  <Relationship Id="rId17" Type="http://schemas.openxmlformats.org/officeDocument/2006/relationships/ctrlProp" Target="../ctrlProps/ctrlProp105.xml" />
  <Relationship Id="rId2" Type="http://schemas.openxmlformats.org/officeDocument/2006/relationships/drawing" Target="../drawings/drawing4.xml" />
  <Relationship Id="rId16" Type="http://schemas.openxmlformats.org/officeDocument/2006/relationships/ctrlProp" Target="../ctrlProps/ctrlProp104.xml" />
  <Relationship Id="rId20" Type="http://schemas.openxmlformats.org/officeDocument/2006/relationships/ctrlProp" Target="../ctrlProps/ctrlProp108.xml" />
  <Relationship Id="rId6" Type="http://schemas.openxmlformats.org/officeDocument/2006/relationships/ctrlProp" Target="../ctrlProps/ctrlProp94.xml" />
  <Relationship Id="rId11" Type="http://schemas.openxmlformats.org/officeDocument/2006/relationships/ctrlProp" Target="../ctrlProps/ctrlProp99.xml" />
  <Relationship Id="rId24" Type="http://schemas.openxmlformats.org/officeDocument/2006/relationships/comments" Target="../comments4.xml" />
  <Relationship Id="rId5" Type="http://schemas.openxmlformats.org/officeDocument/2006/relationships/ctrlProp" Target="../ctrlProps/ctrlProp93.xml" />
  <Relationship Id="rId15" Type="http://schemas.openxmlformats.org/officeDocument/2006/relationships/ctrlProp" Target="../ctrlProps/ctrlProp103.xml" />
  <Relationship Id="rId23" Type="http://schemas.openxmlformats.org/officeDocument/2006/relationships/ctrlProp" Target="../ctrlProps/ctrlProp111.xml" />
  <Relationship Id="rId10" Type="http://schemas.openxmlformats.org/officeDocument/2006/relationships/ctrlProp" Target="../ctrlProps/ctrlProp98.xml" />
  <Relationship Id="rId19" Type="http://schemas.openxmlformats.org/officeDocument/2006/relationships/ctrlProp" Target="../ctrlProps/ctrlProp107.xml" />
  <Relationship Id="rId4" Type="http://schemas.openxmlformats.org/officeDocument/2006/relationships/ctrlProp" Target="../ctrlProps/ctrlProp92.xml" />
  <Relationship Id="rId9" Type="http://schemas.openxmlformats.org/officeDocument/2006/relationships/ctrlProp" Target="../ctrlProps/ctrlProp97.xml" />
  <Relationship Id="rId14" Type="http://schemas.openxmlformats.org/officeDocument/2006/relationships/ctrlProp" Target="../ctrlProps/ctrlProp102.xml" />
  <Relationship Id="rId22" Type="http://schemas.openxmlformats.org/officeDocument/2006/relationships/ctrlProp" Target="../ctrlProps/ctrlProp110.xml" />
</Relationships>
</file>

<file path=xl/worksheets/_rels/sheet9.xml.rels>&#65279;<?xml version="1.0" encoding="utf-8" standalone="yes"?>
<Relationships xmlns="http://schemas.openxmlformats.org/package/2006/relationships">
  <Relationship Id="rId3" Type="http://schemas.openxmlformats.org/officeDocument/2006/relationships/vmlDrawing" Target="../drawings/vmlDrawing5.vml" />
  <Relationship Id="rId2" Type="http://schemas.openxmlformats.org/officeDocument/2006/relationships/drawing" Target="../drawings/drawing5.xml" />
  <Relationship Id="rId4" Type="http://schemas.openxmlformats.org/officeDocument/2006/relationships/comments" Target="../comments5.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1"/>
  <sheetViews>
    <sheetView showGridLines="0" view="pageBreakPreview" topLeftCell="A13"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984" t="s">
        <v>231</v>
      </c>
      <c r="B1" s="984"/>
      <c r="C1" s="984"/>
      <c r="D1" s="984"/>
      <c r="E1" s="984"/>
    </row>
    <row r="2" spans="1:5" ht="18" thickTop="1">
      <c r="A2" s="985" t="s">
        <v>444</v>
      </c>
      <c r="B2" s="985"/>
      <c r="C2" s="985"/>
      <c r="D2" s="985"/>
      <c r="E2" s="985"/>
    </row>
    <row r="3" spans="1:5" s="31" customFormat="1" ht="8.1" customHeight="1">
      <c r="A3" s="986"/>
      <c r="B3" s="986"/>
      <c r="C3" s="986"/>
      <c r="D3" s="986"/>
    </row>
    <row r="4" spans="1:5" s="33" customFormat="1" ht="27">
      <c r="A4" s="32" t="s">
        <v>232</v>
      </c>
      <c r="B4" s="32" t="s">
        <v>233</v>
      </c>
      <c r="C4" s="68" t="s">
        <v>234</v>
      </c>
      <c r="D4" s="69" t="s">
        <v>235</v>
      </c>
      <c r="E4" s="32" t="s">
        <v>569</v>
      </c>
    </row>
    <row r="5" spans="1:5" ht="18" customHeight="1">
      <c r="A5" s="34" t="s">
        <v>236</v>
      </c>
      <c r="B5" s="66">
        <v>1</v>
      </c>
      <c r="C5" s="66" t="s">
        <v>237</v>
      </c>
      <c r="D5" s="51" t="s">
        <v>238</v>
      </c>
      <c r="E5" s="35" t="s">
        <v>239</v>
      </c>
    </row>
    <row r="6" spans="1:5" ht="75" customHeight="1">
      <c r="A6" s="36" t="s">
        <v>240</v>
      </c>
      <c r="B6" s="35">
        <v>1</v>
      </c>
      <c r="C6" s="67" t="s">
        <v>10</v>
      </c>
      <c r="D6" s="57" t="s">
        <v>361</v>
      </c>
      <c r="E6" s="52" t="s">
        <v>239</v>
      </c>
    </row>
    <row r="7" spans="1:5" ht="105" customHeight="1">
      <c r="A7" s="36" t="s">
        <v>241</v>
      </c>
      <c r="B7" s="35">
        <v>1</v>
      </c>
      <c r="C7" s="67" t="s">
        <v>34</v>
      </c>
      <c r="D7" s="57" t="s">
        <v>362</v>
      </c>
      <c r="E7" s="37" t="s">
        <v>242</v>
      </c>
    </row>
    <row r="8" spans="1:5" ht="55.5" customHeight="1">
      <c r="A8" s="36" t="s">
        <v>299</v>
      </c>
      <c r="B8" s="35" t="s">
        <v>568</v>
      </c>
      <c r="C8" s="67" t="s">
        <v>11</v>
      </c>
      <c r="D8" s="57" t="s">
        <v>363</v>
      </c>
      <c r="E8" s="37" t="s">
        <v>242</v>
      </c>
    </row>
    <row r="9" spans="1:5" ht="60" customHeight="1">
      <c r="A9" s="36" t="s">
        <v>243</v>
      </c>
      <c r="B9" s="35" t="s">
        <v>568</v>
      </c>
      <c r="C9" s="67" t="s">
        <v>11</v>
      </c>
      <c r="D9" s="57" t="s">
        <v>364</v>
      </c>
      <c r="E9" s="37" t="s">
        <v>242</v>
      </c>
    </row>
    <row r="10" spans="1:5" ht="51.75" customHeight="1">
      <c r="A10" s="36" t="s">
        <v>515</v>
      </c>
      <c r="B10" s="35" t="s">
        <v>252</v>
      </c>
      <c r="C10" s="67" t="s">
        <v>252</v>
      </c>
      <c r="D10" s="57" t="s">
        <v>516</v>
      </c>
      <c r="E10" s="900" t="s">
        <v>239</v>
      </c>
    </row>
    <row r="11" spans="1:5" ht="60" customHeight="1">
      <c r="A11" s="36" t="s">
        <v>502</v>
      </c>
      <c r="B11" s="35" t="s">
        <v>252</v>
      </c>
      <c r="C11" s="67" t="s">
        <v>252</v>
      </c>
      <c r="D11" s="57" t="s">
        <v>503</v>
      </c>
      <c r="E11" s="834" t="s">
        <v>506</v>
      </c>
    </row>
    <row r="12" spans="1:5" ht="19.149999999999999" customHeight="1">
      <c r="C12" s="39"/>
      <c r="D12" s="38"/>
      <c r="E12" s="19"/>
    </row>
    <row r="13" spans="1:5" ht="19.149999999999999" customHeight="1">
      <c r="C13" s="39"/>
      <c r="D13" s="38"/>
      <c r="E13" s="19"/>
    </row>
    <row r="14" spans="1:5" ht="19.149999999999999" customHeight="1">
      <c r="C14" s="39"/>
      <c r="D14" s="38"/>
      <c r="E14" s="19"/>
    </row>
    <row r="15" spans="1:5" ht="18.75" customHeight="1">
      <c r="C15" s="39"/>
      <c r="D15" s="38"/>
      <c r="E15" s="19"/>
    </row>
    <row r="16" spans="1:5" ht="18" customHeight="1">
      <c r="C16" s="39"/>
      <c r="D16" s="38"/>
      <c r="E16" s="19"/>
    </row>
    <row r="17" spans="1:6" ht="19.149999999999999" customHeight="1">
      <c r="C17" s="39"/>
      <c r="D17" s="38"/>
      <c r="E17" s="19"/>
    </row>
    <row r="18" spans="1:6" ht="18" customHeight="1">
      <c r="C18" s="39"/>
      <c r="D18" s="38"/>
      <c r="E18" s="19"/>
    </row>
    <row r="19" spans="1:6" ht="11.45" customHeight="1">
      <c r="A19" s="987" t="s">
        <v>244</v>
      </c>
      <c r="B19" s="987"/>
      <c r="C19" s="987"/>
      <c r="D19" s="987"/>
    </row>
    <row r="20" spans="1:6" ht="10.5" customHeight="1">
      <c r="A20" s="40"/>
      <c r="B20" s="41"/>
    </row>
    <row r="21" spans="1:6" ht="17.25">
      <c r="A21" s="42" t="s">
        <v>409</v>
      </c>
      <c r="B21" s="41"/>
    </row>
    <row r="22" spans="1:6" s="44" customFormat="1" ht="17.25">
      <c r="A22" s="42" t="s">
        <v>445</v>
      </c>
      <c r="B22" s="43"/>
      <c r="C22" s="42"/>
      <c r="D22" s="42"/>
    </row>
    <row r="23" spans="1:6" s="44" customFormat="1" ht="17.25">
      <c r="A23" s="42" t="s">
        <v>245</v>
      </c>
      <c r="B23" s="43"/>
      <c r="C23" s="42"/>
      <c r="D23" s="42"/>
    </row>
    <row r="24" spans="1:6" s="44" customFormat="1" ht="17.25">
      <c r="A24" s="42" t="s">
        <v>246</v>
      </c>
      <c r="B24" s="43"/>
      <c r="C24" s="42"/>
      <c r="D24" s="42"/>
    </row>
    <row r="25" spans="1:6" s="44" customFormat="1" ht="17.25">
      <c r="A25" s="42" t="s">
        <v>365</v>
      </c>
      <c r="B25" s="43"/>
      <c r="C25" s="42"/>
      <c r="D25" s="42"/>
    </row>
    <row r="26" spans="1:6" s="44" customFormat="1" ht="17.25">
      <c r="A26" s="42" t="s">
        <v>247</v>
      </c>
      <c r="B26" s="43"/>
      <c r="C26" s="42"/>
      <c r="D26" s="42"/>
    </row>
    <row r="27" spans="1:6" ht="14.25" thickBot="1">
      <c r="A27" s="45"/>
      <c r="B27" s="41"/>
    </row>
    <row r="28" spans="1:6" ht="22.15" customHeight="1" thickBot="1">
      <c r="A28" s="40"/>
      <c r="C28" s="53"/>
      <c r="D28" s="54" t="s">
        <v>248</v>
      </c>
      <c r="E28" s="989" t="s">
        <v>581</v>
      </c>
      <c r="F28" s="990"/>
    </row>
    <row r="29" spans="1:6" ht="63.6" customHeight="1">
      <c r="A29" s="40"/>
      <c r="C29" s="983" t="s">
        <v>249</v>
      </c>
      <c r="D29" s="988"/>
      <c r="E29" s="991"/>
      <c r="F29" s="992"/>
    </row>
    <row r="30" spans="1:6" ht="63.6" customHeight="1" thickBot="1">
      <c r="A30" s="40"/>
      <c r="C30" s="983"/>
      <c r="D30" s="988"/>
      <c r="E30" s="993"/>
      <c r="F30" s="994"/>
    </row>
    <row r="31" spans="1:6" ht="63.6" customHeight="1">
      <c r="A31" s="40"/>
      <c r="C31" s="983" t="s">
        <v>250</v>
      </c>
      <c r="D31" s="55"/>
      <c r="E31" s="991"/>
      <c r="F31" s="992"/>
    </row>
    <row r="32" spans="1:6" ht="74.25" customHeight="1" thickBot="1">
      <c r="A32" s="40"/>
      <c r="C32" s="983"/>
      <c r="D32" s="56"/>
      <c r="E32" s="993"/>
      <c r="F32" s="994"/>
    </row>
    <row r="33" spans="1:6">
      <c r="A33" s="40"/>
      <c r="B33" s="41"/>
      <c r="D33" s="41"/>
    </row>
    <row r="34" spans="1:6" s="588" customFormat="1" ht="17.25">
      <c r="A34" s="981" t="s">
        <v>410</v>
      </c>
      <c r="B34" s="981"/>
      <c r="C34" s="981"/>
      <c r="D34" s="981"/>
      <c r="F34" s="589"/>
    </row>
    <row r="35" spans="1:6" s="588" customFormat="1" ht="17.25">
      <c r="A35" s="982" t="s">
        <v>411</v>
      </c>
      <c r="B35" s="982"/>
      <c r="C35" s="982"/>
      <c r="D35" s="982"/>
      <c r="E35" s="982"/>
      <c r="F35" s="982"/>
    </row>
    <row r="36" spans="1:6" s="588" customFormat="1" ht="35.25" customHeight="1">
      <c r="A36" s="982" t="s">
        <v>412</v>
      </c>
      <c r="B36" s="982"/>
      <c r="C36" s="982"/>
      <c r="D36" s="982"/>
      <c r="E36" s="982"/>
      <c r="F36" s="982"/>
    </row>
    <row r="37" spans="1:6" ht="14.45" customHeight="1">
      <c r="A37" s="40"/>
      <c r="B37" s="41"/>
    </row>
    <row r="38" spans="1:6" ht="14.45" customHeight="1">
      <c r="A38" s="40"/>
      <c r="B38" s="41"/>
    </row>
    <row r="39" spans="1:6" ht="17.25">
      <c r="A39" s="46"/>
      <c r="B39" s="47"/>
      <c r="C39" s="46"/>
    </row>
    <row r="40" spans="1:6">
      <c r="A40" s="40"/>
      <c r="B40" s="41"/>
    </row>
    <row r="41" spans="1:6">
      <c r="A41" s="40"/>
      <c r="B41" s="41"/>
    </row>
    <row r="42" spans="1:6">
      <c r="A42" s="40"/>
      <c r="B42" s="41"/>
    </row>
    <row r="43" spans="1:6">
      <c r="A43" s="40"/>
      <c r="B43" s="41"/>
    </row>
    <row r="44" spans="1:6">
      <c r="A44" s="40"/>
      <c r="B44" s="41"/>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sheetProtection algorithmName="SHA-512" hashValue="u5zPCAJ8hSIsSPpol0PszR2OxbTVkVLcHK2Qtjj1YvfJa0c6qeG6PZEb0CnLJdTV/5cZPGVqFcNcdQZKOaBKLw==" saltValue="xXm8cGaqPJGWwvnoZazrww==" spinCount="100000" sheet="1" objects="1" scenarios="1" selectLockedCells="1"/>
  <mergeCells count="13">
    <mergeCell ref="A34:D34"/>
    <mergeCell ref="A35:F35"/>
    <mergeCell ref="A36:F36"/>
    <mergeCell ref="C31:C32"/>
    <mergeCell ref="A1:E1"/>
    <mergeCell ref="A2:E2"/>
    <mergeCell ref="A3:D3"/>
    <mergeCell ref="A19:D19"/>
    <mergeCell ref="C29:C30"/>
    <mergeCell ref="D29:D30"/>
    <mergeCell ref="E28:F28"/>
    <mergeCell ref="E29:F30"/>
    <mergeCell ref="E31:F32"/>
  </mergeCells>
  <phoneticPr fontId="8"/>
  <printOptions horizontalCentered="1" verticalCentered="1"/>
  <pageMargins left="0.70866141732283472" right="0.70866141732283472" top="0.35433070866141736" bottom="0.35433070866141736" header="0.31496062992125984" footer="0.31496062992125984"/>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8"/>
  <sheetViews>
    <sheetView zoomScale="70" zoomScaleNormal="70" zoomScaleSheetLayoutView="85" workbookViewId="0">
      <selection activeCell="A5" sqref="A5:B37"/>
    </sheetView>
  </sheetViews>
  <sheetFormatPr defaultColWidth="9" defaultRowHeight="13.5"/>
  <cols>
    <col min="1" max="1" width="21.75" style="2" customWidth="1"/>
    <col min="2" max="2" width="20.375" style="2" customWidth="1"/>
    <col min="3" max="7" width="6" style="2" customWidth="1"/>
    <col min="8" max="8" width="8.625" style="48" customWidth="1"/>
    <col min="9" max="9" width="8.5" style="48" customWidth="1"/>
    <col min="10" max="10" width="26.875" style="48" customWidth="1"/>
    <col min="11" max="11" width="29.5" style="48" bestFit="1" customWidth="1"/>
    <col min="12" max="12" width="65.75" style="48" customWidth="1"/>
    <col min="13" max="13" width="8.875" style="2" customWidth="1"/>
    <col min="14" max="14" width="9.125" style="2" customWidth="1"/>
    <col min="15" max="16384" width="9" style="2"/>
  </cols>
  <sheetData>
    <row r="1" spans="1:13" ht="14.25" thickBot="1">
      <c r="A1" s="7" t="s">
        <v>95</v>
      </c>
      <c r="B1" s="7"/>
      <c r="C1" s="7"/>
      <c r="D1" s="7"/>
      <c r="E1" s="7"/>
      <c r="F1" s="7"/>
      <c r="G1" s="7"/>
    </row>
    <row r="2" spans="1:13" ht="27.75" customHeight="1">
      <c r="A2" s="1445" t="s">
        <v>29</v>
      </c>
      <c r="B2" s="1673"/>
      <c r="C2" s="1437" t="s">
        <v>94</v>
      </c>
      <c r="D2" s="1438"/>
      <c r="E2" s="1438"/>
      <c r="F2" s="1438"/>
      <c r="G2" s="1439"/>
      <c r="H2" s="1443" t="s">
        <v>359</v>
      </c>
      <c r="I2" s="1676"/>
      <c r="J2" s="1676"/>
      <c r="K2" s="1676"/>
      <c r="L2" s="1444"/>
    </row>
    <row r="3" spans="1:13" ht="39" customHeight="1">
      <c r="A3" s="1446"/>
      <c r="B3" s="1674"/>
      <c r="C3" s="1440" t="s">
        <v>96</v>
      </c>
      <c r="D3" s="1442"/>
      <c r="E3" s="1442"/>
      <c r="F3" s="1442"/>
      <c r="G3" s="1441"/>
      <c r="H3" s="1440" t="s">
        <v>90</v>
      </c>
      <c r="I3" s="1441"/>
      <c r="J3" s="1677" t="s">
        <v>251</v>
      </c>
      <c r="K3" s="1673"/>
      <c r="L3" s="1678"/>
    </row>
    <row r="4" spans="1:13" ht="18" customHeight="1">
      <c r="A4" s="1447"/>
      <c r="B4" s="1675"/>
      <c r="C4" s="628" t="s">
        <v>87</v>
      </c>
      <c r="D4" s="630" t="s">
        <v>88</v>
      </c>
      <c r="E4" s="630" t="s">
        <v>89</v>
      </c>
      <c r="F4" s="630"/>
      <c r="G4" s="629"/>
      <c r="H4" s="628" t="s">
        <v>35</v>
      </c>
      <c r="I4" s="629" t="s">
        <v>36</v>
      </c>
      <c r="J4" s="1679"/>
      <c r="K4" s="1675"/>
      <c r="L4" s="1680"/>
    </row>
    <row r="5" spans="1:13" ht="18" customHeight="1">
      <c r="A5" s="1667" t="s">
        <v>557</v>
      </c>
      <c r="B5" s="1668"/>
      <c r="C5" s="14">
        <v>0.13700000000000001</v>
      </c>
      <c r="D5" s="8">
        <v>0.1</v>
      </c>
      <c r="E5" s="12">
        <v>5.5E-2</v>
      </c>
      <c r="F5" s="4">
        <v>0</v>
      </c>
      <c r="G5" s="4">
        <v>0</v>
      </c>
      <c r="H5" s="14">
        <v>6.3E-2</v>
      </c>
      <c r="I5" s="9">
        <v>4.2000000000000003E-2</v>
      </c>
      <c r="J5" s="12" t="s">
        <v>556</v>
      </c>
      <c r="K5" s="49" t="s">
        <v>555</v>
      </c>
      <c r="L5" s="9" t="s">
        <v>237</v>
      </c>
      <c r="M5" s="2" t="s">
        <v>255</v>
      </c>
    </row>
    <row r="6" spans="1:13" ht="18" customHeight="1">
      <c r="A6" s="1667" t="s">
        <v>21</v>
      </c>
      <c r="B6" s="1668"/>
      <c r="C6" s="14">
        <v>0.13700000000000001</v>
      </c>
      <c r="D6" s="8">
        <v>0.1</v>
      </c>
      <c r="E6" s="12">
        <v>5.5E-2</v>
      </c>
      <c r="F6" s="4">
        <v>0</v>
      </c>
      <c r="G6" s="4">
        <v>0</v>
      </c>
      <c r="H6" s="14">
        <v>6.3E-2</v>
      </c>
      <c r="I6" s="9">
        <v>4.2000000000000003E-2</v>
      </c>
      <c r="J6" s="12" t="s">
        <v>519</v>
      </c>
      <c r="K6" s="49" t="s">
        <v>518</v>
      </c>
      <c r="L6" s="9" t="s">
        <v>252</v>
      </c>
      <c r="M6" s="2" t="s">
        <v>255</v>
      </c>
    </row>
    <row r="7" spans="1:13" ht="18" customHeight="1">
      <c r="A7" s="1667" t="s">
        <v>360</v>
      </c>
      <c r="B7" s="1668"/>
      <c r="C7" s="14">
        <v>0.13700000000000001</v>
      </c>
      <c r="D7" s="8">
        <v>0.1</v>
      </c>
      <c r="E7" s="12">
        <v>5.5E-2</v>
      </c>
      <c r="F7" s="4">
        <v>0</v>
      </c>
      <c r="G7" s="4">
        <v>0</v>
      </c>
      <c r="H7" s="14">
        <v>6.3E-2</v>
      </c>
      <c r="I7" s="9">
        <v>4.2000000000000003E-2</v>
      </c>
      <c r="J7" s="12" t="s">
        <v>519</v>
      </c>
      <c r="K7" s="49" t="s">
        <v>518</v>
      </c>
      <c r="L7" s="9" t="s">
        <v>252</v>
      </c>
      <c r="M7" s="2" t="s">
        <v>255</v>
      </c>
    </row>
    <row r="8" spans="1:13" ht="18" customHeight="1">
      <c r="A8" s="1667" t="s">
        <v>554</v>
      </c>
      <c r="B8" s="1668"/>
      <c r="C8" s="14">
        <v>5.8000000000000003E-2</v>
      </c>
      <c r="D8" s="8">
        <v>4.2000000000000003E-2</v>
      </c>
      <c r="E8" s="12">
        <v>2.3E-2</v>
      </c>
      <c r="F8" s="4">
        <v>0</v>
      </c>
      <c r="G8" s="4">
        <v>0</v>
      </c>
      <c r="H8" s="14">
        <v>2.1000000000000001E-2</v>
      </c>
      <c r="I8" s="9">
        <v>1.4999999999999999E-2</v>
      </c>
      <c r="J8" s="12" t="s">
        <v>519</v>
      </c>
      <c r="K8" s="49" t="s">
        <v>518</v>
      </c>
      <c r="L8" s="9" t="s">
        <v>252</v>
      </c>
      <c r="M8" s="2" t="s">
        <v>255</v>
      </c>
    </row>
    <row r="9" spans="1:13" ht="18" customHeight="1">
      <c r="A9" s="1667" t="s">
        <v>553</v>
      </c>
      <c r="B9" s="1668"/>
      <c r="C9" s="14">
        <v>5.8999999999999997E-2</v>
      </c>
      <c r="D9" s="8">
        <v>4.2999999999999997E-2</v>
      </c>
      <c r="E9" s="12">
        <v>2.3E-2</v>
      </c>
      <c r="F9" s="4">
        <v>0</v>
      </c>
      <c r="G9" s="4">
        <v>0</v>
      </c>
      <c r="H9" s="14">
        <v>1.2E-2</v>
      </c>
      <c r="I9" s="9">
        <v>0.01</v>
      </c>
      <c r="J9" s="12" t="s">
        <v>519</v>
      </c>
      <c r="K9" s="49" t="s">
        <v>518</v>
      </c>
      <c r="L9" s="9" t="s">
        <v>252</v>
      </c>
      <c r="M9" s="2" t="s">
        <v>255</v>
      </c>
    </row>
    <row r="10" spans="1:13" ht="18" customHeight="1">
      <c r="A10" s="1667" t="s">
        <v>552</v>
      </c>
      <c r="B10" s="1668"/>
      <c r="C10" s="14">
        <v>5.8999999999999997E-2</v>
      </c>
      <c r="D10" s="8">
        <v>4.2999999999999997E-2</v>
      </c>
      <c r="E10" s="12">
        <v>2.3E-2</v>
      </c>
      <c r="F10" s="4">
        <v>0</v>
      </c>
      <c r="G10" s="4">
        <v>0</v>
      </c>
      <c r="H10" s="14">
        <v>1.2E-2</v>
      </c>
      <c r="I10" s="9">
        <v>0.01</v>
      </c>
      <c r="J10" s="12" t="s">
        <v>519</v>
      </c>
      <c r="K10" s="49" t="s">
        <v>518</v>
      </c>
      <c r="L10" s="9" t="s">
        <v>551</v>
      </c>
      <c r="M10" s="2" t="s">
        <v>255</v>
      </c>
    </row>
    <row r="11" spans="1:13" ht="18" customHeight="1">
      <c r="A11" s="1667" t="s">
        <v>550</v>
      </c>
      <c r="B11" s="1668"/>
      <c r="C11" s="14">
        <v>4.7E-2</v>
      </c>
      <c r="D11" s="8">
        <v>3.4000000000000002E-2</v>
      </c>
      <c r="E11" s="12">
        <v>1.9E-2</v>
      </c>
      <c r="F11" s="4">
        <v>0</v>
      </c>
      <c r="G11" s="4">
        <v>0</v>
      </c>
      <c r="H11" s="14">
        <v>0.02</v>
      </c>
      <c r="I11" s="9">
        <v>1.7000000000000001E-2</v>
      </c>
      <c r="J11" s="12" t="s">
        <v>519</v>
      </c>
      <c r="K11" s="49" t="s">
        <v>518</v>
      </c>
      <c r="L11" s="9" t="s">
        <v>252</v>
      </c>
      <c r="M11" s="2" t="s">
        <v>255</v>
      </c>
    </row>
    <row r="12" spans="1:13" ht="18" customHeight="1">
      <c r="A12" s="1667" t="s">
        <v>549</v>
      </c>
      <c r="B12" s="1668"/>
      <c r="C12" s="14">
        <v>8.2000000000000003E-2</v>
      </c>
      <c r="D12" s="8">
        <v>0.06</v>
      </c>
      <c r="E12" s="12">
        <v>3.3000000000000002E-2</v>
      </c>
      <c r="F12" s="4">
        <v>0</v>
      </c>
      <c r="G12" s="4">
        <v>0</v>
      </c>
      <c r="H12" s="14">
        <v>1.7999999999999999E-2</v>
      </c>
      <c r="I12" s="9">
        <v>1.2E-2</v>
      </c>
      <c r="J12" s="12" t="s">
        <v>519</v>
      </c>
      <c r="K12" s="49" t="s">
        <v>518</v>
      </c>
      <c r="L12" s="9" t="s">
        <v>548</v>
      </c>
      <c r="M12" s="2" t="s">
        <v>255</v>
      </c>
    </row>
    <row r="13" spans="1:13" ht="18" customHeight="1">
      <c r="A13" s="1667" t="s">
        <v>22</v>
      </c>
      <c r="B13" s="1668"/>
      <c r="C13" s="14">
        <v>8.2000000000000003E-2</v>
      </c>
      <c r="D13" s="8">
        <v>0.06</v>
      </c>
      <c r="E13" s="12">
        <v>3.3000000000000002E-2</v>
      </c>
      <c r="F13" s="4">
        <v>0</v>
      </c>
      <c r="G13" s="4">
        <v>0</v>
      </c>
      <c r="H13" s="14">
        <v>1.7999999999999999E-2</v>
      </c>
      <c r="I13" s="9">
        <v>1.2E-2</v>
      </c>
      <c r="J13" s="12" t="s">
        <v>519</v>
      </c>
      <c r="K13" s="49" t="s">
        <v>518</v>
      </c>
      <c r="L13" s="9" t="s">
        <v>548</v>
      </c>
      <c r="M13" s="2" t="s">
        <v>255</v>
      </c>
    </row>
    <row r="14" spans="1:13" ht="18" customHeight="1">
      <c r="A14" s="1667" t="s">
        <v>547</v>
      </c>
      <c r="B14" s="1668"/>
      <c r="C14" s="14">
        <v>0.104</v>
      </c>
      <c r="D14" s="8">
        <v>7.5999999999999998E-2</v>
      </c>
      <c r="E14" s="12">
        <v>4.2000000000000003E-2</v>
      </c>
      <c r="F14" s="4">
        <v>0</v>
      </c>
      <c r="G14" s="4">
        <v>0</v>
      </c>
      <c r="H14" s="14">
        <v>3.1E-2</v>
      </c>
      <c r="I14" s="9">
        <v>2.4E-2</v>
      </c>
      <c r="J14" s="12" t="s">
        <v>519</v>
      </c>
      <c r="K14" s="49" t="s">
        <v>518</v>
      </c>
      <c r="L14" s="9" t="s">
        <v>252</v>
      </c>
      <c r="M14" s="2" t="s">
        <v>255</v>
      </c>
    </row>
    <row r="15" spans="1:13" ht="18" customHeight="1">
      <c r="A15" s="1667" t="s">
        <v>546</v>
      </c>
      <c r="B15" s="1668"/>
      <c r="C15" s="14">
        <v>0.10199999999999999</v>
      </c>
      <c r="D15" s="8">
        <v>7.3999999999999996E-2</v>
      </c>
      <c r="E15" s="12">
        <v>4.1000000000000002E-2</v>
      </c>
      <c r="F15" s="4">
        <v>0</v>
      </c>
      <c r="G15" s="4">
        <v>0</v>
      </c>
      <c r="H15" s="14">
        <v>1.4999999999999999E-2</v>
      </c>
      <c r="I15" s="9">
        <v>1.2E-2</v>
      </c>
      <c r="J15" s="12" t="s">
        <v>519</v>
      </c>
      <c r="K15" s="49" t="s">
        <v>518</v>
      </c>
      <c r="L15" s="9" t="s">
        <v>252</v>
      </c>
      <c r="M15" s="2" t="s">
        <v>255</v>
      </c>
    </row>
    <row r="16" spans="1:13" ht="18" customHeight="1">
      <c r="A16" s="1667" t="s">
        <v>24</v>
      </c>
      <c r="B16" s="1668"/>
      <c r="C16" s="14">
        <v>0.10199999999999999</v>
      </c>
      <c r="D16" s="8">
        <v>7.3999999999999996E-2</v>
      </c>
      <c r="E16" s="12">
        <v>4.1000000000000002E-2</v>
      </c>
      <c r="F16" s="4">
        <v>0</v>
      </c>
      <c r="G16" s="4">
        <v>0</v>
      </c>
      <c r="H16" s="14">
        <v>1.4999999999999999E-2</v>
      </c>
      <c r="I16" s="9">
        <v>1.2E-2</v>
      </c>
      <c r="J16" s="12" t="s">
        <v>519</v>
      </c>
      <c r="K16" s="49" t="s">
        <v>518</v>
      </c>
      <c r="L16" s="9" t="s">
        <v>252</v>
      </c>
      <c r="M16" s="2" t="s">
        <v>255</v>
      </c>
    </row>
    <row r="17" spans="1:13" ht="18" customHeight="1">
      <c r="A17" s="1667" t="s">
        <v>545</v>
      </c>
      <c r="B17" s="1668"/>
      <c r="C17" s="14">
        <v>0.111</v>
      </c>
      <c r="D17" s="8">
        <v>8.1000000000000003E-2</v>
      </c>
      <c r="E17" s="12">
        <v>4.4999999999999998E-2</v>
      </c>
      <c r="F17" s="4">
        <v>0</v>
      </c>
      <c r="G17" s="4">
        <v>0</v>
      </c>
      <c r="H17" s="14">
        <v>3.1E-2</v>
      </c>
      <c r="I17" s="9">
        <v>2.3E-2</v>
      </c>
      <c r="J17" s="12" t="s">
        <v>519</v>
      </c>
      <c r="K17" s="49" t="s">
        <v>518</v>
      </c>
      <c r="L17" s="9" t="s">
        <v>252</v>
      </c>
      <c r="M17" s="2" t="s">
        <v>255</v>
      </c>
    </row>
    <row r="18" spans="1:13" ht="18" customHeight="1">
      <c r="A18" s="1667" t="s">
        <v>25</v>
      </c>
      <c r="B18" s="1668"/>
      <c r="C18" s="14">
        <v>8.3000000000000004E-2</v>
      </c>
      <c r="D18" s="8">
        <v>0.06</v>
      </c>
      <c r="E18" s="12">
        <v>3.3000000000000002E-2</v>
      </c>
      <c r="F18" s="4">
        <v>0</v>
      </c>
      <c r="G18" s="4">
        <v>0</v>
      </c>
      <c r="H18" s="14">
        <v>2.7E-2</v>
      </c>
      <c r="I18" s="9">
        <v>2.3E-2</v>
      </c>
      <c r="J18" s="12" t="s">
        <v>519</v>
      </c>
      <c r="K18" s="49" t="s">
        <v>518</v>
      </c>
      <c r="L18" s="9" t="s">
        <v>544</v>
      </c>
      <c r="M18" s="2" t="s">
        <v>255</v>
      </c>
    </row>
    <row r="19" spans="1:13" ht="18" customHeight="1">
      <c r="A19" s="1667" t="s">
        <v>23</v>
      </c>
      <c r="B19" s="1668"/>
      <c r="C19" s="14">
        <v>8.3000000000000004E-2</v>
      </c>
      <c r="D19" s="8">
        <v>0.06</v>
      </c>
      <c r="E19" s="12">
        <v>3.3000000000000002E-2</v>
      </c>
      <c r="F19" s="4">
        <v>0</v>
      </c>
      <c r="G19" s="4">
        <v>0</v>
      </c>
      <c r="H19" s="14">
        <v>2.7E-2</v>
      </c>
      <c r="I19" s="9">
        <v>2.3E-2</v>
      </c>
      <c r="J19" s="12" t="s">
        <v>519</v>
      </c>
      <c r="K19" s="49" t="s">
        <v>518</v>
      </c>
      <c r="L19" s="9" t="s">
        <v>544</v>
      </c>
      <c r="M19" s="2" t="s">
        <v>255</v>
      </c>
    </row>
    <row r="20" spans="1:13" ht="27.75" customHeight="1">
      <c r="A20" s="1667" t="s">
        <v>543</v>
      </c>
      <c r="B20" s="1668"/>
      <c r="C20" s="14">
        <v>8.3000000000000004E-2</v>
      </c>
      <c r="D20" s="8">
        <v>0.06</v>
      </c>
      <c r="E20" s="12">
        <v>3.3000000000000002E-2</v>
      </c>
      <c r="F20" s="4">
        <v>0</v>
      </c>
      <c r="G20" s="4">
        <v>0</v>
      </c>
      <c r="H20" s="14">
        <v>2.7E-2</v>
      </c>
      <c r="I20" s="9">
        <v>2.3E-2</v>
      </c>
      <c r="J20" s="12" t="s">
        <v>519</v>
      </c>
      <c r="K20" s="49" t="s">
        <v>518</v>
      </c>
      <c r="L20" s="9" t="s">
        <v>517</v>
      </c>
      <c r="M20" s="2" t="s">
        <v>255</v>
      </c>
    </row>
    <row r="21" spans="1:13" ht="18" customHeight="1">
      <c r="A21" s="1667" t="s">
        <v>26</v>
      </c>
      <c r="B21" s="1668"/>
      <c r="C21" s="14">
        <v>3.9E-2</v>
      </c>
      <c r="D21" s="8">
        <v>2.9000000000000001E-2</v>
      </c>
      <c r="E21" s="12">
        <v>1.6E-2</v>
      </c>
      <c r="F21" s="4">
        <v>0</v>
      </c>
      <c r="G21" s="4">
        <v>0</v>
      </c>
      <c r="H21" s="14">
        <v>2.1000000000000001E-2</v>
      </c>
      <c r="I21" s="9">
        <v>1.7000000000000001E-2</v>
      </c>
      <c r="J21" s="12" t="s">
        <v>519</v>
      </c>
      <c r="K21" s="49" t="s">
        <v>518</v>
      </c>
      <c r="L21" s="9" t="s">
        <v>252</v>
      </c>
      <c r="M21" s="2" t="s">
        <v>255</v>
      </c>
    </row>
    <row r="22" spans="1:13" ht="29.25" customHeight="1">
      <c r="A22" s="1667" t="s">
        <v>542</v>
      </c>
      <c r="B22" s="1668"/>
      <c r="C22" s="14">
        <v>3.9E-2</v>
      </c>
      <c r="D22" s="8">
        <v>2.9000000000000001E-2</v>
      </c>
      <c r="E22" s="12">
        <v>1.6E-2</v>
      </c>
      <c r="F22" s="4">
        <v>0</v>
      </c>
      <c r="G22" s="4">
        <v>0</v>
      </c>
      <c r="H22" s="14">
        <v>2.1000000000000001E-2</v>
      </c>
      <c r="I22" s="9">
        <v>1.7000000000000001E-2</v>
      </c>
      <c r="J22" s="12" t="s">
        <v>519</v>
      </c>
      <c r="K22" s="49" t="s">
        <v>518</v>
      </c>
      <c r="L22" s="9" t="s">
        <v>521</v>
      </c>
      <c r="M22" s="2" t="s">
        <v>255</v>
      </c>
    </row>
    <row r="23" spans="1:13" ht="18" customHeight="1">
      <c r="A23" s="1667" t="s">
        <v>27</v>
      </c>
      <c r="B23" s="1668"/>
      <c r="C23" s="14">
        <v>2.5999999999999999E-2</v>
      </c>
      <c r="D23" s="8">
        <v>1.9E-2</v>
      </c>
      <c r="E23" s="12">
        <v>0.01</v>
      </c>
      <c r="F23" s="4">
        <v>0</v>
      </c>
      <c r="G23" s="4">
        <v>0</v>
      </c>
      <c r="H23" s="14">
        <v>1.4999999999999999E-2</v>
      </c>
      <c r="I23" s="9">
        <v>1.0999999999999999E-2</v>
      </c>
      <c r="J23" s="12" t="s">
        <v>519</v>
      </c>
      <c r="K23" s="49" t="s">
        <v>518</v>
      </c>
      <c r="L23" s="9" t="s">
        <v>252</v>
      </c>
      <c r="M23" s="2" t="s">
        <v>255</v>
      </c>
    </row>
    <row r="24" spans="1:13" ht="27.75" customHeight="1">
      <c r="A24" s="1667" t="s">
        <v>541</v>
      </c>
      <c r="B24" s="1668"/>
      <c r="C24" s="14">
        <v>2.5999999999999999E-2</v>
      </c>
      <c r="D24" s="8">
        <v>1.9E-2</v>
      </c>
      <c r="E24" s="12">
        <v>0.01</v>
      </c>
      <c r="F24" s="4">
        <v>0</v>
      </c>
      <c r="G24" s="4">
        <v>0</v>
      </c>
      <c r="H24" s="14">
        <v>1.4999999999999999E-2</v>
      </c>
      <c r="I24" s="9">
        <v>1.0999999999999999E-2</v>
      </c>
      <c r="J24" s="12" t="s">
        <v>519</v>
      </c>
      <c r="K24" s="49" t="s">
        <v>518</v>
      </c>
      <c r="L24" s="9" t="s">
        <v>521</v>
      </c>
      <c r="M24" s="2" t="s">
        <v>255</v>
      </c>
    </row>
    <row r="25" spans="1:13" ht="18" customHeight="1">
      <c r="A25" s="1667" t="s">
        <v>32</v>
      </c>
      <c r="B25" s="1668"/>
      <c r="C25" s="14">
        <v>2.5999999999999999E-2</v>
      </c>
      <c r="D25" s="8">
        <v>1.9E-2</v>
      </c>
      <c r="E25" s="12">
        <v>0.01</v>
      </c>
      <c r="F25" s="4">
        <v>0</v>
      </c>
      <c r="G25" s="4">
        <v>0</v>
      </c>
      <c r="H25" s="14">
        <v>1.4999999999999999E-2</v>
      </c>
      <c r="I25" s="9">
        <v>1.0999999999999999E-2</v>
      </c>
      <c r="J25" s="12" t="s">
        <v>519</v>
      </c>
      <c r="K25" s="49" t="s">
        <v>518</v>
      </c>
      <c r="L25" s="9" t="s">
        <v>252</v>
      </c>
      <c r="M25" s="2" t="s">
        <v>255</v>
      </c>
    </row>
    <row r="26" spans="1:13" ht="27.75" customHeight="1" thickBot="1">
      <c r="A26" s="1669" t="s">
        <v>540</v>
      </c>
      <c r="B26" s="1670"/>
      <c r="C26" s="15">
        <v>2.5999999999999999E-2</v>
      </c>
      <c r="D26" s="10">
        <v>1.9E-2</v>
      </c>
      <c r="E26" s="13">
        <v>0.01</v>
      </c>
      <c r="F26" s="4">
        <v>0</v>
      </c>
      <c r="G26" s="4">
        <v>0</v>
      </c>
      <c r="H26" s="15">
        <v>1.4999999999999999E-2</v>
      </c>
      <c r="I26" s="11">
        <v>1.0999999999999999E-2</v>
      </c>
      <c r="J26" s="13" t="s">
        <v>519</v>
      </c>
      <c r="K26" s="50" t="s">
        <v>518</v>
      </c>
      <c r="L26" s="11" t="s">
        <v>517</v>
      </c>
      <c r="M26" s="2" t="s">
        <v>255</v>
      </c>
    </row>
    <row r="27" spans="1:13" ht="28.5" customHeight="1">
      <c r="A27" s="1671" t="s">
        <v>539</v>
      </c>
      <c r="B27" s="1672"/>
      <c r="C27" s="908">
        <v>0.13700000000000001</v>
      </c>
      <c r="D27" s="911">
        <v>0.1</v>
      </c>
      <c r="E27" s="910">
        <v>5.5E-2</v>
      </c>
      <c r="F27" s="909">
        <v>0</v>
      </c>
      <c r="G27" s="909">
        <v>0</v>
      </c>
      <c r="H27" s="908">
        <v>6.3E-2</v>
      </c>
      <c r="I27" s="907">
        <v>4.2000000000000003E-2</v>
      </c>
      <c r="J27" s="906" t="s">
        <v>538</v>
      </c>
      <c r="K27" s="905" t="s">
        <v>537</v>
      </c>
      <c r="L27" s="904" t="s">
        <v>536</v>
      </c>
      <c r="M27" s="2" t="s">
        <v>255</v>
      </c>
    </row>
    <row r="28" spans="1:13" ht="18" customHeight="1" thickBot="1">
      <c r="A28" s="1669" t="s">
        <v>535</v>
      </c>
      <c r="B28" s="1670"/>
      <c r="C28" s="15">
        <v>5.8999999999999997E-2</v>
      </c>
      <c r="D28" s="10">
        <v>4.2999999999999997E-2</v>
      </c>
      <c r="E28" s="13">
        <v>2.3E-2</v>
      </c>
      <c r="F28" s="5">
        <v>0</v>
      </c>
      <c r="G28" s="5">
        <v>0</v>
      </c>
      <c r="H28" s="15">
        <v>1.2E-2</v>
      </c>
      <c r="I28" s="11">
        <v>0.01</v>
      </c>
      <c r="J28" s="903" t="s">
        <v>534</v>
      </c>
      <c r="K28" s="902" t="s">
        <v>533</v>
      </c>
      <c r="L28" s="901" t="s">
        <v>532</v>
      </c>
      <c r="M28" s="2" t="s">
        <v>255</v>
      </c>
    </row>
    <row r="29" spans="1:13" ht="18" customHeight="1">
      <c r="A29" s="1667" t="s">
        <v>531</v>
      </c>
      <c r="B29" s="1668"/>
      <c r="C29" s="14">
        <v>5.8000000000000003E-2</v>
      </c>
      <c r="D29" s="8">
        <v>4.2000000000000003E-2</v>
      </c>
      <c r="E29" s="12">
        <v>2.3E-2</v>
      </c>
      <c r="F29" s="4">
        <v>0</v>
      </c>
      <c r="G29" s="4">
        <v>0</v>
      </c>
      <c r="H29" s="14">
        <v>2.1000000000000001E-2</v>
      </c>
      <c r="I29" s="9">
        <v>1.4999999999999999E-2</v>
      </c>
      <c r="J29" s="12" t="s">
        <v>519</v>
      </c>
      <c r="K29" s="49" t="s">
        <v>518</v>
      </c>
      <c r="L29" s="9" t="s">
        <v>252</v>
      </c>
      <c r="M29" s="2" t="s">
        <v>255</v>
      </c>
    </row>
    <row r="30" spans="1:13" ht="18" customHeight="1">
      <c r="A30" s="1667" t="s">
        <v>530</v>
      </c>
      <c r="B30" s="1668"/>
      <c r="C30" s="14">
        <v>4.7E-2</v>
      </c>
      <c r="D30" s="8">
        <v>3.4000000000000002E-2</v>
      </c>
      <c r="E30" s="12">
        <v>1.9E-2</v>
      </c>
      <c r="F30" s="4">
        <v>0</v>
      </c>
      <c r="G30" s="4">
        <v>0</v>
      </c>
      <c r="H30" s="14">
        <v>0.02</v>
      </c>
      <c r="I30" s="9">
        <v>1.7000000000000001E-2</v>
      </c>
      <c r="J30" s="12" t="s">
        <v>519</v>
      </c>
      <c r="K30" s="49" t="s">
        <v>518</v>
      </c>
      <c r="L30" s="9" t="s">
        <v>252</v>
      </c>
      <c r="M30" s="2" t="s">
        <v>255</v>
      </c>
    </row>
    <row r="31" spans="1:13" ht="18" customHeight="1">
      <c r="A31" s="1667" t="s">
        <v>529</v>
      </c>
      <c r="B31" s="1668"/>
      <c r="C31" s="14">
        <v>8.2000000000000003E-2</v>
      </c>
      <c r="D31" s="8">
        <v>0.06</v>
      </c>
      <c r="E31" s="12">
        <v>3.3000000000000002E-2</v>
      </c>
      <c r="F31" s="4">
        <v>0</v>
      </c>
      <c r="G31" s="4">
        <v>0</v>
      </c>
      <c r="H31" s="14">
        <v>1.7999999999999999E-2</v>
      </c>
      <c r="I31" s="9">
        <v>1.2E-2</v>
      </c>
      <c r="J31" s="12" t="s">
        <v>519</v>
      </c>
      <c r="K31" s="49" t="s">
        <v>518</v>
      </c>
      <c r="L31" s="9" t="s">
        <v>528</v>
      </c>
      <c r="M31" s="2" t="s">
        <v>255</v>
      </c>
    </row>
    <row r="32" spans="1:13" ht="18" customHeight="1">
      <c r="A32" s="1667" t="s">
        <v>527</v>
      </c>
      <c r="B32" s="1668"/>
      <c r="C32" s="14">
        <v>0.104</v>
      </c>
      <c r="D32" s="8">
        <v>7.5999999999999998E-2</v>
      </c>
      <c r="E32" s="12">
        <v>4.2000000000000003E-2</v>
      </c>
      <c r="F32" s="4">
        <v>0</v>
      </c>
      <c r="G32" s="4">
        <v>0</v>
      </c>
      <c r="H32" s="14">
        <v>3.1E-2</v>
      </c>
      <c r="I32" s="9">
        <v>2.4E-2</v>
      </c>
      <c r="J32" s="12" t="s">
        <v>519</v>
      </c>
      <c r="K32" s="49" t="s">
        <v>518</v>
      </c>
      <c r="L32" s="9" t="s">
        <v>252</v>
      </c>
      <c r="M32" s="2" t="s">
        <v>255</v>
      </c>
    </row>
    <row r="33" spans="1:13" ht="18" customHeight="1">
      <c r="A33" s="1667" t="s">
        <v>526</v>
      </c>
      <c r="B33" s="1668"/>
      <c r="C33" s="14">
        <v>0.10199999999999999</v>
      </c>
      <c r="D33" s="8">
        <v>7.3999999999999996E-2</v>
      </c>
      <c r="E33" s="12">
        <v>4.1000000000000002E-2</v>
      </c>
      <c r="F33" s="4">
        <v>0</v>
      </c>
      <c r="G33" s="4">
        <v>0</v>
      </c>
      <c r="H33" s="14">
        <v>1.4999999999999999E-2</v>
      </c>
      <c r="I33" s="9">
        <v>1.2E-2</v>
      </c>
      <c r="J33" s="12" t="s">
        <v>519</v>
      </c>
      <c r="K33" s="49" t="s">
        <v>518</v>
      </c>
      <c r="L33" s="9" t="s">
        <v>252</v>
      </c>
      <c r="M33" s="2" t="s">
        <v>255</v>
      </c>
    </row>
    <row r="34" spans="1:13" ht="18" customHeight="1">
      <c r="A34" s="1667" t="s">
        <v>525</v>
      </c>
      <c r="B34" s="1668"/>
      <c r="C34" s="14">
        <v>0.111</v>
      </c>
      <c r="D34" s="8">
        <v>8.1000000000000003E-2</v>
      </c>
      <c r="E34" s="12">
        <v>4.4999999999999998E-2</v>
      </c>
      <c r="F34" s="4">
        <v>0</v>
      </c>
      <c r="G34" s="4">
        <v>0</v>
      </c>
      <c r="H34" s="14">
        <v>3.1E-2</v>
      </c>
      <c r="I34" s="9">
        <v>2.3E-2</v>
      </c>
      <c r="J34" s="12" t="s">
        <v>519</v>
      </c>
      <c r="K34" s="49" t="s">
        <v>518</v>
      </c>
      <c r="L34" s="9" t="s">
        <v>252</v>
      </c>
      <c r="M34" s="2" t="s">
        <v>255</v>
      </c>
    </row>
    <row r="35" spans="1:13" ht="27.75" customHeight="1">
      <c r="A35" s="1667" t="s">
        <v>524</v>
      </c>
      <c r="B35" s="1668"/>
      <c r="C35" s="14">
        <v>8.3000000000000004E-2</v>
      </c>
      <c r="D35" s="8">
        <v>0.06</v>
      </c>
      <c r="E35" s="12">
        <v>3.3000000000000002E-2</v>
      </c>
      <c r="F35" s="4">
        <v>0</v>
      </c>
      <c r="G35" s="4">
        <v>0</v>
      </c>
      <c r="H35" s="14">
        <v>2.7E-2</v>
      </c>
      <c r="I35" s="9">
        <v>2.3E-2</v>
      </c>
      <c r="J35" s="12" t="s">
        <v>519</v>
      </c>
      <c r="K35" s="49" t="s">
        <v>518</v>
      </c>
      <c r="L35" s="9" t="s">
        <v>517</v>
      </c>
      <c r="M35" s="2" t="s">
        <v>255</v>
      </c>
    </row>
    <row r="36" spans="1:13" ht="29.25" customHeight="1">
      <c r="A36" s="1667" t="s">
        <v>523</v>
      </c>
      <c r="B36" s="1668"/>
      <c r="C36" s="14">
        <v>3.9E-2</v>
      </c>
      <c r="D36" s="8">
        <v>2.9000000000000001E-2</v>
      </c>
      <c r="E36" s="12">
        <v>1.6E-2</v>
      </c>
      <c r="F36" s="4">
        <v>0</v>
      </c>
      <c r="G36" s="4">
        <v>0</v>
      </c>
      <c r="H36" s="14">
        <v>2.1000000000000001E-2</v>
      </c>
      <c r="I36" s="9">
        <v>1.7000000000000001E-2</v>
      </c>
      <c r="J36" s="12" t="s">
        <v>519</v>
      </c>
      <c r="K36" s="49" t="s">
        <v>518</v>
      </c>
      <c r="L36" s="9" t="s">
        <v>521</v>
      </c>
      <c r="M36" s="2" t="s">
        <v>255</v>
      </c>
    </row>
    <row r="37" spans="1:13" ht="27.75" customHeight="1">
      <c r="A37" s="1667" t="s">
        <v>522</v>
      </c>
      <c r="B37" s="1668"/>
      <c r="C37" s="14">
        <v>2.5999999999999999E-2</v>
      </c>
      <c r="D37" s="8">
        <v>1.9E-2</v>
      </c>
      <c r="E37" s="12">
        <v>0.01</v>
      </c>
      <c r="F37" s="4">
        <v>0</v>
      </c>
      <c r="G37" s="4">
        <v>0</v>
      </c>
      <c r="H37" s="14">
        <v>1.4999999999999999E-2</v>
      </c>
      <c r="I37" s="9">
        <v>1.0999999999999999E-2</v>
      </c>
      <c r="J37" s="12" t="s">
        <v>519</v>
      </c>
      <c r="K37" s="49" t="s">
        <v>518</v>
      </c>
      <c r="L37" s="9" t="s">
        <v>521</v>
      </c>
      <c r="M37" s="2" t="s">
        <v>255</v>
      </c>
    </row>
    <row r="38" spans="1:13" ht="27.75" customHeight="1" thickBot="1">
      <c r="A38" s="1669" t="s">
        <v>520</v>
      </c>
      <c r="B38" s="1670"/>
      <c r="C38" s="15">
        <v>2.5999999999999999E-2</v>
      </c>
      <c r="D38" s="10">
        <v>1.9E-2</v>
      </c>
      <c r="E38" s="13">
        <v>0.01</v>
      </c>
      <c r="F38" s="5">
        <v>0</v>
      </c>
      <c r="G38" s="6">
        <v>0</v>
      </c>
      <c r="H38" s="15">
        <v>1.4999999999999999E-2</v>
      </c>
      <c r="I38" s="11">
        <v>1.0999999999999999E-2</v>
      </c>
      <c r="J38" s="13" t="s">
        <v>519</v>
      </c>
      <c r="K38" s="50" t="s">
        <v>518</v>
      </c>
      <c r="L38" s="11" t="s">
        <v>517</v>
      </c>
      <c r="M38" s="2" t="s">
        <v>255</v>
      </c>
    </row>
  </sheetData>
  <mergeCells count="40">
    <mergeCell ref="A11:B11"/>
    <mergeCell ref="H3:I3"/>
    <mergeCell ref="C3:G3"/>
    <mergeCell ref="H2:L2"/>
    <mergeCell ref="J3:L4"/>
    <mergeCell ref="A17:B17"/>
    <mergeCell ref="A18:B18"/>
    <mergeCell ref="A19:B19"/>
    <mergeCell ref="C2:G2"/>
    <mergeCell ref="A2:B4"/>
    <mergeCell ref="A12:B12"/>
    <mergeCell ref="A13:B13"/>
    <mergeCell ref="A14:B14"/>
    <mergeCell ref="A9:B9"/>
    <mergeCell ref="A15:B15"/>
    <mergeCell ref="A16:B16"/>
    <mergeCell ref="A10:B10"/>
    <mergeCell ref="A5:B5"/>
    <mergeCell ref="A6:B6"/>
    <mergeCell ref="A7:B7"/>
    <mergeCell ref="A8:B8"/>
    <mergeCell ref="A24:B24"/>
    <mergeCell ref="A25:B25"/>
    <mergeCell ref="A20:B20"/>
    <mergeCell ref="A21:B21"/>
    <mergeCell ref="A22:B22"/>
    <mergeCell ref="A23:B23"/>
    <mergeCell ref="A30:B30"/>
    <mergeCell ref="A31:B31"/>
    <mergeCell ref="A26:B26"/>
    <mergeCell ref="A27:B27"/>
    <mergeCell ref="A28:B28"/>
    <mergeCell ref="A29:B29"/>
    <mergeCell ref="A37:B37"/>
    <mergeCell ref="A38:B38"/>
    <mergeCell ref="A35:B35"/>
    <mergeCell ref="A36:B36"/>
    <mergeCell ref="A32:B32"/>
    <mergeCell ref="A33:B33"/>
    <mergeCell ref="A34:B34"/>
  </mergeCells>
  <phoneticPr fontId="8"/>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zoomScaleNormal="100" zoomScaleSheetLayoutView="85" workbookViewId="0">
      <selection sqref="A1:G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7" t="s">
        <v>558</v>
      </c>
      <c r="B1" s="7"/>
      <c r="C1" s="7"/>
    </row>
    <row r="2" spans="1:7" ht="27.75" customHeight="1">
      <c r="A2" s="1445" t="s">
        <v>29</v>
      </c>
      <c r="B2" s="1673"/>
      <c r="C2" s="912" t="s">
        <v>559</v>
      </c>
      <c r="E2" s="1437" t="s">
        <v>94</v>
      </c>
      <c r="F2" s="1438"/>
      <c r="G2" s="1438"/>
    </row>
    <row r="3" spans="1:7" ht="18" customHeight="1">
      <c r="A3" s="583" t="s">
        <v>557</v>
      </c>
      <c r="B3" s="913"/>
      <c r="C3" s="914">
        <v>2.1000000000000001E-2</v>
      </c>
      <c r="E3" s="1440" t="s">
        <v>560</v>
      </c>
      <c r="F3" s="1442"/>
      <c r="G3" s="1442"/>
    </row>
    <row r="4" spans="1:7" ht="18" customHeight="1">
      <c r="A4" s="915" t="s">
        <v>21</v>
      </c>
      <c r="B4" s="913"/>
      <c r="C4" s="914">
        <v>2.1000000000000001E-2</v>
      </c>
      <c r="E4" s="628" t="s">
        <v>87</v>
      </c>
      <c r="F4" s="630" t="s">
        <v>88</v>
      </c>
      <c r="G4" s="630" t="s">
        <v>89</v>
      </c>
    </row>
    <row r="5" spans="1:7" ht="18" customHeight="1">
      <c r="A5" s="915" t="s">
        <v>360</v>
      </c>
      <c r="B5" s="913"/>
      <c r="C5" s="914">
        <v>2.1000000000000001E-2</v>
      </c>
    </row>
    <row r="6" spans="1:7" ht="18" customHeight="1">
      <c r="A6" s="915" t="s">
        <v>554</v>
      </c>
      <c r="B6" s="913"/>
      <c r="C6" s="914">
        <v>0.01</v>
      </c>
    </row>
    <row r="7" spans="1:7" ht="18" customHeight="1">
      <c r="A7" s="915" t="s">
        <v>553</v>
      </c>
      <c r="B7" s="913"/>
      <c r="C7" s="914">
        <v>0.01</v>
      </c>
    </row>
    <row r="8" spans="1:7" ht="18" customHeight="1">
      <c r="A8" s="915" t="s">
        <v>552</v>
      </c>
      <c r="B8" s="913"/>
      <c r="C8" s="914">
        <v>0.01</v>
      </c>
    </row>
    <row r="9" spans="1:7" ht="18" customHeight="1">
      <c r="A9" s="915" t="s">
        <v>550</v>
      </c>
      <c r="B9" s="913"/>
      <c r="C9" s="914">
        <v>8.9999999999999993E-3</v>
      </c>
    </row>
    <row r="10" spans="1:7" ht="18" customHeight="1">
      <c r="A10" s="915" t="s">
        <v>549</v>
      </c>
      <c r="B10" s="913"/>
      <c r="C10" s="914">
        <v>1.4E-2</v>
      </c>
    </row>
    <row r="11" spans="1:7" ht="18" customHeight="1">
      <c r="A11" s="915" t="s">
        <v>22</v>
      </c>
      <c r="B11" s="913"/>
      <c r="C11" s="914">
        <v>1.4E-2</v>
      </c>
    </row>
    <row r="12" spans="1:7" ht="18" customHeight="1">
      <c r="A12" s="915" t="s">
        <v>547</v>
      </c>
      <c r="B12" s="913"/>
      <c r="C12" s="914">
        <v>2.1000000000000001E-2</v>
      </c>
    </row>
    <row r="13" spans="1:7" ht="18" customHeight="1">
      <c r="A13" s="915" t="s">
        <v>546</v>
      </c>
      <c r="B13" s="913"/>
      <c r="C13" s="914">
        <v>1.6E-2</v>
      </c>
    </row>
    <row r="14" spans="1:7" ht="18" customHeight="1">
      <c r="A14" s="915" t="s">
        <v>24</v>
      </c>
      <c r="B14" s="913"/>
      <c r="C14" s="914">
        <v>1.6E-2</v>
      </c>
    </row>
    <row r="15" spans="1:7" ht="18" customHeight="1">
      <c r="A15" s="915" t="s">
        <v>545</v>
      </c>
      <c r="B15" s="913"/>
      <c r="C15" s="914">
        <v>0.02</v>
      </c>
    </row>
    <row r="16" spans="1:7" ht="18" customHeight="1">
      <c r="A16" s="915" t="s">
        <v>25</v>
      </c>
      <c r="B16" s="913"/>
      <c r="C16" s="914">
        <v>1.4E-2</v>
      </c>
    </row>
    <row r="17" spans="1:3" ht="18" customHeight="1">
      <c r="A17" s="915" t="s">
        <v>23</v>
      </c>
      <c r="B17" s="913"/>
      <c r="C17" s="914">
        <v>1.4E-2</v>
      </c>
    </row>
    <row r="18" spans="1:3" ht="18" customHeight="1">
      <c r="A18" s="915" t="s">
        <v>543</v>
      </c>
      <c r="B18" s="913"/>
      <c r="C18" s="914">
        <v>1.4E-2</v>
      </c>
    </row>
    <row r="19" spans="1:3" ht="18" customHeight="1">
      <c r="A19" s="915" t="s">
        <v>26</v>
      </c>
      <c r="B19" s="913"/>
      <c r="C19" s="914">
        <v>8.0000000000000002E-3</v>
      </c>
    </row>
    <row r="20" spans="1:3" ht="18" customHeight="1">
      <c r="A20" s="915" t="s">
        <v>542</v>
      </c>
      <c r="B20" s="913"/>
      <c r="C20" s="914">
        <v>8.0000000000000002E-3</v>
      </c>
    </row>
    <row r="21" spans="1:3" ht="18" customHeight="1">
      <c r="A21" s="915" t="s">
        <v>27</v>
      </c>
      <c r="B21" s="913"/>
      <c r="C21" s="914">
        <v>5.0000000000000001E-3</v>
      </c>
    </row>
    <row r="22" spans="1:3" ht="18" customHeight="1">
      <c r="A22" s="915" t="s">
        <v>541</v>
      </c>
      <c r="B22" s="913"/>
      <c r="C22" s="914">
        <v>5.0000000000000001E-3</v>
      </c>
    </row>
    <row r="23" spans="1:3" ht="18" customHeight="1">
      <c r="A23" s="915" t="s">
        <v>32</v>
      </c>
      <c r="B23" s="913"/>
      <c r="C23" s="914">
        <v>5.0000000000000001E-3</v>
      </c>
    </row>
    <row r="24" spans="1:3" ht="18" customHeight="1" thickBot="1">
      <c r="A24" s="916" t="s">
        <v>540</v>
      </c>
      <c r="B24" s="917"/>
      <c r="C24" s="914">
        <v>5.0000000000000001E-3</v>
      </c>
    </row>
    <row r="25" spans="1:3" ht="18" customHeight="1">
      <c r="A25" s="918" t="s">
        <v>539</v>
      </c>
      <c r="B25" s="919"/>
      <c r="C25" s="920">
        <v>2.1000000000000001E-2</v>
      </c>
    </row>
    <row r="26" spans="1:3" ht="18" customHeight="1" thickBot="1">
      <c r="A26" s="916" t="s">
        <v>535</v>
      </c>
      <c r="B26" s="917"/>
      <c r="C26" s="921">
        <v>0.01</v>
      </c>
    </row>
    <row r="27" spans="1:3" ht="18" customHeight="1">
      <c r="A27" s="915" t="s">
        <v>531</v>
      </c>
      <c r="B27" s="913"/>
      <c r="C27" s="914">
        <v>0.01</v>
      </c>
    </row>
    <row r="28" spans="1:3" ht="18" customHeight="1">
      <c r="A28" s="915" t="s">
        <v>530</v>
      </c>
      <c r="B28" s="913"/>
      <c r="C28" s="914">
        <v>8.9999999999999993E-3</v>
      </c>
    </row>
    <row r="29" spans="1:3" ht="18" customHeight="1">
      <c r="A29" s="915" t="s">
        <v>529</v>
      </c>
      <c r="B29" s="913"/>
      <c r="C29" s="914">
        <v>1.4E-2</v>
      </c>
    </row>
    <row r="30" spans="1:3" ht="18" customHeight="1">
      <c r="A30" s="915" t="s">
        <v>527</v>
      </c>
      <c r="B30" s="913"/>
      <c r="C30" s="914">
        <v>2.1000000000000001E-2</v>
      </c>
    </row>
    <row r="31" spans="1:3" ht="18" customHeight="1">
      <c r="A31" s="915" t="s">
        <v>526</v>
      </c>
      <c r="B31" s="913"/>
      <c r="C31" s="914">
        <v>1.6E-2</v>
      </c>
    </row>
    <row r="32" spans="1:3" ht="18" customHeight="1">
      <c r="A32" s="915" t="s">
        <v>525</v>
      </c>
      <c r="B32" s="913"/>
      <c r="C32" s="914">
        <v>0.02</v>
      </c>
    </row>
    <row r="33" spans="1:3" ht="18" customHeight="1">
      <c r="A33" s="915" t="s">
        <v>524</v>
      </c>
      <c r="B33" s="913"/>
      <c r="C33" s="914">
        <v>1.4E-2</v>
      </c>
    </row>
    <row r="34" spans="1:3" ht="18" customHeight="1">
      <c r="A34" s="915" t="s">
        <v>523</v>
      </c>
      <c r="B34" s="913"/>
      <c r="C34" s="914">
        <v>8.0000000000000002E-3</v>
      </c>
    </row>
    <row r="35" spans="1:3" ht="18" customHeight="1">
      <c r="A35" s="915" t="s">
        <v>522</v>
      </c>
      <c r="B35" s="913"/>
      <c r="C35" s="914">
        <v>5.0000000000000001E-3</v>
      </c>
    </row>
    <row r="36" spans="1:3" ht="18" customHeight="1" thickBot="1">
      <c r="A36" s="916" t="s">
        <v>520</v>
      </c>
      <c r="B36" s="917"/>
      <c r="C36" s="914">
        <v>5.0000000000000001E-3</v>
      </c>
    </row>
  </sheetData>
  <mergeCells count="3">
    <mergeCell ref="A2:B2"/>
    <mergeCell ref="E2:G2"/>
    <mergeCell ref="E3:G3"/>
  </mergeCells>
  <phoneticPr fontId="8"/>
  <pageMargins left="0.75" right="0.75" top="0.73" bottom="0.52" header="0.51200000000000001" footer="0.2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4"/>
  <sheetViews>
    <sheetView workbookViewId="0">
      <selection activeCell="G20" sqref="G16:G20"/>
    </sheetView>
  </sheetViews>
  <sheetFormatPr defaultRowHeight="13.5"/>
  <cols>
    <col min="1" max="3" width="28.375" customWidth="1"/>
  </cols>
  <sheetData>
    <row r="1" spans="1:7" ht="14.25" thickBot="1">
      <c r="A1" s="7" t="s">
        <v>558</v>
      </c>
      <c r="B1" s="7"/>
      <c r="C1" s="7"/>
      <c r="D1" s="2"/>
      <c r="E1" s="2"/>
      <c r="F1" s="2"/>
      <c r="G1" s="2"/>
    </row>
    <row r="2" spans="1:7">
      <c r="A2" s="1445" t="s">
        <v>29</v>
      </c>
      <c r="B2" s="1673"/>
      <c r="C2" s="912" t="s">
        <v>559</v>
      </c>
      <c r="D2" s="2"/>
      <c r="E2" s="1437" t="s">
        <v>94</v>
      </c>
      <c r="F2" s="1438"/>
      <c r="G2" s="1438"/>
    </row>
    <row r="3" spans="1:7">
      <c r="A3" s="583" t="s">
        <v>383</v>
      </c>
      <c r="B3" s="913"/>
      <c r="C3" s="914">
        <v>2.1000000000000001E-2</v>
      </c>
      <c r="D3" s="2"/>
      <c r="E3" s="1440" t="s">
        <v>560</v>
      </c>
      <c r="F3" s="1442"/>
      <c r="G3" s="1442"/>
    </row>
    <row r="4" spans="1:7">
      <c r="A4" s="915" t="s">
        <v>21</v>
      </c>
      <c r="B4" s="913"/>
      <c r="C4" s="914">
        <v>2.1000000000000001E-2</v>
      </c>
      <c r="D4" s="2"/>
      <c r="E4" s="970" t="s">
        <v>87</v>
      </c>
      <c r="F4" s="971" t="s">
        <v>88</v>
      </c>
      <c r="G4" s="971" t="s">
        <v>89</v>
      </c>
    </row>
    <row r="5" spans="1:7">
      <c r="A5" s="915" t="s">
        <v>570</v>
      </c>
      <c r="B5" s="913"/>
      <c r="C5" s="914">
        <v>2.1000000000000001E-2</v>
      </c>
      <c r="D5" s="2"/>
      <c r="E5" s="2"/>
      <c r="F5" s="2"/>
      <c r="G5" s="2"/>
    </row>
    <row r="6" spans="1:7">
      <c r="A6" s="915" t="s">
        <v>571</v>
      </c>
      <c r="B6" s="913"/>
      <c r="C6" s="914">
        <v>0.01</v>
      </c>
      <c r="D6" s="2"/>
      <c r="E6" s="2"/>
      <c r="F6" s="2"/>
      <c r="G6" s="2"/>
    </row>
    <row r="7" spans="1:7">
      <c r="A7" s="915" t="s">
        <v>384</v>
      </c>
      <c r="B7" s="913"/>
      <c r="C7" s="914">
        <v>0.01</v>
      </c>
      <c r="D7" s="2"/>
      <c r="E7" s="2"/>
      <c r="F7" s="2"/>
      <c r="G7" s="2"/>
    </row>
    <row r="8" spans="1:7">
      <c r="A8" s="915" t="s">
        <v>572</v>
      </c>
      <c r="B8" s="913"/>
      <c r="C8" s="914">
        <v>0.01</v>
      </c>
      <c r="D8" s="2"/>
      <c r="E8" s="2"/>
      <c r="F8" s="2"/>
      <c r="G8" s="2"/>
    </row>
    <row r="9" spans="1:7">
      <c r="A9" s="915" t="s">
        <v>573</v>
      </c>
      <c r="B9" s="913"/>
      <c r="C9" s="914">
        <v>8.9999999999999993E-3</v>
      </c>
      <c r="D9" s="2"/>
      <c r="E9" s="2"/>
      <c r="F9" s="2"/>
      <c r="G9" s="2"/>
    </row>
    <row r="10" spans="1:7">
      <c r="A10" s="915" t="s">
        <v>574</v>
      </c>
      <c r="B10" s="913"/>
      <c r="C10" s="914">
        <v>1.4E-2</v>
      </c>
      <c r="D10" s="2"/>
      <c r="E10" s="2"/>
      <c r="F10" s="2"/>
      <c r="G10" s="2"/>
    </row>
    <row r="11" spans="1:7">
      <c r="A11" s="915" t="s">
        <v>22</v>
      </c>
      <c r="B11" s="913"/>
      <c r="C11" s="914">
        <v>1.4E-2</v>
      </c>
      <c r="D11" s="2"/>
      <c r="E11" s="2"/>
      <c r="F11" s="2"/>
      <c r="G11" s="2"/>
    </row>
    <row r="12" spans="1:7">
      <c r="A12" s="915" t="s">
        <v>575</v>
      </c>
      <c r="B12" s="913"/>
      <c r="C12" s="914">
        <v>2.1000000000000001E-2</v>
      </c>
      <c r="D12" s="2"/>
      <c r="E12" s="2"/>
      <c r="F12" s="2"/>
      <c r="G12" s="2"/>
    </row>
    <row r="13" spans="1:7">
      <c r="A13" s="915" t="s">
        <v>576</v>
      </c>
      <c r="B13" s="913"/>
      <c r="C13" s="914">
        <v>1.6E-2</v>
      </c>
      <c r="D13" s="2"/>
      <c r="E13" s="2"/>
      <c r="F13" s="2"/>
      <c r="G13" s="2"/>
    </row>
    <row r="14" spans="1:7">
      <c r="A14" s="915" t="s">
        <v>24</v>
      </c>
      <c r="B14" s="913"/>
      <c r="C14" s="914">
        <v>1.6E-2</v>
      </c>
      <c r="D14" s="2"/>
      <c r="E14" s="2"/>
      <c r="F14" s="2"/>
      <c r="G14" s="2"/>
    </row>
    <row r="15" spans="1:7">
      <c r="A15" s="915" t="s">
        <v>577</v>
      </c>
      <c r="B15" s="913"/>
      <c r="C15" s="914">
        <v>0.02</v>
      </c>
      <c r="D15" s="2"/>
      <c r="E15" s="2"/>
      <c r="F15" s="2"/>
      <c r="G15" s="2"/>
    </row>
    <row r="16" spans="1:7">
      <c r="A16" s="915" t="s">
        <v>25</v>
      </c>
      <c r="B16" s="913"/>
      <c r="C16" s="914">
        <v>1.4E-2</v>
      </c>
      <c r="D16" s="2"/>
      <c r="E16" s="2"/>
      <c r="F16" s="2"/>
      <c r="G16" s="2"/>
    </row>
    <row r="17" spans="1:7">
      <c r="A17" s="915" t="s">
        <v>23</v>
      </c>
      <c r="B17" s="913"/>
      <c r="C17" s="914">
        <v>1.4E-2</v>
      </c>
      <c r="D17" s="2"/>
      <c r="E17" s="2"/>
      <c r="F17" s="2"/>
      <c r="G17" s="2"/>
    </row>
    <row r="18" spans="1:7">
      <c r="A18" s="915" t="s">
        <v>578</v>
      </c>
      <c r="B18" s="913"/>
      <c r="C18" s="914">
        <v>1.4E-2</v>
      </c>
      <c r="D18" s="2"/>
      <c r="E18" s="2"/>
      <c r="F18" s="2"/>
      <c r="G18" s="2"/>
    </row>
    <row r="19" spans="1:7">
      <c r="A19" s="915" t="s">
        <v>26</v>
      </c>
      <c r="B19" s="913"/>
      <c r="C19" s="914">
        <v>8.0000000000000002E-3</v>
      </c>
      <c r="D19" s="2"/>
      <c r="E19" s="2"/>
      <c r="F19" s="2"/>
      <c r="G19" s="2"/>
    </row>
    <row r="20" spans="1:7">
      <c r="A20" s="915" t="s">
        <v>579</v>
      </c>
      <c r="B20" s="913"/>
      <c r="C20" s="914">
        <v>8.0000000000000002E-3</v>
      </c>
      <c r="D20" s="2"/>
      <c r="E20" s="2"/>
      <c r="F20" s="2"/>
      <c r="G20" s="2"/>
    </row>
    <row r="21" spans="1:7">
      <c r="A21" s="915" t="s">
        <v>27</v>
      </c>
      <c r="B21" s="913"/>
      <c r="C21" s="914">
        <v>5.0000000000000001E-3</v>
      </c>
      <c r="D21" s="2"/>
      <c r="E21" s="2"/>
      <c r="F21" s="2"/>
      <c r="G21" s="2"/>
    </row>
    <row r="22" spans="1:7">
      <c r="A22" s="915" t="s">
        <v>580</v>
      </c>
      <c r="B22" s="913"/>
      <c r="C22" s="914">
        <v>5.0000000000000001E-3</v>
      </c>
      <c r="D22" s="2"/>
      <c r="E22" s="2"/>
      <c r="F22" s="2"/>
      <c r="G22" s="2"/>
    </row>
    <row r="23" spans="1:7">
      <c r="A23" s="915" t="s">
        <v>32</v>
      </c>
      <c r="B23" s="913"/>
      <c r="C23" s="914">
        <v>5.0000000000000001E-3</v>
      </c>
      <c r="D23" s="2"/>
      <c r="E23" s="2"/>
      <c r="F23" s="2"/>
      <c r="G23" s="2"/>
    </row>
    <row r="24" spans="1:7" ht="14.25" thickBot="1">
      <c r="A24" s="916" t="s">
        <v>358</v>
      </c>
      <c r="B24" s="917"/>
      <c r="C24" s="914">
        <v>5.0000000000000001E-3</v>
      </c>
      <c r="D24" s="2"/>
      <c r="E24" s="2"/>
      <c r="F24" s="2"/>
      <c r="G24" s="2"/>
    </row>
  </sheetData>
  <mergeCells count="3">
    <mergeCell ref="A2:B2"/>
    <mergeCell ref="E2:G2"/>
    <mergeCell ref="E3:G3"/>
  </mergeCells>
  <phoneticPr fontId="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2"/>
  <sheetViews>
    <sheetView showGridLines="0" view="pageBreakPreview" topLeftCell="A28" zoomScale="80" zoomScaleNormal="100" zoomScaleSheetLayoutView="80" workbookViewId="0">
      <selection activeCell="Y36" sqref="Y3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2.5" customWidth="1"/>
    <col min="29" max="29" width="4.875" hidden="1" customWidth="1"/>
  </cols>
  <sheetData>
    <row r="1" spans="1:29" ht="20.100000000000001" customHeight="1">
      <c r="A1" s="20" t="s">
        <v>505</v>
      </c>
      <c r="AC1" t="s">
        <v>139</v>
      </c>
    </row>
    <row r="2" spans="1:29" ht="20.100000000000001" customHeight="1">
      <c r="A2" s="21" t="s">
        <v>135</v>
      </c>
    </row>
    <row r="4" spans="1:29" ht="20.100000000000001" customHeight="1">
      <c r="A4" t="s">
        <v>134</v>
      </c>
    </row>
    <row r="5" spans="1:29" ht="20.100000000000001" customHeight="1">
      <c r="A5" t="s">
        <v>179</v>
      </c>
    </row>
    <row r="6" spans="1:29" ht="20.100000000000001" customHeight="1">
      <c r="A6" t="s">
        <v>180</v>
      </c>
    </row>
    <row r="7" spans="1:29" ht="20.100000000000001" customHeight="1">
      <c r="A7" t="s">
        <v>116</v>
      </c>
    </row>
    <row r="9" spans="1:29" ht="20.100000000000001" customHeight="1">
      <c r="A9" s="20" t="s">
        <v>181</v>
      </c>
    </row>
    <row r="10" spans="1:29" ht="20.100000000000001" customHeight="1" thickBot="1">
      <c r="B10" t="s">
        <v>582</v>
      </c>
    </row>
    <row r="11" spans="1:29" ht="20.100000000000001" customHeight="1" thickBot="1">
      <c r="B11" s="22" t="s">
        <v>131</v>
      </c>
      <c r="C11" s="1047"/>
      <c r="D11" s="1048"/>
      <c r="E11" s="1048"/>
      <c r="F11" s="1048"/>
      <c r="G11" s="1048"/>
      <c r="H11" s="1048"/>
      <c r="I11" s="1048"/>
      <c r="J11" s="1048"/>
      <c r="K11" s="1048"/>
      <c r="L11" s="1049"/>
      <c r="N11" s="1054" t="s">
        <v>504</v>
      </c>
      <c r="O11" s="1055"/>
      <c r="P11" s="1055"/>
      <c r="Q11" s="1055"/>
      <c r="R11" s="1056"/>
      <c r="S11" s="1057"/>
      <c r="T11" s="1057"/>
      <c r="U11" s="1057"/>
      <c r="V11" s="1057"/>
      <c r="W11" s="1058"/>
    </row>
    <row r="13" spans="1:29" ht="20.100000000000001" customHeight="1">
      <c r="A13" s="20" t="s">
        <v>182</v>
      </c>
    </row>
    <row r="14" spans="1:29" ht="20.100000000000001" customHeight="1" thickBot="1">
      <c r="B14" t="s">
        <v>507</v>
      </c>
    </row>
    <row r="15" spans="1:29" ht="20.100000000000001" customHeight="1">
      <c r="B15" s="16" t="s">
        <v>6</v>
      </c>
      <c r="C15" s="1028" t="s">
        <v>9</v>
      </c>
      <c r="D15" s="1028"/>
      <c r="E15" s="1028"/>
      <c r="F15" s="1028"/>
      <c r="G15" s="1028"/>
      <c r="H15" s="1028"/>
      <c r="I15" s="1028"/>
      <c r="J15" s="1028"/>
      <c r="K15" s="1028"/>
      <c r="L15" s="1029"/>
      <c r="M15" s="1013"/>
      <c r="N15" s="1014"/>
      <c r="O15" s="1014"/>
      <c r="P15" s="1014"/>
      <c r="Q15" s="1014"/>
      <c r="R15" s="1014"/>
      <c r="S15" s="1014"/>
      <c r="T15" s="1014"/>
      <c r="U15" s="1014"/>
      <c r="V15" s="1014"/>
      <c r="W15" s="1015"/>
      <c r="X15" s="1016"/>
    </row>
    <row r="16" spans="1:29" ht="20.100000000000001" customHeight="1" thickBot="1">
      <c r="B16" s="17"/>
      <c r="C16" s="1028" t="s">
        <v>117</v>
      </c>
      <c r="D16" s="1028"/>
      <c r="E16" s="1028"/>
      <c r="F16" s="1028"/>
      <c r="G16" s="1028"/>
      <c r="H16" s="1028"/>
      <c r="I16" s="1028"/>
      <c r="J16" s="1028"/>
      <c r="K16" s="1028"/>
      <c r="L16" s="1029"/>
      <c r="M16" s="1017"/>
      <c r="N16" s="1018"/>
      <c r="O16" s="1018"/>
      <c r="P16" s="1018"/>
      <c r="Q16" s="1018"/>
      <c r="R16" s="1018"/>
      <c r="S16" s="1018"/>
      <c r="T16" s="1018"/>
      <c r="U16" s="1019"/>
      <c r="V16" s="1019"/>
      <c r="W16" s="1020"/>
      <c r="X16" s="1021"/>
      <c r="AC16" t="s">
        <v>133</v>
      </c>
    </row>
    <row r="17" spans="1:29" ht="20.100000000000001" customHeight="1" thickBot="1">
      <c r="B17" s="16" t="s">
        <v>118</v>
      </c>
      <c r="C17" s="1028" t="s">
        <v>8</v>
      </c>
      <c r="D17" s="1028"/>
      <c r="E17" s="1028"/>
      <c r="F17" s="1028"/>
      <c r="G17" s="1028"/>
      <c r="H17" s="1028"/>
      <c r="I17" s="1028"/>
      <c r="J17" s="1028"/>
      <c r="K17" s="1028"/>
      <c r="L17" s="1029"/>
      <c r="M17" s="924"/>
      <c r="N17" s="925"/>
      <c r="O17" s="925"/>
      <c r="P17" s="23" t="s">
        <v>561</v>
      </c>
      <c r="Q17" s="925"/>
      <c r="R17" s="925"/>
      <c r="S17" s="925"/>
      <c r="T17" s="926"/>
      <c r="U17" s="24"/>
      <c r="V17" s="25"/>
      <c r="W17" s="25"/>
      <c r="X17" s="25"/>
      <c r="AC17" t="str">
        <f>CONCATENATE(M17,N17,O17,P17,Q17,R17,S17,T17)</f>
        <v>－</v>
      </c>
    </row>
    <row r="18" spans="1:29" ht="20.100000000000001" customHeight="1">
      <c r="B18" s="18"/>
      <c r="C18" s="1028" t="s">
        <v>122</v>
      </c>
      <c r="D18" s="1028"/>
      <c r="E18" s="1028"/>
      <c r="F18" s="1028"/>
      <c r="G18" s="1028"/>
      <c r="H18" s="1028"/>
      <c r="I18" s="1028"/>
      <c r="J18" s="1028"/>
      <c r="K18" s="1028"/>
      <c r="L18" s="1029"/>
      <c r="M18" s="1017"/>
      <c r="N18" s="1018"/>
      <c r="O18" s="1018"/>
      <c r="P18" s="1018"/>
      <c r="Q18" s="1018"/>
      <c r="R18" s="1018"/>
      <c r="S18" s="1018"/>
      <c r="T18" s="1018"/>
      <c r="U18" s="1022"/>
      <c r="V18" s="1022"/>
      <c r="W18" s="1023"/>
      <c r="X18" s="1024"/>
    </row>
    <row r="19" spans="1:29" ht="20.100000000000001" customHeight="1">
      <c r="B19" s="17"/>
      <c r="C19" s="1028" t="s">
        <v>123</v>
      </c>
      <c r="D19" s="1028"/>
      <c r="E19" s="1028"/>
      <c r="F19" s="1028"/>
      <c r="G19" s="1028"/>
      <c r="H19" s="1028"/>
      <c r="I19" s="1028"/>
      <c r="J19" s="1028"/>
      <c r="K19" s="1028"/>
      <c r="L19" s="1029"/>
      <c r="M19" s="1017"/>
      <c r="N19" s="1018"/>
      <c r="O19" s="1018"/>
      <c r="P19" s="1018"/>
      <c r="Q19" s="1018"/>
      <c r="R19" s="1018"/>
      <c r="S19" s="1018"/>
      <c r="T19" s="1018"/>
      <c r="U19" s="1018"/>
      <c r="V19" s="1018"/>
      <c r="W19" s="1025"/>
      <c r="X19" s="1026"/>
    </row>
    <row r="20" spans="1:29" ht="20.100000000000001" customHeight="1">
      <c r="B20" s="16" t="s">
        <v>119</v>
      </c>
      <c r="C20" s="1028" t="s">
        <v>111</v>
      </c>
      <c r="D20" s="1028"/>
      <c r="E20" s="1028"/>
      <c r="F20" s="1028"/>
      <c r="G20" s="1028"/>
      <c r="H20" s="1028"/>
      <c r="I20" s="1028"/>
      <c r="J20" s="1028"/>
      <c r="K20" s="1028"/>
      <c r="L20" s="1029"/>
      <c r="M20" s="1035"/>
      <c r="N20" s="1036"/>
      <c r="O20" s="1036"/>
      <c r="P20" s="1036"/>
      <c r="Q20" s="1036"/>
      <c r="R20" s="1036"/>
      <c r="S20" s="1036"/>
      <c r="T20" s="1036"/>
      <c r="U20" s="1036"/>
      <c r="V20" s="1036"/>
      <c r="W20" s="1036"/>
      <c r="X20" s="1037"/>
    </row>
    <row r="21" spans="1:29" ht="20.100000000000001" customHeight="1">
      <c r="B21" s="17"/>
      <c r="C21" s="1028" t="s">
        <v>112</v>
      </c>
      <c r="D21" s="1028"/>
      <c r="E21" s="1028"/>
      <c r="F21" s="1028"/>
      <c r="G21" s="1028"/>
      <c r="H21" s="1028"/>
      <c r="I21" s="1028"/>
      <c r="J21" s="1028"/>
      <c r="K21" s="1028"/>
      <c r="L21" s="1029"/>
      <c r="M21" s="1038"/>
      <c r="N21" s="1019"/>
      <c r="O21" s="1019"/>
      <c r="P21" s="1019"/>
      <c r="Q21" s="1019"/>
      <c r="R21" s="1019"/>
      <c r="S21" s="1019"/>
      <c r="T21" s="1019"/>
      <c r="U21" s="1019"/>
      <c r="V21" s="1019"/>
      <c r="W21" s="1020"/>
      <c r="X21" s="1021"/>
    </row>
    <row r="22" spans="1:29" ht="20.100000000000001" customHeight="1">
      <c r="B22" s="1045" t="s">
        <v>173</v>
      </c>
      <c r="C22" s="1028" t="s">
        <v>9</v>
      </c>
      <c r="D22" s="1028"/>
      <c r="E22" s="1028"/>
      <c r="F22" s="1028"/>
      <c r="G22" s="1028"/>
      <c r="H22" s="1028"/>
      <c r="I22" s="1028"/>
      <c r="J22" s="1028"/>
      <c r="K22" s="1028"/>
      <c r="L22" s="1029"/>
      <c r="M22" s="1017"/>
      <c r="N22" s="1018"/>
      <c r="O22" s="1018"/>
      <c r="P22" s="1018"/>
      <c r="Q22" s="1018"/>
      <c r="R22" s="1018"/>
      <c r="S22" s="1018"/>
      <c r="T22" s="1018"/>
      <c r="U22" s="1018"/>
      <c r="V22" s="1018"/>
      <c r="W22" s="1025"/>
      <c r="X22" s="1026"/>
    </row>
    <row r="23" spans="1:29" ht="20.100000000000001" customHeight="1">
      <c r="B23" s="1046"/>
      <c r="C23" s="1030" t="s">
        <v>171</v>
      </c>
      <c r="D23" s="1030"/>
      <c r="E23" s="1030"/>
      <c r="F23" s="1030"/>
      <c r="G23" s="1030"/>
      <c r="H23" s="1030"/>
      <c r="I23" s="1030"/>
      <c r="J23" s="1030"/>
      <c r="K23" s="1030"/>
      <c r="L23" s="1030"/>
      <c r="M23" s="1017"/>
      <c r="N23" s="1018"/>
      <c r="O23" s="1018"/>
      <c r="P23" s="1018"/>
      <c r="Q23" s="1018"/>
      <c r="R23" s="1018"/>
      <c r="S23" s="1018"/>
      <c r="T23" s="1018"/>
      <c r="U23" s="1018"/>
      <c r="V23" s="1018"/>
      <c r="W23" s="1025"/>
      <c r="X23" s="1026"/>
    </row>
    <row r="24" spans="1:29" ht="20.100000000000001" customHeight="1">
      <c r="B24" s="16" t="s">
        <v>172</v>
      </c>
      <c r="C24" s="1028" t="s">
        <v>0</v>
      </c>
      <c r="D24" s="1028"/>
      <c r="E24" s="1028"/>
      <c r="F24" s="1028"/>
      <c r="G24" s="1028"/>
      <c r="H24" s="1028"/>
      <c r="I24" s="1028"/>
      <c r="J24" s="1028"/>
      <c r="K24" s="1028"/>
      <c r="L24" s="1029"/>
      <c r="M24" s="1027"/>
      <c r="N24" s="1022"/>
      <c r="O24" s="1022"/>
      <c r="P24" s="1022"/>
      <c r="Q24" s="1022"/>
      <c r="R24" s="1022"/>
      <c r="S24" s="1022"/>
      <c r="T24" s="1022"/>
      <c r="U24" s="1022"/>
      <c r="V24" s="1022"/>
      <c r="W24" s="1023"/>
      <c r="X24" s="1024"/>
    </row>
    <row r="25" spans="1:29" ht="20.100000000000001" customHeight="1">
      <c r="B25" s="18"/>
      <c r="C25" s="1028" t="s">
        <v>1</v>
      </c>
      <c r="D25" s="1028"/>
      <c r="E25" s="1028"/>
      <c r="F25" s="1028"/>
      <c r="G25" s="1028"/>
      <c r="H25" s="1028"/>
      <c r="I25" s="1028"/>
      <c r="J25" s="1028"/>
      <c r="K25" s="1028"/>
      <c r="L25" s="1029"/>
      <c r="M25" s="1017"/>
      <c r="N25" s="1018"/>
      <c r="O25" s="1018"/>
      <c r="P25" s="1018"/>
      <c r="Q25" s="1018"/>
      <c r="R25" s="1018"/>
      <c r="S25" s="1018"/>
      <c r="T25" s="1018"/>
      <c r="U25" s="1018"/>
      <c r="V25" s="1018"/>
      <c r="W25" s="1025"/>
      <c r="X25" s="1026"/>
    </row>
    <row r="26" spans="1:29" ht="20.100000000000001" customHeight="1" thickBot="1">
      <c r="B26" s="30"/>
      <c r="C26" s="1028" t="s">
        <v>583</v>
      </c>
      <c r="D26" s="1028"/>
      <c r="E26" s="1028"/>
      <c r="F26" s="1028"/>
      <c r="G26" s="1028"/>
      <c r="H26" s="1028"/>
      <c r="I26" s="1028"/>
      <c r="J26" s="1028"/>
      <c r="K26" s="1028"/>
      <c r="L26" s="1029"/>
      <c r="M26" s="1050"/>
      <c r="N26" s="1051"/>
      <c r="O26" s="1051"/>
      <c r="P26" s="1051"/>
      <c r="Q26" s="1051"/>
      <c r="R26" s="1051"/>
      <c r="S26" s="1051"/>
      <c r="T26" s="1051"/>
      <c r="U26" s="1051"/>
      <c r="V26" s="1051"/>
      <c r="W26" s="1052"/>
      <c r="X26" s="1053"/>
    </row>
    <row r="28" spans="1:29" ht="20.100000000000001" customHeight="1">
      <c r="A28" s="20" t="s">
        <v>130</v>
      </c>
    </row>
    <row r="29" spans="1:29" ht="20.100000000000001" customHeight="1">
      <c r="B29" t="s">
        <v>206</v>
      </c>
      <c r="X29" s="19"/>
    </row>
    <row r="30" spans="1:29" s="838" customFormat="1" ht="59.25" customHeight="1">
      <c r="A30" s="836"/>
      <c r="B30" s="837" t="s">
        <v>140</v>
      </c>
      <c r="C30" s="1059" t="s">
        <v>508</v>
      </c>
      <c r="D30" s="1059"/>
      <c r="E30" s="1059"/>
      <c r="F30" s="1059"/>
      <c r="G30" s="1059"/>
      <c r="H30" s="1059"/>
      <c r="I30" s="1059"/>
      <c r="J30" s="1059"/>
      <c r="K30" s="1059"/>
      <c r="L30" s="1059"/>
      <c r="M30" s="1059"/>
      <c r="N30" s="1059"/>
      <c r="O30" s="1059"/>
      <c r="P30" s="1059"/>
      <c r="Q30" s="1059"/>
      <c r="R30" s="1059"/>
      <c r="S30" s="1059"/>
      <c r="T30" s="1059"/>
      <c r="U30" s="1059"/>
      <c r="V30" s="1059"/>
      <c r="W30" s="1059"/>
      <c r="X30" s="1059"/>
      <c r="Y30" s="1059"/>
      <c r="Z30" s="1059"/>
      <c r="AA30" s="1059"/>
      <c r="AB30" s="1059"/>
    </row>
    <row r="31" spans="1:29" ht="21.75" customHeight="1">
      <c r="B31" s="582" t="s">
        <v>390</v>
      </c>
      <c r="C31" s="1060" t="s">
        <v>391</v>
      </c>
      <c r="D31" s="1060"/>
      <c r="E31" s="1060"/>
      <c r="F31" s="1060"/>
      <c r="G31" s="1060"/>
      <c r="H31" s="1060"/>
      <c r="I31" s="1060"/>
      <c r="J31" s="1060"/>
      <c r="K31" s="1060"/>
      <c r="L31" s="1060"/>
      <c r="M31" s="1060"/>
      <c r="N31" s="1060"/>
      <c r="O31" s="1060"/>
      <c r="P31" s="1060"/>
      <c r="Q31" s="1060"/>
      <c r="R31" s="1060"/>
      <c r="S31" s="1060"/>
      <c r="T31" s="1060"/>
      <c r="U31" s="1060"/>
      <c r="V31" s="1060"/>
      <c r="W31" s="1060"/>
      <c r="X31" s="1060"/>
      <c r="Y31" s="1060"/>
      <c r="Z31" s="1060"/>
      <c r="AA31" s="1060"/>
    </row>
    <row r="32" spans="1:29" ht="27" customHeight="1">
      <c r="A32" s="835"/>
      <c r="B32" s="998" t="s">
        <v>120</v>
      </c>
      <c r="C32" s="1000" t="s">
        <v>121</v>
      </c>
      <c r="D32" s="1000"/>
      <c r="E32" s="1000"/>
      <c r="F32" s="1000"/>
      <c r="G32" s="1000"/>
      <c r="H32" s="1000"/>
      <c r="I32" s="1000"/>
      <c r="J32" s="1000"/>
      <c r="K32" s="1000"/>
      <c r="L32" s="1001"/>
      <c r="M32" s="1006" t="s">
        <v>124</v>
      </c>
      <c r="N32" s="1000"/>
      <c r="O32" s="1000"/>
      <c r="P32" s="1000"/>
      <c r="Q32" s="1001"/>
      <c r="R32" s="1032" t="s">
        <v>216</v>
      </c>
      <c r="S32" s="1033"/>
      <c r="T32" s="1033"/>
      <c r="U32" s="1033"/>
      <c r="V32" s="1033"/>
      <c r="W32" s="1034"/>
      <c r="X32" s="998" t="s">
        <v>125</v>
      </c>
      <c r="Y32" s="998" t="s">
        <v>75</v>
      </c>
      <c r="Z32" s="1011" t="s">
        <v>509</v>
      </c>
      <c r="AA32" s="1011" t="s">
        <v>129</v>
      </c>
      <c r="AB32" s="1011" t="s">
        <v>510</v>
      </c>
    </row>
    <row r="33" spans="1:28" ht="27" customHeight="1" thickBot="1">
      <c r="A33" s="835"/>
      <c r="B33" s="999"/>
      <c r="C33" s="1002"/>
      <c r="D33" s="1002"/>
      <c r="E33" s="1002"/>
      <c r="F33" s="1002"/>
      <c r="G33" s="1002"/>
      <c r="H33" s="1002"/>
      <c r="I33" s="1002"/>
      <c r="J33" s="1002"/>
      <c r="K33" s="1002"/>
      <c r="L33" s="1003"/>
      <c r="M33" s="1007"/>
      <c r="N33" s="1002"/>
      <c r="O33" s="1002"/>
      <c r="P33" s="1002"/>
      <c r="Q33" s="1003"/>
      <c r="R33" s="1004" t="s">
        <v>217</v>
      </c>
      <c r="S33" s="1005"/>
      <c r="T33" s="1005"/>
      <c r="U33" s="1005"/>
      <c r="V33" s="1005"/>
      <c r="W33" s="839" t="s">
        <v>218</v>
      </c>
      <c r="X33" s="1031"/>
      <c r="Y33" s="1031"/>
      <c r="Z33" s="1012"/>
      <c r="AA33" s="1012"/>
      <c r="AB33" s="1012"/>
    </row>
    <row r="34" spans="1:28" ht="37.5" customHeight="1">
      <c r="A34" s="835"/>
      <c r="B34" s="840">
        <v>1</v>
      </c>
      <c r="C34" s="927"/>
      <c r="D34" s="928"/>
      <c r="E34" s="928"/>
      <c r="F34" s="928"/>
      <c r="G34" s="928"/>
      <c r="H34" s="928"/>
      <c r="I34" s="928"/>
      <c r="J34" s="928"/>
      <c r="K34" s="928"/>
      <c r="L34" s="929"/>
      <c r="M34" s="1040"/>
      <c r="N34" s="1041"/>
      <c r="O34" s="1041"/>
      <c r="P34" s="1041"/>
      <c r="Q34" s="1042"/>
      <c r="R34" s="1040"/>
      <c r="S34" s="1041"/>
      <c r="T34" s="1041"/>
      <c r="U34" s="1041"/>
      <c r="V34" s="1042"/>
      <c r="W34" s="930"/>
      <c r="X34" s="931"/>
      <c r="Y34" s="967"/>
      <c r="Z34" s="932"/>
      <c r="AA34" s="933"/>
      <c r="AB34" s="934"/>
    </row>
    <row r="35" spans="1:28" ht="37.5" customHeight="1">
      <c r="A35" s="835"/>
      <c r="B35" s="840">
        <f>B34+1</f>
        <v>2</v>
      </c>
      <c r="C35" s="935"/>
      <c r="D35" s="936"/>
      <c r="E35" s="936"/>
      <c r="F35" s="936"/>
      <c r="G35" s="936"/>
      <c r="H35" s="936"/>
      <c r="I35" s="936"/>
      <c r="J35" s="936"/>
      <c r="K35" s="936"/>
      <c r="L35" s="937"/>
      <c r="M35" s="1008"/>
      <c r="N35" s="1009"/>
      <c r="O35" s="1009"/>
      <c r="P35" s="1009"/>
      <c r="Q35" s="1010"/>
      <c r="R35" s="1008"/>
      <c r="S35" s="1009"/>
      <c r="T35" s="1009"/>
      <c r="U35" s="1009"/>
      <c r="V35" s="1010"/>
      <c r="W35" s="938"/>
      <c r="X35" s="939"/>
      <c r="Y35" s="968"/>
      <c r="Z35" s="940"/>
      <c r="AA35" s="941"/>
      <c r="AB35" s="942"/>
    </row>
    <row r="36" spans="1:28" ht="37.5" customHeight="1">
      <c r="A36" s="835"/>
      <c r="B36" s="840">
        <f t="shared" ref="B36:B99" si="0">B35+1</f>
        <v>3</v>
      </c>
      <c r="C36" s="935"/>
      <c r="D36" s="936"/>
      <c r="E36" s="936"/>
      <c r="F36" s="936"/>
      <c r="G36" s="936"/>
      <c r="H36" s="936"/>
      <c r="I36" s="936"/>
      <c r="J36" s="936"/>
      <c r="K36" s="936"/>
      <c r="L36" s="937"/>
      <c r="M36" s="1008"/>
      <c r="N36" s="1009"/>
      <c r="O36" s="1009"/>
      <c r="P36" s="1009"/>
      <c r="Q36" s="1010"/>
      <c r="R36" s="1008"/>
      <c r="S36" s="1009"/>
      <c r="T36" s="1009"/>
      <c r="U36" s="1009"/>
      <c r="V36" s="1010"/>
      <c r="W36" s="938"/>
      <c r="X36" s="939"/>
      <c r="Y36" s="968"/>
      <c r="Z36" s="940"/>
      <c r="AA36" s="941"/>
      <c r="AB36" s="942"/>
    </row>
    <row r="37" spans="1:28" ht="37.5" customHeight="1">
      <c r="A37" s="835"/>
      <c r="B37" s="840">
        <f t="shared" si="0"/>
        <v>4</v>
      </c>
      <c r="C37" s="935"/>
      <c r="D37" s="936"/>
      <c r="E37" s="936"/>
      <c r="F37" s="936"/>
      <c r="G37" s="936"/>
      <c r="H37" s="936"/>
      <c r="I37" s="936"/>
      <c r="J37" s="936"/>
      <c r="K37" s="936"/>
      <c r="L37" s="937"/>
      <c r="M37" s="1008"/>
      <c r="N37" s="1009"/>
      <c r="O37" s="1009"/>
      <c r="P37" s="1009"/>
      <c r="Q37" s="1010"/>
      <c r="R37" s="1008"/>
      <c r="S37" s="1009"/>
      <c r="T37" s="1009"/>
      <c r="U37" s="1009"/>
      <c r="V37" s="1010"/>
      <c r="W37" s="938"/>
      <c r="X37" s="939"/>
      <c r="Y37" s="968"/>
      <c r="Z37" s="940"/>
      <c r="AA37" s="941"/>
      <c r="AB37" s="942"/>
    </row>
    <row r="38" spans="1:28" ht="37.5" customHeight="1">
      <c r="A38" s="835"/>
      <c r="B38" s="840">
        <f t="shared" si="0"/>
        <v>5</v>
      </c>
      <c r="C38" s="935"/>
      <c r="D38" s="936"/>
      <c r="E38" s="936"/>
      <c r="F38" s="936"/>
      <c r="G38" s="936"/>
      <c r="H38" s="936"/>
      <c r="I38" s="936"/>
      <c r="J38" s="936"/>
      <c r="K38" s="936"/>
      <c r="L38" s="937"/>
      <c r="M38" s="1008"/>
      <c r="N38" s="1009"/>
      <c r="O38" s="1009"/>
      <c r="P38" s="1009"/>
      <c r="Q38" s="1010"/>
      <c r="R38" s="1008"/>
      <c r="S38" s="1009"/>
      <c r="T38" s="1009"/>
      <c r="U38" s="1009"/>
      <c r="V38" s="1010"/>
      <c r="W38" s="938"/>
      <c r="X38" s="939"/>
      <c r="Y38" s="968"/>
      <c r="Z38" s="940"/>
      <c r="AA38" s="941"/>
      <c r="AB38" s="942"/>
    </row>
    <row r="39" spans="1:28" ht="37.5" customHeight="1">
      <c r="A39" s="835"/>
      <c r="B39" s="840">
        <f t="shared" si="0"/>
        <v>6</v>
      </c>
      <c r="C39" s="935"/>
      <c r="D39" s="936"/>
      <c r="E39" s="936"/>
      <c r="F39" s="936"/>
      <c r="G39" s="936"/>
      <c r="H39" s="936"/>
      <c r="I39" s="936"/>
      <c r="J39" s="936"/>
      <c r="K39" s="936"/>
      <c r="L39" s="937"/>
      <c r="M39" s="1008"/>
      <c r="N39" s="1009"/>
      <c r="O39" s="1009"/>
      <c r="P39" s="1009"/>
      <c r="Q39" s="1010"/>
      <c r="R39" s="1008"/>
      <c r="S39" s="1009"/>
      <c r="T39" s="1009"/>
      <c r="U39" s="1009"/>
      <c r="V39" s="1010"/>
      <c r="W39" s="938"/>
      <c r="X39" s="939"/>
      <c r="Y39" s="968"/>
      <c r="Z39" s="940"/>
      <c r="AA39" s="941"/>
      <c r="AB39" s="942"/>
    </row>
    <row r="40" spans="1:28" ht="37.5" customHeight="1">
      <c r="A40" s="835"/>
      <c r="B40" s="840">
        <f t="shared" si="0"/>
        <v>7</v>
      </c>
      <c r="C40" s="935"/>
      <c r="D40" s="936"/>
      <c r="E40" s="936"/>
      <c r="F40" s="936"/>
      <c r="G40" s="936"/>
      <c r="H40" s="936"/>
      <c r="I40" s="936"/>
      <c r="J40" s="936"/>
      <c r="K40" s="936"/>
      <c r="L40" s="937"/>
      <c r="M40" s="1008"/>
      <c r="N40" s="1009"/>
      <c r="O40" s="1009"/>
      <c r="P40" s="1009"/>
      <c r="Q40" s="1010"/>
      <c r="R40" s="1008"/>
      <c r="S40" s="1009"/>
      <c r="T40" s="1009"/>
      <c r="U40" s="1009"/>
      <c r="V40" s="1010"/>
      <c r="W40" s="938"/>
      <c r="X40" s="939"/>
      <c r="Y40" s="968"/>
      <c r="Z40" s="940"/>
      <c r="AA40" s="941"/>
      <c r="AB40" s="942"/>
    </row>
    <row r="41" spans="1:28" ht="37.5" customHeight="1">
      <c r="A41" s="835"/>
      <c r="B41" s="840">
        <f t="shared" si="0"/>
        <v>8</v>
      </c>
      <c r="C41" s="935"/>
      <c r="D41" s="936"/>
      <c r="E41" s="936"/>
      <c r="F41" s="936"/>
      <c r="G41" s="936"/>
      <c r="H41" s="936"/>
      <c r="I41" s="936"/>
      <c r="J41" s="936"/>
      <c r="K41" s="936"/>
      <c r="L41" s="937"/>
      <c r="M41" s="1039"/>
      <c r="N41" s="1039"/>
      <c r="O41" s="1039"/>
      <c r="P41" s="1039"/>
      <c r="Q41" s="1039"/>
      <c r="R41" s="1008"/>
      <c r="S41" s="1009"/>
      <c r="T41" s="1009"/>
      <c r="U41" s="1009"/>
      <c r="V41" s="1010"/>
      <c r="W41" s="938"/>
      <c r="X41" s="939"/>
      <c r="Y41" s="968"/>
      <c r="Z41" s="940"/>
      <c r="AA41" s="941"/>
      <c r="AB41" s="943"/>
    </row>
    <row r="42" spans="1:28" ht="37.5" customHeight="1">
      <c r="A42" s="835"/>
      <c r="B42" s="840">
        <f t="shared" si="0"/>
        <v>9</v>
      </c>
      <c r="C42" s="935"/>
      <c r="D42" s="936"/>
      <c r="E42" s="936"/>
      <c r="F42" s="936"/>
      <c r="G42" s="936"/>
      <c r="H42" s="936"/>
      <c r="I42" s="936"/>
      <c r="J42" s="936"/>
      <c r="K42" s="936"/>
      <c r="L42" s="937"/>
      <c r="M42" s="1039"/>
      <c r="N42" s="1039"/>
      <c r="O42" s="1039"/>
      <c r="P42" s="1039"/>
      <c r="Q42" s="1039"/>
      <c r="R42" s="1008"/>
      <c r="S42" s="1009"/>
      <c r="T42" s="1009"/>
      <c r="U42" s="1009"/>
      <c r="V42" s="1010"/>
      <c r="W42" s="938"/>
      <c r="X42" s="939"/>
      <c r="Y42" s="968"/>
      <c r="Z42" s="940"/>
      <c r="AA42" s="941"/>
      <c r="AB42" s="943"/>
    </row>
    <row r="43" spans="1:28" ht="37.5" customHeight="1">
      <c r="A43" s="835"/>
      <c r="B43" s="840">
        <f t="shared" si="0"/>
        <v>10</v>
      </c>
      <c r="C43" s="935"/>
      <c r="D43" s="936"/>
      <c r="E43" s="936"/>
      <c r="F43" s="936"/>
      <c r="G43" s="936"/>
      <c r="H43" s="936"/>
      <c r="I43" s="936"/>
      <c r="J43" s="936"/>
      <c r="K43" s="936"/>
      <c r="L43" s="937"/>
      <c r="M43" s="1039"/>
      <c r="N43" s="1039"/>
      <c r="O43" s="1039"/>
      <c r="P43" s="1039"/>
      <c r="Q43" s="1039"/>
      <c r="R43" s="1008"/>
      <c r="S43" s="1009"/>
      <c r="T43" s="1009"/>
      <c r="U43" s="1009"/>
      <c r="V43" s="1010"/>
      <c r="W43" s="938"/>
      <c r="X43" s="939"/>
      <c r="Y43" s="968"/>
      <c r="Z43" s="940"/>
      <c r="AA43" s="941"/>
      <c r="AB43" s="943"/>
    </row>
    <row r="44" spans="1:28" ht="37.5" customHeight="1">
      <c r="A44" s="835"/>
      <c r="B44" s="840">
        <f t="shared" si="0"/>
        <v>11</v>
      </c>
      <c r="C44" s="935"/>
      <c r="D44" s="936"/>
      <c r="E44" s="936"/>
      <c r="F44" s="936"/>
      <c r="G44" s="936"/>
      <c r="H44" s="936"/>
      <c r="I44" s="936"/>
      <c r="J44" s="936"/>
      <c r="K44" s="936"/>
      <c r="L44" s="937"/>
      <c r="M44" s="1039"/>
      <c r="N44" s="1039"/>
      <c r="O44" s="1039"/>
      <c r="P44" s="1039"/>
      <c r="Q44" s="1039"/>
      <c r="R44" s="1008"/>
      <c r="S44" s="1009"/>
      <c r="T44" s="1009"/>
      <c r="U44" s="1009"/>
      <c r="V44" s="1010"/>
      <c r="W44" s="938"/>
      <c r="X44" s="939"/>
      <c r="Y44" s="968"/>
      <c r="Z44" s="940"/>
      <c r="AA44" s="941"/>
      <c r="AB44" s="943"/>
    </row>
    <row r="45" spans="1:28" ht="37.5" customHeight="1">
      <c r="A45" s="835"/>
      <c r="B45" s="840">
        <f t="shared" si="0"/>
        <v>12</v>
      </c>
      <c r="C45" s="935"/>
      <c r="D45" s="936"/>
      <c r="E45" s="936"/>
      <c r="F45" s="936"/>
      <c r="G45" s="936"/>
      <c r="H45" s="936"/>
      <c r="I45" s="936"/>
      <c r="J45" s="936"/>
      <c r="K45" s="936"/>
      <c r="L45" s="937"/>
      <c r="M45" s="1039"/>
      <c r="N45" s="1039"/>
      <c r="O45" s="1039"/>
      <c r="P45" s="1039"/>
      <c r="Q45" s="1039"/>
      <c r="R45" s="1008"/>
      <c r="S45" s="1009"/>
      <c r="T45" s="1009"/>
      <c r="U45" s="1009"/>
      <c r="V45" s="1010"/>
      <c r="W45" s="938"/>
      <c r="X45" s="939"/>
      <c r="Y45" s="968"/>
      <c r="Z45" s="940"/>
      <c r="AA45" s="941"/>
      <c r="AB45" s="943"/>
    </row>
    <row r="46" spans="1:28" ht="37.5" customHeight="1">
      <c r="A46" s="835"/>
      <c r="B46" s="840">
        <f t="shared" si="0"/>
        <v>13</v>
      </c>
      <c r="C46" s="935"/>
      <c r="D46" s="936"/>
      <c r="E46" s="936"/>
      <c r="F46" s="936"/>
      <c r="G46" s="936"/>
      <c r="H46" s="936"/>
      <c r="I46" s="936"/>
      <c r="J46" s="936"/>
      <c r="K46" s="936"/>
      <c r="L46" s="937"/>
      <c r="M46" s="1039"/>
      <c r="N46" s="1039"/>
      <c r="O46" s="1039"/>
      <c r="P46" s="1039"/>
      <c r="Q46" s="1039"/>
      <c r="R46" s="1008"/>
      <c r="S46" s="1009"/>
      <c r="T46" s="1009"/>
      <c r="U46" s="1009"/>
      <c r="V46" s="1010"/>
      <c r="W46" s="938"/>
      <c r="X46" s="939"/>
      <c r="Y46" s="968"/>
      <c r="Z46" s="940"/>
      <c r="AA46" s="941"/>
      <c r="AB46" s="943"/>
    </row>
    <row r="47" spans="1:28" ht="37.5" customHeight="1">
      <c r="A47" s="835"/>
      <c r="B47" s="840">
        <f t="shared" si="0"/>
        <v>14</v>
      </c>
      <c r="C47" s="935"/>
      <c r="D47" s="936"/>
      <c r="E47" s="936"/>
      <c r="F47" s="936"/>
      <c r="G47" s="936"/>
      <c r="H47" s="936"/>
      <c r="I47" s="936"/>
      <c r="J47" s="936"/>
      <c r="K47" s="936"/>
      <c r="L47" s="937"/>
      <c r="M47" s="1039"/>
      <c r="N47" s="1039"/>
      <c r="O47" s="1039"/>
      <c r="P47" s="1039"/>
      <c r="Q47" s="1039"/>
      <c r="R47" s="1008"/>
      <c r="S47" s="1009"/>
      <c r="T47" s="1009"/>
      <c r="U47" s="1009"/>
      <c r="V47" s="1010"/>
      <c r="W47" s="938"/>
      <c r="X47" s="939"/>
      <c r="Y47" s="968"/>
      <c r="Z47" s="940"/>
      <c r="AA47" s="941"/>
      <c r="AB47" s="943"/>
    </row>
    <row r="48" spans="1:28" ht="37.5" customHeight="1">
      <c r="A48" s="835"/>
      <c r="B48" s="840">
        <f t="shared" si="0"/>
        <v>15</v>
      </c>
      <c r="C48" s="935"/>
      <c r="D48" s="936"/>
      <c r="E48" s="936"/>
      <c r="F48" s="936"/>
      <c r="G48" s="936"/>
      <c r="H48" s="936"/>
      <c r="I48" s="936"/>
      <c r="J48" s="936"/>
      <c r="K48" s="936"/>
      <c r="L48" s="937"/>
      <c r="M48" s="1039"/>
      <c r="N48" s="1039"/>
      <c r="O48" s="1039"/>
      <c r="P48" s="1039"/>
      <c r="Q48" s="1039"/>
      <c r="R48" s="1008"/>
      <c r="S48" s="1009"/>
      <c r="T48" s="1009"/>
      <c r="U48" s="1009"/>
      <c r="V48" s="1010"/>
      <c r="W48" s="938"/>
      <c r="X48" s="939"/>
      <c r="Y48" s="968"/>
      <c r="Z48" s="940"/>
      <c r="AA48" s="941"/>
      <c r="AB48" s="943"/>
    </row>
    <row r="49" spans="1:28" ht="37.5" customHeight="1">
      <c r="A49" s="835"/>
      <c r="B49" s="840">
        <f t="shared" si="0"/>
        <v>16</v>
      </c>
      <c r="C49" s="935"/>
      <c r="D49" s="936"/>
      <c r="E49" s="936"/>
      <c r="F49" s="936"/>
      <c r="G49" s="936"/>
      <c r="H49" s="936"/>
      <c r="I49" s="936"/>
      <c r="J49" s="936"/>
      <c r="K49" s="936"/>
      <c r="L49" s="937"/>
      <c r="M49" s="1039"/>
      <c r="N49" s="1039"/>
      <c r="O49" s="1039"/>
      <c r="P49" s="1039"/>
      <c r="Q49" s="1039"/>
      <c r="R49" s="1008"/>
      <c r="S49" s="1009"/>
      <c r="T49" s="1009"/>
      <c r="U49" s="1009"/>
      <c r="V49" s="1010"/>
      <c r="W49" s="938"/>
      <c r="X49" s="939"/>
      <c r="Y49" s="968"/>
      <c r="Z49" s="940"/>
      <c r="AA49" s="941"/>
      <c r="AB49" s="943"/>
    </row>
    <row r="50" spans="1:28" ht="37.5" customHeight="1">
      <c r="A50" s="835"/>
      <c r="B50" s="840">
        <f t="shared" si="0"/>
        <v>17</v>
      </c>
      <c r="C50" s="935"/>
      <c r="D50" s="936"/>
      <c r="E50" s="936"/>
      <c r="F50" s="936"/>
      <c r="G50" s="936"/>
      <c r="H50" s="936"/>
      <c r="I50" s="936"/>
      <c r="J50" s="936"/>
      <c r="K50" s="936"/>
      <c r="L50" s="937"/>
      <c r="M50" s="1039"/>
      <c r="N50" s="1039"/>
      <c r="O50" s="1039"/>
      <c r="P50" s="1039"/>
      <c r="Q50" s="1039"/>
      <c r="R50" s="1008"/>
      <c r="S50" s="1009"/>
      <c r="T50" s="1009"/>
      <c r="U50" s="1009"/>
      <c r="V50" s="1010"/>
      <c r="W50" s="938"/>
      <c r="X50" s="939"/>
      <c r="Y50" s="968"/>
      <c r="Z50" s="940"/>
      <c r="AA50" s="941"/>
      <c r="AB50" s="943"/>
    </row>
    <row r="51" spans="1:28" ht="37.5" customHeight="1">
      <c r="A51" s="835"/>
      <c r="B51" s="840">
        <f t="shared" si="0"/>
        <v>18</v>
      </c>
      <c r="C51" s="935"/>
      <c r="D51" s="936"/>
      <c r="E51" s="936"/>
      <c r="F51" s="936"/>
      <c r="G51" s="936"/>
      <c r="H51" s="936"/>
      <c r="I51" s="936"/>
      <c r="J51" s="936"/>
      <c r="K51" s="936"/>
      <c r="L51" s="937"/>
      <c r="M51" s="1039"/>
      <c r="N51" s="1039"/>
      <c r="O51" s="1039"/>
      <c r="P51" s="1039"/>
      <c r="Q51" s="1039"/>
      <c r="R51" s="1008"/>
      <c r="S51" s="1009"/>
      <c r="T51" s="1009"/>
      <c r="U51" s="1009"/>
      <c r="V51" s="1010"/>
      <c r="W51" s="938"/>
      <c r="X51" s="939"/>
      <c r="Y51" s="968"/>
      <c r="Z51" s="940"/>
      <c r="AA51" s="941"/>
      <c r="AB51" s="943"/>
    </row>
    <row r="52" spans="1:28" ht="37.5" customHeight="1">
      <c r="A52" s="835"/>
      <c r="B52" s="840">
        <f t="shared" si="0"/>
        <v>19</v>
      </c>
      <c r="C52" s="935"/>
      <c r="D52" s="936"/>
      <c r="E52" s="936"/>
      <c r="F52" s="936"/>
      <c r="G52" s="936"/>
      <c r="H52" s="936"/>
      <c r="I52" s="936"/>
      <c r="J52" s="936"/>
      <c r="K52" s="936"/>
      <c r="L52" s="937"/>
      <c r="M52" s="1039"/>
      <c r="N52" s="1039"/>
      <c r="O52" s="1039"/>
      <c r="P52" s="1039"/>
      <c r="Q52" s="1039"/>
      <c r="R52" s="1008"/>
      <c r="S52" s="1009"/>
      <c r="T52" s="1009"/>
      <c r="U52" s="1009"/>
      <c r="V52" s="1010"/>
      <c r="W52" s="938"/>
      <c r="X52" s="939"/>
      <c r="Y52" s="968"/>
      <c r="Z52" s="940"/>
      <c r="AA52" s="941"/>
      <c r="AB52" s="943"/>
    </row>
    <row r="53" spans="1:28" ht="37.5" customHeight="1">
      <c r="A53" s="835"/>
      <c r="B53" s="840">
        <f t="shared" si="0"/>
        <v>20</v>
      </c>
      <c r="C53" s="935"/>
      <c r="D53" s="936"/>
      <c r="E53" s="936"/>
      <c r="F53" s="936"/>
      <c r="G53" s="936"/>
      <c r="H53" s="936"/>
      <c r="I53" s="936"/>
      <c r="J53" s="936"/>
      <c r="K53" s="936"/>
      <c r="L53" s="937"/>
      <c r="M53" s="1039"/>
      <c r="N53" s="1039"/>
      <c r="O53" s="1039"/>
      <c r="P53" s="1039"/>
      <c r="Q53" s="1039"/>
      <c r="R53" s="1008"/>
      <c r="S53" s="1009"/>
      <c r="T53" s="1009"/>
      <c r="U53" s="1009"/>
      <c r="V53" s="1010"/>
      <c r="W53" s="938"/>
      <c r="X53" s="939"/>
      <c r="Y53" s="968"/>
      <c r="Z53" s="940"/>
      <c r="AA53" s="941"/>
      <c r="AB53" s="943"/>
    </row>
    <row r="54" spans="1:28" ht="37.5" customHeight="1">
      <c r="A54" s="835"/>
      <c r="B54" s="840">
        <f t="shared" si="0"/>
        <v>21</v>
      </c>
      <c r="C54" s="935"/>
      <c r="D54" s="936"/>
      <c r="E54" s="936"/>
      <c r="F54" s="936"/>
      <c r="G54" s="936"/>
      <c r="H54" s="936"/>
      <c r="I54" s="936"/>
      <c r="J54" s="936"/>
      <c r="K54" s="936"/>
      <c r="L54" s="937"/>
      <c r="M54" s="1039"/>
      <c r="N54" s="1039"/>
      <c r="O54" s="1039"/>
      <c r="P54" s="1039"/>
      <c r="Q54" s="1039"/>
      <c r="R54" s="1008"/>
      <c r="S54" s="1009"/>
      <c r="T54" s="1009"/>
      <c r="U54" s="1009"/>
      <c r="V54" s="1010"/>
      <c r="W54" s="938"/>
      <c r="X54" s="939"/>
      <c r="Y54" s="968"/>
      <c r="Z54" s="940"/>
      <c r="AA54" s="941"/>
      <c r="AB54" s="943"/>
    </row>
    <row r="55" spans="1:28" ht="37.5" customHeight="1">
      <c r="A55" s="835"/>
      <c r="B55" s="840">
        <f t="shared" si="0"/>
        <v>22</v>
      </c>
      <c r="C55" s="935"/>
      <c r="D55" s="936"/>
      <c r="E55" s="936"/>
      <c r="F55" s="936"/>
      <c r="G55" s="936"/>
      <c r="H55" s="936"/>
      <c r="I55" s="936"/>
      <c r="J55" s="936"/>
      <c r="K55" s="936"/>
      <c r="L55" s="937"/>
      <c r="M55" s="1039"/>
      <c r="N55" s="1039"/>
      <c r="O55" s="1039"/>
      <c r="P55" s="1039"/>
      <c r="Q55" s="1039"/>
      <c r="R55" s="1008"/>
      <c r="S55" s="1009"/>
      <c r="T55" s="1009"/>
      <c r="U55" s="1009"/>
      <c r="V55" s="1010"/>
      <c r="W55" s="938"/>
      <c r="X55" s="939"/>
      <c r="Y55" s="968"/>
      <c r="Z55" s="940"/>
      <c r="AA55" s="941"/>
      <c r="AB55" s="943"/>
    </row>
    <row r="56" spans="1:28" ht="37.5" customHeight="1">
      <c r="A56" s="835"/>
      <c r="B56" s="840">
        <f t="shared" si="0"/>
        <v>23</v>
      </c>
      <c r="C56" s="935"/>
      <c r="D56" s="936"/>
      <c r="E56" s="936"/>
      <c r="F56" s="936"/>
      <c r="G56" s="936"/>
      <c r="H56" s="936"/>
      <c r="I56" s="936"/>
      <c r="J56" s="936"/>
      <c r="K56" s="936"/>
      <c r="L56" s="937"/>
      <c r="M56" s="1039"/>
      <c r="N56" s="1039"/>
      <c r="O56" s="1039"/>
      <c r="P56" s="1039"/>
      <c r="Q56" s="1039"/>
      <c r="R56" s="1008"/>
      <c r="S56" s="1009"/>
      <c r="T56" s="1009"/>
      <c r="U56" s="1009"/>
      <c r="V56" s="1010"/>
      <c r="W56" s="938"/>
      <c r="X56" s="939"/>
      <c r="Y56" s="968"/>
      <c r="Z56" s="940"/>
      <c r="AA56" s="941"/>
      <c r="AB56" s="943"/>
    </row>
    <row r="57" spans="1:28" ht="37.5" customHeight="1">
      <c r="A57" s="835"/>
      <c r="B57" s="840">
        <f t="shared" si="0"/>
        <v>24</v>
      </c>
      <c r="C57" s="935"/>
      <c r="D57" s="936"/>
      <c r="E57" s="936"/>
      <c r="F57" s="936"/>
      <c r="G57" s="936"/>
      <c r="H57" s="936"/>
      <c r="I57" s="936"/>
      <c r="J57" s="936"/>
      <c r="K57" s="936"/>
      <c r="L57" s="937"/>
      <c r="M57" s="1039"/>
      <c r="N57" s="1039"/>
      <c r="O57" s="1039"/>
      <c r="P57" s="1039"/>
      <c r="Q57" s="1039"/>
      <c r="R57" s="1008"/>
      <c r="S57" s="1009"/>
      <c r="T57" s="1009"/>
      <c r="U57" s="1009"/>
      <c r="V57" s="1010"/>
      <c r="W57" s="938"/>
      <c r="X57" s="939"/>
      <c r="Y57" s="968"/>
      <c r="Z57" s="940"/>
      <c r="AA57" s="941"/>
      <c r="AB57" s="943"/>
    </row>
    <row r="58" spans="1:28" ht="37.5" customHeight="1">
      <c r="A58" s="835"/>
      <c r="B58" s="840">
        <f t="shared" si="0"/>
        <v>25</v>
      </c>
      <c r="C58" s="935"/>
      <c r="D58" s="936"/>
      <c r="E58" s="936"/>
      <c r="F58" s="936"/>
      <c r="G58" s="936"/>
      <c r="H58" s="936"/>
      <c r="I58" s="936"/>
      <c r="J58" s="936"/>
      <c r="K58" s="936"/>
      <c r="L58" s="937"/>
      <c r="M58" s="1039"/>
      <c r="N58" s="1039"/>
      <c r="O58" s="1039"/>
      <c r="P58" s="1039"/>
      <c r="Q58" s="1039"/>
      <c r="R58" s="1008"/>
      <c r="S58" s="1009"/>
      <c r="T58" s="1009"/>
      <c r="U58" s="1009"/>
      <c r="V58" s="1010"/>
      <c r="W58" s="938"/>
      <c r="X58" s="939"/>
      <c r="Y58" s="968"/>
      <c r="Z58" s="940"/>
      <c r="AA58" s="941"/>
      <c r="AB58" s="943"/>
    </row>
    <row r="59" spans="1:28" ht="37.5" customHeight="1">
      <c r="A59" s="835"/>
      <c r="B59" s="840">
        <f t="shared" si="0"/>
        <v>26</v>
      </c>
      <c r="C59" s="935"/>
      <c r="D59" s="936"/>
      <c r="E59" s="936"/>
      <c r="F59" s="936"/>
      <c r="G59" s="936"/>
      <c r="H59" s="936"/>
      <c r="I59" s="936"/>
      <c r="J59" s="936"/>
      <c r="K59" s="936"/>
      <c r="L59" s="937"/>
      <c r="M59" s="1039"/>
      <c r="N59" s="1039"/>
      <c r="O59" s="1039"/>
      <c r="P59" s="1039"/>
      <c r="Q59" s="1039"/>
      <c r="R59" s="1008"/>
      <c r="S59" s="1009"/>
      <c r="T59" s="1009"/>
      <c r="U59" s="1009"/>
      <c r="V59" s="1010"/>
      <c r="W59" s="938"/>
      <c r="X59" s="939"/>
      <c r="Y59" s="968"/>
      <c r="Z59" s="940"/>
      <c r="AA59" s="941"/>
      <c r="AB59" s="943"/>
    </row>
    <row r="60" spans="1:28" ht="37.5" customHeight="1">
      <c r="A60" s="835"/>
      <c r="B60" s="840">
        <f t="shared" si="0"/>
        <v>27</v>
      </c>
      <c r="C60" s="935"/>
      <c r="D60" s="936"/>
      <c r="E60" s="936"/>
      <c r="F60" s="936"/>
      <c r="G60" s="936"/>
      <c r="H60" s="936"/>
      <c r="I60" s="936"/>
      <c r="J60" s="936"/>
      <c r="K60" s="936"/>
      <c r="L60" s="937"/>
      <c r="M60" s="1039"/>
      <c r="N60" s="1039"/>
      <c r="O60" s="1039"/>
      <c r="P60" s="1039"/>
      <c r="Q60" s="1039"/>
      <c r="R60" s="1008"/>
      <c r="S60" s="1009"/>
      <c r="T60" s="1009"/>
      <c r="U60" s="1009"/>
      <c r="V60" s="1010"/>
      <c r="W60" s="938"/>
      <c r="X60" s="939"/>
      <c r="Y60" s="968"/>
      <c r="Z60" s="940"/>
      <c r="AA60" s="941"/>
      <c r="AB60" s="943"/>
    </row>
    <row r="61" spans="1:28" ht="37.5" customHeight="1">
      <c r="A61" s="835"/>
      <c r="B61" s="840">
        <f t="shared" si="0"/>
        <v>28</v>
      </c>
      <c r="C61" s="935"/>
      <c r="D61" s="936"/>
      <c r="E61" s="936"/>
      <c r="F61" s="936"/>
      <c r="G61" s="936"/>
      <c r="H61" s="936"/>
      <c r="I61" s="936"/>
      <c r="J61" s="936"/>
      <c r="K61" s="936"/>
      <c r="L61" s="937"/>
      <c r="M61" s="1039"/>
      <c r="N61" s="1039"/>
      <c r="O61" s="1039"/>
      <c r="P61" s="1039"/>
      <c r="Q61" s="1039"/>
      <c r="R61" s="1008"/>
      <c r="S61" s="1009"/>
      <c r="T61" s="1009"/>
      <c r="U61" s="1009"/>
      <c r="V61" s="1010"/>
      <c r="W61" s="938"/>
      <c r="X61" s="939"/>
      <c r="Y61" s="968"/>
      <c r="Z61" s="940"/>
      <c r="AA61" s="941"/>
      <c r="AB61" s="943"/>
    </row>
    <row r="62" spans="1:28" ht="37.5" customHeight="1">
      <c r="A62" s="835"/>
      <c r="B62" s="840">
        <f t="shared" si="0"/>
        <v>29</v>
      </c>
      <c r="C62" s="935"/>
      <c r="D62" s="936"/>
      <c r="E62" s="936"/>
      <c r="F62" s="936"/>
      <c r="G62" s="936"/>
      <c r="H62" s="936"/>
      <c r="I62" s="936"/>
      <c r="J62" s="936"/>
      <c r="K62" s="936"/>
      <c r="L62" s="937"/>
      <c r="M62" s="1039"/>
      <c r="N62" s="1039"/>
      <c r="O62" s="1039"/>
      <c r="P62" s="1039"/>
      <c r="Q62" s="1039"/>
      <c r="R62" s="1008"/>
      <c r="S62" s="1009"/>
      <c r="T62" s="1009"/>
      <c r="U62" s="1009"/>
      <c r="V62" s="1010"/>
      <c r="W62" s="938"/>
      <c r="X62" s="939"/>
      <c r="Y62" s="968"/>
      <c r="Z62" s="940"/>
      <c r="AA62" s="941"/>
      <c r="AB62" s="943"/>
    </row>
    <row r="63" spans="1:28" ht="37.5" customHeight="1">
      <c r="A63" s="835"/>
      <c r="B63" s="840">
        <f t="shared" si="0"/>
        <v>30</v>
      </c>
      <c r="C63" s="935"/>
      <c r="D63" s="936"/>
      <c r="E63" s="936"/>
      <c r="F63" s="936"/>
      <c r="G63" s="936"/>
      <c r="H63" s="936"/>
      <c r="I63" s="936"/>
      <c r="J63" s="936"/>
      <c r="K63" s="936"/>
      <c r="L63" s="937"/>
      <c r="M63" s="1039"/>
      <c r="N63" s="1039"/>
      <c r="O63" s="1039"/>
      <c r="P63" s="1039"/>
      <c r="Q63" s="1039"/>
      <c r="R63" s="1008"/>
      <c r="S63" s="1009"/>
      <c r="T63" s="1009"/>
      <c r="U63" s="1009"/>
      <c r="V63" s="1010"/>
      <c r="W63" s="938"/>
      <c r="X63" s="939"/>
      <c r="Y63" s="968"/>
      <c r="Z63" s="940"/>
      <c r="AA63" s="941"/>
      <c r="AB63" s="943"/>
    </row>
    <row r="64" spans="1:28" ht="37.5" customHeight="1">
      <c r="A64" s="835"/>
      <c r="B64" s="840">
        <f t="shared" si="0"/>
        <v>31</v>
      </c>
      <c r="C64" s="935"/>
      <c r="D64" s="936"/>
      <c r="E64" s="936"/>
      <c r="F64" s="936"/>
      <c r="G64" s="936"/>
      <c r="H64" s="936"/>
      <c r="I64" s="936"/>
      <c r="J64" s="936"/>
      <c r="K64" s="936"/>
      <c r="L64" s="937"/>
      <c r="M64" s="1039"/>
      <c r="N64" s="1039"/>
      <c r="O64" s="1039"/>
      <c r="P64" s="1039"/>
      <c r="Q64" s="1039"/>
      <c r="R64" s="1008"/>
      <c r="S64" s="1009"/>
      <c r="T64" s="1009"/>
      <c r="U64" s="1009"/>
      <c r="V64" s="1010"/>
      <c r="W64" s="938"/>
      <c r="X64" s="939"/>
      <c r="Y64" s="968"/>
      <c r="Z64" s="940"/>
      <c r="AA64" s="941"/>
      <c r="AB64" s="943"/>
    </row>
    <row r="65" spans="1:28" ht="37.5" customHeight="1">
      <c r="A65" s="835"/>
      <c r="B65" s="840">
        <f t="shared" si="0"/>
        <v>32</v>
      </c>
      <c r="C65" s="935"/>
      <c r="D65" s="936"/>
      <c r="E65" s="936"/>
      <c r="F65" s="936"/>
      <c r="G65" s="936"/>
      <c r="H65" s="936"/>
      <c r="I65" s="936"/>
      <c r="J65" s="936"/>
      <c r="K65" s="936"/>
      <c r="L65" s="937"/>
      <c r="M65" s="1039"/>
      <c r="N65" s="1039"/>
      <c r="O65" s="1039"/>
      <c r="P65" s="1039"/>
      <c r="Q65" s="1039"/>
      <c r="R65" s="1008"/>
      <c r="S65" s="1009"/>
      <c r="T65" s="1009"/>
      <c r="U65" s="1009"/>
      <c r="V65" s="1010"/>
      <c r="W65" s="938"/>
      <c r="X65" s="939"/>
      <c r="Y65" s="968"/>
      <c r="Z65" s="940"/>
      <c r="AA65" s="941"/>
      <c r="AB65" s="943"/>
    </row>
    <row r="66" spans="1:28" ht="37.5" customHeight="1">
      <c r="A66" s="835"/>
      <c r="B66" s="840">
        <f t="shared" si="0"/>
        <v>33</v>
      </c>
      <c r="C66" s="935"/>
      <c r="D66" s="936"/>
      <c r="E66" s="936"/>
      <c r="F66" s="936"/>
      <c r="G66" s="936"/>
      <c r="H66" s="936"/>
      <c r="I66" s="936"/>
      <c r="J66" s="936"/>
      <c r="K66" s="936"/>
      <c r="L66" s="937"/>
      <c r="M66" s="1039"/>
      <c r="N66" s="1039"/>
      <c r="O66" s="1039"/>
      <c r="P66" s="1039"/>
      <c r="Q66" s="1039"/>
      <c r="R66" s="1008"/>
      <c r="S66" s="1009"/>
      <c r="T66" s="1009"/>
      <c r="U66" s="1009"/>
      <c r="V66" s="1010"/>
      <c r="W66" s="938"/>
      <c r="X66" s="939"/>
      <c r="Y66" s="968"/>
      <c r="Z66" s="940"/>
      <c r="AA66" s="941"/>
      <c r="AB66" s="943"/>
    </row>
    <row r="67" spans="1:28" ht="37.5" customHeight="1">
      <c r="A67" s="835"/>
      <c r="B67" s="840">
        <f t="shared" si="0"/>
        <v>34</v>
      </c>
      <c r="C67" s="935"/>
      <c r="D67" s="936"/>
      <c r="E67" s="936"/>
      <c r="F67" s="936"/>
      <c r="G67" s="936"/>
      <c r="H67" s="936"/>
      <c r="I67" s="936"/>
      <c r="J67" s="936"/>
      <c r="K67" s="936"/>
      <c r="L67" s="937"/>
      <c r="M67" s="1039"/>
      <c r="N67" s="1039"/>
      <c r="O67" s="1039"/>
      <c r="P67" s="1039"/>
      <c r="Q67" s="1039"/>
      <c r="R67" s="1008"/>
      <c r="S67" s="1009"/>
      <c r="T67" s="1009"/>
      <c r="U67" s="1009"/>
      <c r="V67" s="1010"/>
      <c r="W67" s="938"/>
      <c r="X67" s="939"/>
      <c r="Y67" s="968"/>
      <c r="Z67" s="940"/>
      <c r="AA67" s="941"/>
      <c r="AB67" s="943"/>
    </row>
    <row r="68" spans="1:28" ht="37.5" customHeight="1">
      <c r="A68" s="835"/>
      <c r="B68" s="840">
        <f t="shared" si="0"/>
        <v>35</v>
      </c>
      <c r="C68" s="935"/>
      <c r="D68" s="936"/>
      <c r="E68" s="936"/>
      <c r="F68" s="936"/>
      <c r="G68" s="936"/>
      <c r="H68" s="936"/>
      <c r="I68" s="936"/>
      <c r="J68" s="936"/>
      <c r="K68" s="936"/>
      <c r="L68" s="937"/>
      <c r="M68" s="1039"/>
      <c r="N68" s="1039"/>
      <c r="O68" s="1039"/>
      <c r="P68" s="1039"/>
      <c r="Q68" s="1039"/>
      <c r="R68" s="1008"/>
      <c r="S68" s="1009"/>
      <c r="T68" s="1009"/>
      <c r="U68" s="1009"/>
      <c r="V68" s="1010"/>
      <c r="W68" s="938"/>
      <c r="X68" s="939"/>
      <c r="Y68" s="968"/>
      <c r="Z68" s="940"/>
      <c r="AA68" s="941"/>
      <c r="AB68" s="943"/>
    </row>
    <row r="69" spans="1:28" ht="37.5" customHeight="1">
      <c r="A69" s="835"/>
      <c r="B69" s="840">
        <f t="shared" si="0"/>
        <v>36</v>
      </c>
      <c r="C69" s="935"/>
      <c r="D69" s="936"/>
      <c r="E69" s="936"/>
      <c r="F69" s="936"/>
      <c r="G69" s="936"/>
      <c r="H69" s="936"/>
      <c r="I69" s="936"/>
      <c r="J69" s="936"/>
      <c r="K69" s="936"/>
      <c r="L69" s="937"/>
      <c r="M69" s="1039"/>
      <c r="N69" s="1039"/>
      <c r="O69" s="1039"/>
      <c r="P69" s="1039"/>
      <c r="Q69" s="1039"/>
      <c r="R69" s="1008"/>
      <c r="S69" s="1009"/>
      <c r="T69" s="1009"/>
      <c r="U69" s="1009"/>
      <c r="V69" s="1010"/>
      <c r="W69" s="938"/>
      <c r="X69" s="939"/>
      <c r="Y69" s="968"/>
      <c r="Z69" s="940"/>
      <c r="AA69" s="941"/>
      <c r="AB69" s="943"/>
    </row>
    <row r="70" spans="1:28" ht="37.5" customHeight="1">
      <c r="A70" s="835"/>
      <c r="B70" s="840">
        <f t="shared" si="0"/>
        <v>37</v>
      </c>
      <c r="C70" s="935"/>
      <c r="D70" s="936"/>
      <c r="E70" s="936"/>
      <c r="F70" s="936"/>
      <c r="G70" s="936"/>
      <c r="H70" s="936"/>
      <c r="I70" s="936"/>
      <c r="J70" s="936"/>
      <c r="K70" s="936"/>
      <c r="L70" s="937"/>
      <c r="M70" s="1039"/>
      <c r="N70" s="1039"/>
      <c r="O70" s="1039"/>
      <c r="P70" s="1039"/>
      <c r="Q70" s="1039"/>
      <c r="R70" s="1008"/>
      <c r="S70" s="1009"/>
      <c r="T70" s="1009"/>
      <c r="U70" s="1009"/>
      <c r="V70" s="1010"/>
      <c r="W70" s="938"/>
      <c r="X70" s="939"/>
      <c r="Y70" s="968"/>
      <c r="Z70" s="940"/>
      <c r="AA70" s="941"/>
      <c r="AB70" s="943"/>
    </row>
    <row r="71" spans="1:28" ht="37.5" customHeight="1">
      <c r="A71" s="835"/>
      <c r="B71" s="840">
        <f t="shared" si="0"/>
        <v>38</v>
      </c>
      <c r="C71" s="935"/>
      <c r="D71" s="936"/>
      <c r="E71" s="936"/>
      <c r="F71" s="936"/>
      <c r="G71" s="936"/>
      <c r="H71" s="936"/>
      <c r="I71" s="936"/>
      <c r="J71" s="936"/>
      <c r="K71" s="936"/>
      <c r="L71" s="937"/>
      <c r="M71" s="1039"/>
      <c r="N71" s="1039"/>
      <c r="O71" s="1039"/>
      <c r="P71" s="1039"/>
      <c r="Q71" s="1039"/>
      <c r="R71" s="1008"/>
      <c r="S71" s="1009"/>
      <c r="T71" s="1009"/>
      <c r="U71" s="1009"/>
      <c r="V71" s="1010"/>
      <c r="W71" s="938"/>
      <c r="X71" s="939"/>
      <c r="Y71" s="968"/>
      <c r="Z71" s="940"/>
      <c r="AA71" s="941"/>
      <c r="AB71" s="943"/>
    </row>
    <row r="72" spans="1:28" ht="37.5" customHeight="1">
      <c r="A72" s="835"/>
      <c r="B72" s="840">
        <f t="shared" si="0"/>
        <v>39</v>
      </c>
      <c r="C72" s="935"/>
      <c r="D72" s="936"/>
      <c r="E72" s="936"/>
      <c r="F72" s="936"/>
      <c r="G72" s="936"/>
      <c r="H72" s="936"/>
      <c r="I72" s="936"/>
      <c r="J72" s="936"/>
      <c r="K72" s="936"/>
      <c r="L72" s="937"/>
      <c r="M72" s="1039"/>
      <c r="N72" s="1039"/>
      <c r="O72" s="1039"/>
      <c r="P72" s="1039"/>
      <c r="Q72" s="1039"/>
      <c r="R72" s="1008"/>
      <c r="S72" s="1009"/>
      <c r="T72" s="1009"/>
      <c r="U72" s="1009"/>
      <c r="V72" s="1010"/>
      <c r="W72" s="938"/>
      <c r="X72" s="939"/>
      <c r="Y72" s="968"/>
      <c r="Z72" s="940"/>
      <c r="AA72" s="941"/>
      <c r="AB72" s="943"/>
    </row>
    <row r="73" spans="1:28" ht="37.5" customHeight="1">
      <c r="A73" s="835"/>
      <c r="B73" s="840">
        <f t="shared" si="0"/>
        <v>40</v>
      </c>
      <c r="C73" s="935"/>
      <c r="D73" s="936"/>
      <c r="E73" s="936"/>
      <c r="F73" s="936"/>
      <c r="G73" s="936"/>
      <c r="H73" s="936"/>
      <c r="I73" s="936"/>
      <c r="J73" s="936"/>
      <c r="K73" s="936"/>
      <c r="L73" s="937"/>
      <c r="M73" s="1039"/>
      <c r="N73" s="1039"/>
      <c r="O73" s="1039"/>
      <c r="P73" s="1039"/>
      <c r="Q73" s="1039"/>
      <c r="R73" s="1008"/>
      <c r="S73" s="1009"/>
      <c r="T73" s="1009"/>
      <c r="U73" s="1009"/>
      <c r="V73" s="1010"/>
      <c r="W73" s="938"/>
      <c r="X73" s="939"/>
      <c r="Y73" s="968"/>
      <c r="Z73" s="940"/>
      <c r="AA73" s="941"/>
      <c r="AB73" s="943"/>
    </row>
    <row r="74" spans="1:28" ht="37.5" customHeight="1">
      <c r="A74" s="835"/>
      <c r="B74" s="840">
        <f t="shared" si="0"/>
        <v>41</v>
      </c>
      <c r="C74" s="935"/>
      <c r="D74" s="936"/>
      <c r="E74" s="936"/>
      <c r="F74" s="936"/>
      <c r="G74" s="936"/>
      <c r="H74" s="936"/>
      <c r="I74" s="936"/>
      <c r="J74" s="936"/>
      <c r="K74" s="936"/>
      <c r="L74" s="937"/>
      <c r="M74" s="1039"/>
      <c r="N74" s="1039"/>
      <c r="O74" s="1039"/>
      <c r="P74" s="1039"/>
      <c r="Q74" s="1039"/>
      <c r="R74" s="1008"/>
      <c r="S74" s="1009"/>
      <c r="T74" s="1009"/>
      <c r="U74" s="1009"/>
      <c r="V74" s="1010"/>
      <c r="W74" s="938"/>
      <c r="X74" s="939"/>
      <c r="Y74" s="968"/>
      <c r="Z74" s="940"/>
      <c r="AA74" s="941"/>
      <c r="AB74" s="943"/>
    </row>
    <row r="75" spans="1:28" ht="37.5" customHeight="1">
      <c r="A75" s="835"/>
      <c r="B75" s="840">
        <f t="shared" si="0"/>
        <v>42</v>
      </c>
      <c r="C75" s="935"/>
      <c r="D75" s="936"/>
      <c r="E75" s="936"/>
      <c r="F75" s="936"/>
      <c r="G75" s="936"/>
      <c r="H75" s="936"/>
      <c r="I75" s="936"/>
      <c r="J75" s="936"/>
      <c r="K75" s="936"/>
      <c r="L75" s="937"/>
      <c r="M75" s="1039"/>
      <c r="N75" s="1039"/>
      <c r="O75" s="1039"/>
      <c r="P75" s="1039"/>
      <c r="Q75" s="1039"/>
      <c r="R75" s="1008"/>
      <c r="S75" s="1009"/>
      <c r="T75" s="1009"/>
      <c r="U75" s="1009"/>
      <c r="V75" s="1010"/>
      <c r="W75" s="938"/>
      <c r="X75" s="939"/>
      <c r="Y75" s="968"/>
      <c r="Z75" s="940"/>
      <c r="AA75" s="941"/>
      <c r="AB75" s="943"/>
    </row>
    <row r="76" spans="1:28" ht="37.5" customHeight="1">
      <c r="A76" s="835"/>
      <c r="B76" s="840">
        <f t="shared" si="0"/>
        <v>43</v>
      </c>
      <c r="C76" s="935"/>
      <c r="D76" s="936"/>
      <c r="E76" s="936"/>
      <c r="F76" s="936"/>
      <c r="G76" s="936"/>
      <c r="H76" s="936"/>
      <c r="I76" s="936"/>
      <c r="J76" s="936"/>
      <c r="K76" s="936"/>
      <c r="L76" s="937"/>
      <c r="M76" s="1039"/>
      <c r="N76" s="1039"/>
      <c r="O76" s="1039"/>
      <c r="P76" s="1039"/>
      <c r="Q76" s="1039"/>
      <c r="R76" s="1008"/>
      <c r="S76" s="1009"/>
      <c r="T76" s="1009"/>
      <c r="U76" s="1009"/>
      <c r="V76" s="1010"/>
      <c r="W76" s="938"/>
      <c r="X76" s="939"/>
      <c r="Y76" s="968"/>
      <c r="Z76" s="940"/>
      <c r="AA76" s="941"/>
      <c r="AB76" s="943"/>
    </row>
    <row r="77" spans="1:28" ht="37.5" customHeight="1">
      <c r="A77" s="835"/>
      <c r="B77" s="840">
        <f t="shared" si="0"/>
        <v>44</v>
      </c>
      <c r="C77" s="935"/>
      <c r="D77" s="936"/>
      <c r="E77" s="936"/>
      <c r="F77" s="936"/>
      <c r="G77" s="936"/>
      <c r="H77" s="936"/>
      <c r="I77" s="936"/>
      <c r="J77" s="936"/>
      <c r="K77" s="936"/>
      <c r="L77" s="937"/>
      <c r="M77" s="1039"/>
      <c r="N77" s="1039"/>
      <c r="O77" s="1039"/>
      <c r="P77" s="1039"/>
      <c r="Q77" s="1039"/>
      <c r="R77" s="1008"/>
      <c r="S77" s="1009"/>
      <c r="T77" s="1009"/>
      <c r="U77" s="1009"/>
      <c r="V77" s="1010"/>
      <c r="W77" s="938"/>
      <c r="X77" s="939"/>
      <c r="Y77" s="968"/>
      <c r="Z77" s="940"/>
      <c r="AA77" s="941"/>
      <c r="AB77" s="943"/>
    </row>
    <row r="78" spans="1:28" ht="37.5" customHeight="1">
      <c r="A78" s="835"/>
      <c r="B78" s="840">
        <f t="shared" si="0"/>
        <v>45</v>
      </c>
      <c r="C78" s="935"/>
      <c r="D78" s="936"/>
      <c r="E78" s="936"/>
      <c r="F78" s="936"/>
      <c r="G78" s="936"/>
      <c r="H78" s="936"/>
      <c r="I78" s="936"/>
      <c r="J78" s="936"/>
      <c r="K78" s="936"/>
      <c r="L78" s="937"/>
      <c r="M78" s="1039"/>
      <c r="N78" s="1039"/>
      <c r="O78" s="1039"/>
      <c r="P78" s="1039"/>
      <c r="Q78" s="1039"/>
      <c r="R78" s="1008"/>
      <c r="S78" s="1009"/>
      <c r="T78" s="1009"/>
      <c r="U78" s="1009"/>
      <c r="V78" s="1010"/>
      <c r="W78" s="938"/>
      <c r="X78" s="939"/>
      <c r="Y78" s="968"/>
      <c r="Z78" s="940"/>
      <c r="AA78" s="941"/>
      <c r="AB78" s="943"/>
    </row>
    <row r="79" spans="1:28" ht="37.5" customHeight="1">
      <c r="A79" s="835"/>
      <c r="B79" s="840">
        <f t="shared" si="0"/>
        <v>46</v>
      </c>
      <c r="C79" s="935"/>
      <c r="D79" s="936"/>
      <c r="E79" s="936"/>
      <c r="F79" s="936"/>
      <c r="G79" s="936"/>
      <c r="H79" s="936"/>
      <c r="I79" s="936"/>
      <c r="J79" s="936"/>
      <c r="K79" s="936"/>
      <c r="L79" s="937"/>
      <c r="M79" s="1039"/>
      <c r="N79" s="1039"/>
      <c r="O79" s="1039"/>
      <c r="P79" s="1039"/>
      <c r="Q79" s="1039"/>
      <c r="R79" s="1008"/>
      <c r="S79" s="1009"/>
      <c r="T79" s="1009"/>
      <c r="U79" s="1009"/>
      <c r="V79" s="1010"/>
      <c r="W79" s="938"/>
      <c r="X79" s="939"/>
      <c r="Y79" s="968"/>
      <c r="Z79" s="940"/>
      <c r="AA79" s="941"/>
      <c r="AB79" s="943"/>
    </row>
    <row r="80" spans="1:28" ht="37.5" customHeight="1">
      <c r="A80" s="835"/>
      <c r="B80" s="840">
        <f t="shared" si="0"/>
        <v>47</v>
      </c>
      <c r="C80" s="935"/>
      <c r="D80" s="936"/>
      <c r="E80" s="936"/>
      <c r="F80" s="936"/>
      <c r="G80" s="936"/>
      <c r="H80" s="936"/>
      <c r="I80" s="936"/>
      <c r="J80" s="936"/>
      <c r="K80" s="936"/>
      <c r="L80" s="937"/>
      <c r="M80" s="1039"/>
      <c r="N80" s="1039"/>
      <c r="O80" s="1039"/>
      <c r="P80" s="1039"/>
      <c r="Q80" s="1039"/>
      <c r="R80" s="1008"/>
      <c r="S80" s="1009"/>
      <c r="T80" s="1009"/>
      <c r="U80" s="1009"/>
      <c r="V80" s="1010"/>
      <c r="W80" s="938"/>
      <c r="X80" s="939"/>
      <c r="Y80" s="968"/>
      <c r="Z80" s="940"/>
      <c r="AA80" s="941"/>
      <c r="AB80" s="943"/>
    </row>
    <row r="81" spans="1:28" ht="37.5" customHeight="1">
      <c r="A81" s="835"/>
      <c r="B81" s="840">
        <f t="shared" si="0"/>
        <v>48</v>
      </c>
      <c r="C81" s="935"/>
      <c r="D81" s="936"/>
      <c r="E81" s="936"/>
      <c r="F81" s="936"/>
      <c r="G81" s="936"/>
      <c r="H81" s="936"/>
      <c r="I81" s="936"/>
      <c r="J81" s="936"/>
      <c r="K81" s="936"/>
      <c r="L81" s="937"/>
      <c r="M81" s="1039"/>
      <c r="N81" s="1039"/>
      <c r="O81" s="1039"/>
      <c r="P81" s="1039"/>
      <c r="Q81" s="1039"/>
      <c r="R81" s="1008"/>
      <c r="S81" s="1009"/>
      <c r="T81" s="1009"/>
      <c r="U81" s="1009"/>
      <c r="V81" s="1010"/>
      <c r="W81" s="938"/>
      <c r="X81" s="939"/>
      <c r="Y81" s="968"/>
      <c r="Z81" s="940"/>
      <c r="AA81" s="941"/>
      <c r="AB81" s="943"/>
    </row>
    <row r="82" spans="1:28" ht="37.5" customHeight="1">
      <c r="A82" s="835"/>
      <c r="B82" s="840">
        <f t="shared" si="0"/>
        <v>49</v>
      </c>
      <c r="C82" s="935"/>
      <c r="D82" s="936"/>
      <c r="E82" s="936"/>
      <c r="F82" s="936"/>
      <c r="G82" s="936"/>
      <c r="H82" s="936"/>
      <c r="I82" s="936"/>
      <c r="J82" s="936"/>
      <c r="K82" s="936"/>
      <c r="L82" s="937"/>
      <c r="M82" s="1039"/>
      <c r="N82" s="1039"/>
      <c r="O82" s="1039"/>
      <c r="P82" s="1039"/>
      <c r="Q82" s="1039"/>
      <c r="R82" s="1008"/>
      <c r="S82" s="1009"/>
      <c r="T82" s="1009"/>
      <c r="U82" s="1009"/>
      <c r="V82" s="1010"/>
      <c r="W82" s="938"/>
      <c r="X82" s="939"/>
      <c r="Y82" s="968"/>
      <c r="Z82" s="940"/>
      <c r="AA82" s="941"/>
      <c r="AB82" s="943"/>
    </row>
    <row r="83" spans="1:28" ht="37.5" customHeight="1">
      <c r="A83" s="835"/>
      <c r="B83" s="840">
        <f t="shared" si="0"/>
        <v>50</v>
      </c>
      <c r="C83" s="935"/>
      <c r="D83" s="936"/>
      <c r="E83" s="936"/>
      <c r="F83" s="936"/>
      <c r="G83" s="936"/>
      <c r="H83" s="936"/>
      <c r="I83" s="936"/>
      <c r="J83" s="936"/>
      <c r="K83" s="936"/>
      <c r="L83" s="937"/>
      <c r="M83" s="1039"/>
      <c r="N83" s="1039"/>
      <c r="O83" s="1039"/>
      <c r="P83" s="1039"/>
      <c r="Q83" s="1039"/>
      <c r="R83" s="1008"/>
      <c r="S83" s="1009"/>
      <c r="T83" s="1009"/>
      <c r="U83" s="1009"/>
      <c r="V83" s="1010"/>
      <c r="W83" s="938"/>
      <c r="X83" s="939"/>
      <c r="Y83" s="968"/>
      <c r="Z83" s="940"/>
      <c r="AA83" s="941"/>
      <c r="AB83" s="943"/>
    </row>
    <row r="84" spans="1:28" ht="37.5" customHeight="1">
      <c r="A84" s="835"/>
      <c r="B84" s="840">
        <f t="shared" si="0"/>
        <v>51</v>
      </c>
      <c r="C84" s="935"/>
      <c r="D84" s="936"/>
      <c r="E84" s="936"/>
      <c r="F84" s="936"/>
      <c r="G84" s="936"/>
      <c r="H84" s="936"/>
      <c r="I84" s="936"/>
      <c r="J84" s="936"/>
      <c r="K84" s="936"/>
      <c r="L84" s="937"/>
      <c r="M84" s="1039"/>
      <c r="N84" s="1039"/>
      <c r="O84" s="1039"/>
      <c r="P84" s="1039"/>
      <c r="Q84" s="1039"/>
      <c r="R84" s="1008"/>
      <c r="S84" s="1009"/>
      <c r="T84" s="1009"/>
      <c r="U84" s="1009"/>
      <c r="V84" s="1010"/>
      <c r="W84" s="938"/>
      <c r="X84" s="939"/>
      <c r="Y84" s="968"/>
      <c r="Z84" s="940"/>
      <c r="AA84" s="941"/>
      <c r="AB84" s="943"/>
    </row>
    <row r="85" spans="1:28" ht="37.5" customHeight="1">
      <c r="A85" s="835"/>
      <c r="B85" s="840">
        <f t="shared" si="0"/>
        <v>52</v>
      </c>
      <c r="C85" s="935"/>
      <c r="D85" s="936"/>
      <c r="E85" s="936"/>
      <c r="F85" s="936"/>
      <c r="G85" s="936"/>
      <c r="H85" s="936"/>
      <c r="I85" s="936"/>
      <c r="J85" s="936"/>
      <c r="K85" s="936"/>
      <c r="L85" s="937"/>
      <c r="M85" s="1039"/>
      <c r="N85" s="1039"/>
      <c r="O85" s="1039"/>
      <c r="P85" s="1039"/>
      <c r="Q85" s="1039"/>
      <c r="R85" s="1008"/>
      <c r="S85" s="1009"/>
      <c r="T85" s="1009"/>
      <c r="U85" s="1009"/>
      <c r="V85" s="1010"/>
      <c r="W85" s="938"/>
      <c r="X85" s="939"/>
      <c r="Y85" s="968"/>
      <c r="Z85" s="940"/>
      <c r="AA85" s="941"/>
      <c r="AB85" s="943"/>
    </row>
    <row r="86" spans="1:28" ht="37.5" customHeight="1">
      <c r="A86" s="835"/>
      <c r="B86" s="840">
        <f t="shared" si="0"/>
        <v>53</v>
      </c>
      <c r="C86" s="935"/>
      <c r="D86" s="936"/>
      <c r="E86" s="936"/>
      <c r="F86" s="936"/>
      <c r="G86" s="936"/>
      <c r="H86" s="936"/>
      <c r="I86" s="936"/>
      <c r="J86" s="936"/>
      <c r="K86" s="936"/>
      <c r="L86" s="937"/>
      <c r="M86" s="1039"/>
      <c r="N86" s="1039"/>
      <c r="O86" s="1039"/>
      <c r="P86" s="1039"/>
      <c r="Q86" s="1039"/>
      <c r="R86" s="1008"/>
      <c r="S86" s="1009"/>
      <c r="T86" s="1009"/>
      <c r="U86" s="1009"/>
      <c r="V86" s="1010"/>
      <c r="W86" s="938"/>
      <c r="X86" s="939"/>
      <c r="Y86" s="968"/>
      <c r="Z86" s="940"/>
      <c r="AA86" s="941"/>
      <c r="AB86" s="943"/>
    </row>
    <row r="87" spans="1:28" ht="37.5" customHeight="1">
      <c r="A87" s="835"/>
      <c r="B87" s="840">
        <f t="shared" si="0"/>
        <v>54</v>
      </c>
      <c r="C87" s="935"/>
      <c r="D87" s="936"/>
      <c r="E87" s="936"/>
      <c r="F87" s="936"/>
      <c r="G87" s="936"/>
      <c r="H87" s="936"/>
      <c r="I87" s="936"/>
      <c r="J87" s="936"/>
      <c r="K87" s="936"/>
      <c r="L87" s="937"/>
      <c r="M87" s="1039"/>
      <c r="N87" s="1039"/>
      <c r="O87" s="1039"/>
      <c r="P87" s="1039"/>
      <c r="Q87" s="1039"/>
      <c r="R87" s="1008"/>
      <c r="S87" s="1009"/>
      <c r="T87" s="1009"/>
      <c r="U87" s="1009"/>
      <c r="V87" s="1010"/>
      <c r="W87" s="938"/>
      <c r="X87" s="939"/>
      <c r="Y87" s="968"/>
      <c r="Z87" s="940"/>
      <c r="AA87" s="944"/>
      <c r="AB87" s="945"/>
    </row>
    <row r="88" spans="1:28" ht="37.5" customHeight="1">
      <c r="A88" s="835"/>
      <c r="B88" s="840">
        <f t="shared" si="0"/>
        <v>55</v>
      </c>
      <c r="C88" s="935"/>
      <c r="D88" s="936"/>
      <c r="E88" s="936"/>
      <c r="F88" s="936"/>
      <c r="G88" s="936"/>
      <c r="H88" s="936"/>
      <c r="I88" s="936"/>
      <c r="J88" s="936"/>
      <c r="K88" s="936"/>
      <c r="L88" s="937"/>
      <c r="M88" s="1039"/>
      <c r="N88" s="1039"/>
      <c r="O88" s="1039"/>
      <c r="P88" s="1039"/>
      <c r="Q88" s="1039"/>
      <c r="R88" s="1008"/>
      <c r="S88" s="1009"/>
      <c r="T88" s="1009"/>
      <c r="U88" s="1009"/>
      <c r="V88" s="1010"/>
      <c r="W88" s="938"/>
      <c r="X88" s="939"/>
      <c r="Y88" s="968"/>
      <c r="Z88" s="940"/>
      <c r="AA88" s="944"/>
      <c r="AB88" s="945"/>
    </row>
    <row r="89" spans="1:28" ht="37.5" customHeight="1">
      <c r="A89" s="835"/>
      <c r="B89" s="840">
        <f t="shared" si="0"/>
        <v>56</v>
      </c>
      <c r="C89" s="935"/>
      <c r="D89" s="936"/>
      <c r="E89" s="936"/>
      <c r="F89" s="936"/>
      <c r="G89" s="936"/>
      <c r="H89" s="936"/>
      <c r="I89" s="936"/>
      <c r="J89" s="936"/>
      <c r="K89" s="936"/>
      <c r="L89" s="937"/>
      <c r="M89" s="1039"/>
      <c r="N89" s="1039"/>
      <c r="O89" s="1039"/>
      <c r="P89" s="1039"/>
      <c r="Q89" s="1039"/>
      <c r="R89" s="1008"/>
      <c r="S89" s="1009"/>
      <c r="T89" s="1009"/>
      <c r="U89" s="1009"/>
      <c r="V89" s="1010"/>
      <c r="W89" s="938"/>
      <c r="X89" s="939"/>
      <c r="Y89" s="968"/>
      <c r="Z89" s="940"/>
      <c r="AA89" s="944"/>
      <c r="AB89" s="945"/>
    </row>
    <row r="90" spans="1:28" ht="37.5" customHeight="1">
      <c r="A90" s="835"/>
      <c r="B90" s="840">
        <f t="shared" si="0"/>
        <v>57</v>
      </c>
      <c r="C90" s="935"/>
      <c r="D90" s="936"/>
      <c r="E90" s="936"/>
      <c r="F90" s="936"/>
      <c r="G90" s="936"/>
      <c r="H90" s="936"/>
      <c r="I90" s="936"/>
      <c r="J90" s="936"/>
      <c r="K90" s="936"/>
      <c r="L90" s="937"/>
      <c r="M90" s="1039"/>
      <c r="N90" s="1039"/>
      <c r="O90" s="1039"/>
      <c r="P90" s="1039"/>
      <c r="Q90" s="1039"/>
      <c r="R90" s="1008"/>
      <c r="S90" s="1009"/>
      <c r="T90" s="1009"/>
      <c r="U90" s="1009"/>
      <c r="V90" s="1010"/>
      <c r="W90" s="938"/>
      <c r="X90" s="939"/>
      <c r="Y90" s="968"/>
      <c r="Z90" s="940"/>
      <c r="AA90" s="944"/>
      <c r="AB90" s="945"/>
    </row>
    <row r="91" spans="1:28" ht="37.5" customHeight="1">
      <c r="A91" s="835"/>
      <c r="B91" s="840">
        <f t="shared" si="0"/>
        <v>58</v>
      </c>
      <c r="C91" s="935"/>
      <c r="D91" s="936"/>
      <c r="E91" s="936"/>
      <c r="F91" s="936"/>
      <c r="G91" s="936"/>
      <c r="H91" s="936"/>
      <c r="I91" s="936"/>
      <c r="J91" s="936"/>
      <c r="K91" s="936"/>
      <c r="L91" s="937"/>
      <c r="M91" s="1039"/>
      <c r="N91" s="1039"/>
      <c r="O91" s="1039"/>
      <c r="P91" s="1039"/>
      <c r="Q91" s="1039"/>
      <c r="R91" s="1008"/>
      <c r="S91" s="1009"/>
      <c r="T91" s="1009"/>
      <c r="U91" s="1009"/>
      <c r="V91" s="1010"/>
      <c r="W91" s="938"/>
      <c r="X91" s="939"/>
      <c r="Y91" s="968"/>
      <c r="Z91" s="940"/>
      <c r="AA91" s="944"/>
      <c r="AB91" s="945"/>
    </row>
    <row r="92" spans="1:28" ht="37.5" customHeight="1">
      <c r="A92" s="835"/>
      <c r="B92" s="840">
        <f t="shared" si="0"/>
        <v>59</v>
      </c>
      <c r="C92" s="935"/>
      <c r="D92" s="936"/>
      <c r="E92" s="936"/>
      <c r="F92" s="936"/>
      <c r="G92" s="936"/>
      <c r="H92" s="936"/>
      <c r="I92" s="936"/>
      <c r="J92" s="936"/>
      <c r="K92" s="936"/>
      <c r="L92" s="937"/>
      <c r="M92" s="1039"/>
      <c r="N92" s="1039"/>
      <c r="O92" s="1039"/>
      <c r="P92" s="1039"/>
      <c r="Q92" s="1039"/>
      <c r="R92" s="1008"/>
      <c r="S92" s="1009"/>
      <c r="T92" s="1009"/>
      <c r="U92" s="1009"/>
      <c r="V92" s="1010"/>
      <c r="W92" s="938"/>
      <c r="X92" s="939"/>
      <c r="Y92" s="968"/>
      <c r="Z92" s="940"/>
      <c r="AA92" s="944"/>
      <c r="AB92" s="945"/>
    </row>
    <row r="93" spans="1:28" ht="37.5" customHeight="1">
      <c r="A93" s="835"/>
      <c r="B93" s="840">
        <f t="shared" si="0"/>
        <v>60</v>
      </c>
      <c r="C93" s="935"/>
      <c r="D93" s="936"/>
      <c r="E93" s="936"/>
      <c r="F93" s="936"/>
      <c r="G93" s="936"/>
      <c r="H93" s="936"/>
      <c r="I93" s="936"/>
      <c r="J93" s="936"/>
      <c r="K93" s="936"/>
      <c r="L93" s="937"/>
      <c r="M93" s="1039"/>
      <c r="N93" s="1039"/>
      <c r="O93" s="1039"/>
      <c r="P93" s="1039"/>
      <c r="Q93" s="1039"/>
      <c r="R93" s="1008"/>
      <c r="S93" s="1009"/>
      <c r="T93" s="1009"/>
      <c r="U93" s="1009"/>
      <c r="V93" s="1010"/>
      <c r="W93" s="938"/>
      <c r="X93" s="939"/>
      <c r="Y93" s="968"/>
      <c r="Z93" s="940"/>
      <c r="AA93" s="944"/>
      <c r="AB93" s="945"/>
    </row>
    <row r="94" spans="1:28" ht="37.5" customHeight="1">
      <c r="A94" s="835"/>
      <c r="B94" s="840">
        <f t="shared" si="0"/>
        <v>61</v>
      </c>
      <c r="C94" s="935"/>
      <c r="D94" s="936"/>
      <c r="E94" s="936"/>
      <c r="F94" s="936"/>
      <c r="G94" s="936"/>
      <c r="H94" s="936"/>
      <c r="I94" s="936"/>
      <c r="J94" s="936"/>
      <c r="K94" s="936"/>
      <c r="L94" s="937"/>
      <c r="M94" s="1039"/>
      <c r="N94" s="1039"/>
      <c r="O94" s="1039"/>
      <c r="P94" s="1039"/>
      <c r="Q94" s="1039"/>
      <c r="R94" s="1008"/>
      <c r="S94" s="1009"/>
      <c r="T94" s="1009"/>
      <c r="U94" s="1009"/>
      <c r="V94" s="1010"/>
      <c r="W94" s="938"/>
      <c r="X94" s="939"/>
      <c r="Y94" s="968"/>
      <c r="Z94" s="940"/>
      <c r="AA94" s="944"/>
      <c r="AB94" s="945"/>
    </row>
    <row r="95" spans="1:28" ht="37.5" customHeight="1">
      <c r="A95" s="835"/>
      <c r="B95" s="840">
        <f t="shared" si="0"/>
        <v>62</v>
      </c>
      <c r="C95" s="935"/>
      <c r="D95" s="936"/>
      <c r="E95" s="936"/>
      <c r="F95" s="936"/>
      <c r="G95" s="936"/>
      <c r="H95" s="936"/>
      <c r="I95" s="936"/>
      <c r="J95" s="936"/>
      <c r="K95" s="936"/>
      <c r="L95" s="937"/>
      <c r="M95" s="1039"/>
      <c r="N95" s="1039"/>
      <c r="O95" s="1039"/>
      <c r="P95" s="1039"/>
      <c r="Q95" s="1039"/>
      <c r="R95" s="1008"/>
      <c r="S95" s="1009"/>
      <c r="T95" s="1009"/>
      <c r="U95" s="1009"/>
      <c r="V95" s="1010"/>
      <c r="W95" s="938"/>
      <c r="X95" s="939"/>
      <c r="Y95" s="968"/>
      <c r="Z95" s="940"/>
      <c r="AA95" s="944"/>
      <c r="AB95" s="945"/>
    </row>
    <row r="96" spans="1:28" ht="37.5" customHeight="1">
      <c r="A96" s="835"/>
      <c r="B96" s="840">
        <f t="shared" si="0"/>
        <v>63</v>
      </c>
      <c r="C96" s="935"/>
      <c r="D96" s="936"/>
      <c r="E96" s="936"/>
      <c r="F96" s="936"/>
      <c r="G96" s="936"/>
      <c r="H96" s="936"/>
      <c r="I96" s="936"/>
      <c r="J96" s="936"/>
      <c r="K96" s="936"/>
      <c r="L96" s="937"/>
      <c r="M96" s="1039"/>
      <c r="N96" s="1039"/>
      <c r="O96" s="1039"/>
      <c r="P96" s="1039"/>
      <c r="Q96" s="1039"/>
      <c r="R96" s="1008"/>
      <c r="S96" s="1009"/>
      <c r="T96" s="1009"/>
      <c r="U96" s="1009"/>
      <c r="V96" s="1010"/>
      <c r="W96" s="938"/>
      <c r="X96" s="939"/>
      <c r="Y96" s="968"/>
      <c r="Z96" s="940"/>
      <c r="AA96" s="944"/>
      <c r="AB96" s="945"/>
    </row>
    <row r="97" spans="1:28" ht="37.5" customHeight="1">
      <c r="A97" s="835"/>
      <c r="B97" s="840">
        <f t="shared" si="0"/>
        <v>64</v>
      </c>
      <c r="C97" s="935"/>
      <c r="D97" s="936"/>
      <c r="E97" s="936"/>
      <c r="F97" s="936"/>
      <c r="G97" s="936"/>
      <c r="H97" s="936"/>
      <c r="I97" s="936"/>
      <c r="J97" s="936"/>
      <c r="K97" s="936"/>
      <c r="L97" s="937"/>
      <c r="M97" s="1039"/>
      <c r="N97" s="1039"/>
      <c r="O97" s="1039"/>
      <c r="P97" s="1039"/>
      <c r="Q97" s="1039"/>
      <c r="R97" s="1008"/>
      <c r="S97" s="1009"/>
      <c r="T97" s="1009"/>
      <c r="U97" s="1009"/>
      <c r="V97" s="1010"/>
      <c r="W97" s="938"/>
      <c r="X97" s="939"/>
      <c r="Y97" s="968"/>
      <c r="Z97" s="940"/>
      <c r="AA97" s="944"/>
      <c r="AB97" s="945"/>
    </row>
    <row r="98" spans="1:28" ht="37.5" customHeight="1">
      <c r="A98" s="835"/>
      <c r="B98" s="840">
        <f t="shared" si="0"/>
        <v>65</v>
      </c>
      <c r="C98" s="935"/>
      <c r="D98" s="936"/>
      <c r="E98" s="936"/>
      <c r="F98" s="936"/>
      <c r="G98" s="936"/>
      <c r="H98" s="936"/>
      <c r="I98" s="936"/>
      <c r="J98" s="936"/>
      <c r="K98" s="936"/>
      <c r="L98" s="937"/>
      <c r="M98" s="1039"/>
      <c r="N98" s="1039"/>
      <c r="O98" s="1039"/>
      <c r="P98" s="1039"/>
      <c r="Q98" s="1039"/>
      <c r="R98" s="1008"/>
      <c r="S98" s="1009"/>
      <c r="T98" s="1009"/>
      <c r="U98" s="1009"/>
      <c r="V98" s="1010"/>
      <c r="W98" s="938"/>
      <c r="X98" s="939"/>
      <c r="Y98" s="968"/>
      <c r="Z98" s="940"/>
      <c r="AA98" s="944"/>
      <c r="AB98" s="945"/>
    </row>
    <row r="99" spans="1:28" ht="37.5" customHeight="1">
      <c r="A99" s="835"/>
      <c r="B99" s="840">
        <f t="shared" si="0"/>
        <v>66</v>
      </c>
      <c r="C99" s="935"/>
      <c r="D99" s="936"/>
      <c r="E99" s="936"/>
      <c r="F99" s="936"/>
      <c r="G99" s="936"/>
      <c r="H99" s="936"/>
      <c r="I99" s="936"/>
      <c r="J99" s="936"/>
      <c r="K99" s="936"/>
      <c r="L99" s="937"/>
      <c r="M99" s="1039"/>
      <c r="N99" s="1039"/>
      <c r="O99" s="1039"/>
      <c r="P99" s="1039"/>
      <c r="Q99" s="1039"/>
      <c r="R99" s="1008"/>
      <c r="S99" s="1009"/>
      <c r="T99" s="1009"/>
      <c r="U99" s="1009"/>
      <c r="V99" s="1010"/>
      <c r="W99" s="938"/>
      <c r="X99" s="939"/>
      <c r="Y99" s="968"/>
      <c r="Z99" s="940"/>
      <c r="AA99" s="944"/>
      <c r="AB99" s="945"/>
    </row>
    <row r="100" spans="1:28" ht="37.5" customHeight="1">
      <c r="A100" s="835"/>
      <c r="B100" s="840">
        <f t="shared" ref="B100:B133" si="1">B99+1</f>
        <v>67</v>
      </c>
      <c r="C100" s="935"/>
      <c r="D100" s="936"/>
      <c r="E100" s="936"/>
      <c r="F100" s="936"/>
      <c r="G100" s="936"/>
      <c r="H100" s="936"/>
      <c r="I100" s="936"/>
      <c r="J100" s="936"/>
      <c r="K100" s="936"/>
      <c r="L100" s="937"/>
      <c r="M100" s="1039"/>
      <c r="N100" s="1039"/>
      <c r="O100" s="1039"/>
      <c r="P100" s="1039"/>
      <c r="Q100" s="1039"/>
      <c r="R100" s="1008"/>
      <c r="S100" s="1009"/>
      <c r="T100" s="1009"/>
      <c r="U100" s="1009"/>
      <c r="V100" s="1010"/>
      <c r="W100" s="938"/>
      <c r="X100" s="939"/>
      <c r="Y100" s="968"/>
      <c r="Z100" s="940"/>
      <c r="AA100" s="944"/>
      <c r="AB100" s="945"/>
    </row>
    <row r="101" spans="1:28" ht="37.5" customHeight="1">
      <c r="A101" s="835"/>
      <c r="B101" s="840">
        <f t="shared" si="1"/>
        <v>68</v>
      </c>
      <c r="C101" s="935"/>
      <c r="D101" s="936"/>
      <c r="E101" s="936"/>
      <c r="F101" s="936"/>
      <c r="G101" s="936"/>
      <c r="H101" s="936"/>
      <c r="I101" s="936"/>
      <c r="J101" s="936"/>
      <c r="K101" s="936"/>
      <c r="L101" s="937"/>
      <c r="M101" s="1039"/>
      <c r="N101" s="1039"/>
      <c r="O101" s="1039"/>
      <c r="P101" s="1039"/>
      <c r="Q101" s="1039"/>
      <c r="R101" s="1008"/>
      <c r="S101" s="1009"/>
      <c r="T101" s="1009"/>
      <c r="U101" s="1009"/>
      <c r="V101" s="1010"/>
      <c r="W101" s="938"/>
      <c r="X101" s="939"/>
      <c r="Y101" s="968"/>
      <c r="Z101" s="940"/>
      <c r="AA101" s="944"/>
      <c r="AB101" s="945"/>
    </row>
    <row r="102" spans="1:28" ht="37.5" customHeight="1">
      <c r="A102" s="835"/>
      <c r="B102" s="840">
        <f t="shared" si="1"/>
        <v>69</v>
      </c>
      <c r="C102" s="935"/>
      <c r="D102" s="936"/>
      <c r="E102" s="936"/>
      <c r="F102" s="936"/>
      <c r="G102" s="936"/>
      <c r="H102" s="936"/>
      <c r="I102" s="936"/>
      <c r="J102" s="936"/>
      <c r="K102" s="936"/>
      <c r="L102" s="937"/>
      <c r="M102" s="1039"/>
      <c r="N102" s="1039"/>
      <c r="O102" s="1039"/>
      <c r="P102" s="1039"/>
      <c r="Q102" s="1039"/>
      <c r="R102" s="1008"/>
      <c r="S102" s="1009"/>
      <c r="T102" s="1009"/>
      <c r="U102" s="1009"/>
      <c r="V102" s="1010"/>
      <c r="W102" s="938"/>
      <c r="X102" s="939"/>
      <c r="Y102" s="968"/>
      <c r="Z102" s="940"/>
      <c r="AA102" s="944"/>
      <c r="AB102" s="945"/>
    </row>
    <row r="103" spans="1:28" ht="37.5" customHeight="1">
      <c r="A103" s="835"/>
      <c r="B103" s="840">
        <f t="shared" si="1"/>
        <v>70</v>
      </c>
      <c r="C103" s="935"/>
      <c r="D103" s="936"/>
      <c r="E103" s="936"/>
      <c r="F103" s="936"/>
      <c r="G103" s="936"/>
      <c r="H103" s="936"/>
      <c r="I103" s="936"/>
      <c r="J103" s="936"/>
      <c r="K103" s="936"/>
      <c r="L103" s="937"/>
      <c r="M103" s="1039"/>
      <c r="N103" s="1039"/>
      <c r="O103" s="1039"/>
      <c r="P103" s="1039"/>
      <c r="Q103" s="1039"/>
      <c r="R103" s="1008"/>
      <c r="S103" s="1009"/>
      <c r="T103" s="1009"/>
      <c r="U103" s="1009"/>
      <c r="V103" s="1010"/>
      <c r="W103" s="938"/>
      <c r="X103" s="939"/>
      <c r="Y103" s="968"/>
      <c r="Z103" s="940"/>
      <c r="AA103" s="944"/>
      <c r="AB103" s="945"/>
    </row>
    <row r="104" spans="1:28" ht="37.5" customHeight="1">
      <c r="A104" s="835"/>
      <c r="B104" s="840">
        <f t="shared" si="1"/>
        <v>71</v>
      </c>
      <c r="C104" s="935"/>
      <c r="D104" s="936"/>
      <c r="E104" s="936"/>
      <c r="F104" s="936"/>
      <c r="G104" s="936"/>
      <c r="H104" s="936"/>
      <c r="I104" s="936"/>
      <c r="J104" s="936"/>
      <c r="K104" s="936"/>
      <c r="L104" s="937"/>
      <c r="M104" s="1039"/>
      <c r="N104" s="1039"/>
      <c r="O104" s="1039"/>
      <c r="P104" s="1039"/>
      <c r="Q104" s="1039"/>
      <c r="R104" s="1008"/>
      <c r="S104" s="1009"/>
      <c r="T104" s="1009"/>
      <c r="U104" s="1009"/>
      <c r="V104" s="1010"/>
      <c r="W104" s="938"/>
      <c r="X104" s="939"/>
      <c r="Y104" s="968"/>
      <c r="Z104" s="940"/>
      <c r="AA104" s="944"/>
      <c r="AB104" s="945"/>
    </row>
    <row r="105" spans="1:28" ht="37.5" customHeight="1">
      <c r="A105" s="835"/>
      <c r="B105" s="840">
        <f t="shared" si="1"/>
        <v>72</v>
      </c>
      <c r="C105" s="935"/>
      <c r="D105" s="936"/>
      <c r="E105" s="936"/>
      <c r="F105" s="936"/>
      <c r="G105" s="936"/>
      <c r="H105" s="936"/>
      <c r="I105" s="936"/>
      <c r="J105" s="936"/>
      <c r="K105" s="936"/>
      <c r="L105" s="937"/>
      <c r="M105" s="1039"/>
      <c r="N105" s="1039"/>
      <c r="O105" s="1039"/>
      <c r="P105" s="1039"/>
      <c r="Q105" s="1039"/>
      <c r="R105" s="1008"/>
      <c r="S105" s="1009"/>
      <c r="T105" s="1009"/>
      <c r="U105" s="1009"/>
      <c r="V105" s="1010"/>
      <c r="W105" s="938"/>
      <c r="X105" s="939"/>
      <c r="Y105" s="968"/>
      <c r="Z105" s="940"/>
      <c r="AA105" s="944"/>
      <c r="AB105" s="945"/>
    </row>
    <row r="106" spans="1:28" ht="37.5" customHeight="1">
      <c r="A106" s="835"/>
      <c r="B106" s="840">
        <f t="shared" si="1"/>
        <v>73</v>
      </c>
      <c r="C106" s="935"/>
      <c r="D106" s="936"/>
      <c r="E106" s="936"/>
      <c r="F106" s="936"/>
      <c r="G106" s="936"/>
      <c r="H106" s="936"/>
      <c r="I106" s="936"/>
      <c r="J106" s="936"/>
      <c r="K106" s="936"/>
      <c r="L106" s="937"/>
      <c r="M106" s="1039"/>
      <c r="N106" s="1039"/>
      <c r="O106" s="1039"/>
      <c r="P106" s="1039"/>
      <c r="Q106" s="1039"/>
      <c r="R106" s="1008"/>
      <c r="S106" s="1009"/>
      <c r="T106" s="1009"/>
      <c r="U106" s="1009"/>
      <c r="V106" s="1010"/>
      <c r="W106" s="938"/>
      <c r="X106" s="939"/>
      <c r="Y106" s="968"/>
      <c r="Z106" s="940"/>
      <c r="AA106" s="944"/>
      <c r="AB106" s="945"/>
    </row>
    <row r="107" spans="1:28" ht="37.5" customHeight="1">
      <c r="A107" s="835"/>
      <c r="B107" s="840">
        <f t="shared" si="1"/>
        <v>74</v>
      </c>
      <c r="C107" s="935"/>
      <c r="D107" s="936"/>
      <c r="E107" s="936"/>
      <c r="F107" s="936"/>
      <c r="G107" s="936"/>
      <c r="H107" s="936"/>
      <c r="I107" s="936"/>
      <c r="J107" s="936"/>
      <c r="K107" s="936"/>
      <c r="L107" s="937"/>
      <c r="M107" s="1039"/>
      <c r="N107" s="1039"/>
      <c r="O107" s="1039"/>
      <c r="P107" s="1039"/>
      <c r="Q107" s="1039"/>
      <c r="R107" s="1008"/>
      <c r="S107" s="1009"/>
      <c r="T107" s="1009"/>
      <c r="U107" s="1009"/>
      <c r="V107" s="1010"/>
      <c r="W107" s="938"/>
      <c r="X107" s="939"/>
      <c r="Y107" s="968"/>
      <c r="Z107" s="940"/>
      <c r="AA107" s="944"/>
      <c r="AB107" s="945"/>
    </row>
    <row r="108" spans="1:28" ht="37.5" customHeight="1">
      <c r="A108" s="835"/>
      <c r="B108" s="840">
        <f t="shared" si="1"/>
        <v>75</v>
      </c>
      <c r="C108" s="935"/>
      <c r="D108" s="936"/>
      <c r="E108" s="936"/>
      <c r="F108" s="936"/>
      <c r="G108" s="936"/>
      <c r="H108" s="936"/>
      <c r="I108" s="936"/>
      <c r="J108" s="936"/>
      <c r="K108" s="936"/>
      <c r="L108" s="937"/>
      <c r="M108" s="1039"/>
      <c r="N108" s="1039"/>
      <c r="O108" s="1039"/>
      <c r="P108" s="1039"/>
      <c r="Q108" s="1039"/>
      <c r="R108" s="1008"/>
      <c r="S108" s="1009"/>
      <c r="T108" s="1009"/>
      <c r="U108" s="1009"/>
      <c r="V108" s="1010"/>
      <c r="W108" s="938"/>
      <c r="X108" s="939"/>
      <c r="Y108" s="968"/>
      <c r="Z108" s="940"/>
      <c r="AA108" s="944"/>
      <c r="AB108" s="945"/>
    </row>
    <row r="109" spans="1:28" ht="37.5" customHeight="1">
      <c r="A109" s="835"/>
      <c r="B109" s="840">
        <f t="shared" si="1"/>
        <v>76</v>
      </c>
      <c r="C109" s="935"/>
      <c r="D109" s="936"/>
      <c r="E109" s="936"/>
      <c r="F109" s="936"/>
      <c r="G109" s="936"/>
      <c r="H109" s="936"/>
      <c r="I109" s="936"/>
      <c r="J109" s="936"/>
      <c r="K109" s="936"/>
      <c r="L109" s="937"/>
      <c r="M109" s="1039"/>
      <c r="N109" s="1039"/>
      <c r="O109" s="1039"/>
      <c r="P109" s="1039"/>
      <c r="Q109" s="1039"/>
      <c r="R109" s="1008"/>
      <c r="S109" s="1009"/>
      <c r="T109" s="1009"/>
      <c r="U109" s="1009"/>
      <c r="V109" s="1010"/>
      <c r="W109" s="938"/>
      <c r="X109" s="939"/>
      <c r="Y109" s="968"/>
      <c r="Z109" s="940"/>
      <c r="AA109" s="944"/>
      <c r="AB109" s="945"/>
    </row>
    <row r="110" spans="1:28" ht="37.5" customHeight="1">
      <c r="A110" s="835"/>
      <c r="B110" s="840">
        <f t="shared" si="1"/>
        <v>77</v>
      </c>
      <c r="C110" s="935"/>
      <c r="D110" s="936"/>
      <c r="E110" s="936"/>
      <c r="F110" s="936"/>
      <c r="G110" s="936"/>
      <c r="H110" s="936"/>
      <c r="I110" s="936"/>
      <c r="J110" s="936"/>
      <c r="K110" s="936"/>
      <c r="L110" s="937"/>
      <c r="M110" s="1039"/>
      <c r="N110" s="1039"/>
      <c r="O110" s="1039"/>
      <c r="P110" s="1039"/>
      <c r="Q110" s="1039"/>
      <c r="R110" s="1008"/>
      <c r="S110" s="1009"/>
      <c r="T110" s="1009"/>
      <c r="U110" s="1009"/>
      <c r="V110" s="1010"/>
      <c r="W110" s="938"/>
      <c r="X110" s="939"/>
      <c r="Y110" s="968"/>
      <c r="Z110" s="940"/>
      <c r="AA110" s="944"/>
      <c r="AB110" s="945"/>
    </row>
    <row r="111" spans="1:28" ht="37.5" customHeight="1">
      <c r="A111" s="835"/>
      <c r="B111" s="840">
        <f t="shared" si="1"/>
        <v>78</v>
      </c>
      <c r="C111" s="935"/>
      <c r="D111" s="936"/>
      <c r="E111" s="936"/>
      <c r="F111" s="936"/>
      <c r="G111" s="936"/>
      <c r="H111" s="936"/>
      <c r="I111" s="936"/>
      <c r="J111" s="936"/>
      <c r="K111" s="936"/>
      <c r="L111" s="937"/>
      <c r="M111" s="1039"/>
      <c r="N111" s="1039"/>
      <c r="O111" s="1039"/>
      <c r="P111" s="1039"/>
      <c r="Q111" s="1039"/>
      <c r="R111" s="1008"/>
      <c r="S111" s="1009"/>
      <c r="T111" s="1009"/>
      <c r="U111" s="1009"/>
      <c r="V111" s="1010"/>
      <c r="W111" s="938"/>
      <c r="X111" s="939"/>
      <c r="Y111" s="968"/>
      <c r="Z111" s="940"/>
      <c r="AA111" s="944"/>
      <c r="AB111" s="945"/>
    </row>
    <row r="112" spans="1:28" ht="37.5" customHeight="1">
      <c r="A112" s="835"/>
      <c r="B112" s="840">
        <f t="shared" si="1"/>
        <v>79</v>
      </c>
      <c r="C112" s="935"/>
      <c r="D112" s="936"/>
      <c r="E112" s="936"/>
      <c r="F112" s="936"/>
      <c r="G112" s="936"/>
      <c r="H112" s="936"/>
      <c r="I112" s="936"/>
      <c r="J112" s="936"/>
      <c r="K112" s="936"/>
      <c r="L112" s="937"/>
      <c r="M112" s="1039"/>
      <c r="N112" s="1039"/>
      <c r="O112" s="1039"/>
      <c r="P112" s="1039"/>
      <c r="Q112" s="1039"/>
      <c r="R112" s="1008"/>
      <c r="S112" s="1009"/>
      <c r="T112" s="1009"/>
      <c r="U112" s="1009"/>
      <c r="V112" s="1010"/>
      <c r="W112" s="938"/>
      <c r="X112" s="939"/>
      <c r="Y112" s="968"/>
      <c r="Z112" s="940"/>
      <c r="AA112" s="944"/>
      <c r="AB112" s="945"/>
    </row>
    <row r="113" spans="1:28" ht="37.5" customHeight="1">
      <c r="A113" s="835"/>
      <c r="B113" s="840">
        <f t="shared" si="1"/>
        <v>80</v>
      </c>
      <c r="C113" s="935"/>
      <c r="D113" s="936"/>
      <c r="E113" s="936"/>
      <c r="F113" s="936"/>
      <c r="G113" s="936"/>
      <c r="H113" s="936"/>
      <c r="I113" s="936"/>
      <c r="J113" s="936"/>
      <c r="K113" s="936"/>
      <c r="L113" s="937"/>
      <c r="M113" s="1039"/>
      <c r="N113" s="1039"/>
      <c r="O113" s="1039"/>
      <c r="P113" s="1039"/>
      <c r="Q113" s="1039"/>
      <c r="R113" s="1008"/>
      <c r="S113" s="1009"/>
      <c r="T113" s="1009"/>
      <c r="U113" s="1009"/>
      <c r="V113" s="1010"/>
      <c r="W113" s="938"/>
      <c r="X113" s="939"/>
      <c r="Y113" s="968"/>
      <c r="Z113" s="940"/>
      <c r="AA113" s="944"/>
      <c r="AB113" s="945"/>
    </row>
    <row r="114" spans="1:28" ht="37.5" customHeight="1">
      <c r="A114" s="835"/>
      <c r="B114" s="840">
        <f t="shared" si="1"/>
        <v>81</v>
      </c>
      <c r="C114" s="935"/>
      <c r="D114" s="936"/>
      <c r="E114" s="936"/>
      <c r="F114" s="936"/>
      <c r="G114" s="936"/>
      <c r="H114" s="936"/>
      <c r="I114" s="936"/>
      <c r="J114" s="936"/>
      <c r="K114" s="936"/>
      <c r="L114" s="937"/>
      <c r="M114" s="1039"/>
      <c r="N114" s="1039"/>
      <c r="O114" s="1039"/>
      <c r="P114" s="1039"/>
      <c r="Q114" s="1039"/>
      <c r="R114" s="1008"/>
      <c r="S114" s="1009"/>
      <c r="T114" s="1009"/>
      <c r="U114" s="1009"/>
      <c r="V114" s="1010"/>
      <c r="W114" s="938"/>
      <c r="X114" s="939"/>
      <c r="Y114" s="968"/>
      <c r="Z114" s="940"/>
      <c r="AA114" s="944"/>
      <c r="AB114" s="945"/>
    </row>
    <row r="115" spans="1:28" ht="37.5" customHeight="1">
      <c r="A115" s="835"/>
      <c r="B115" s="840">
        <f t="shared" si="1"/>
        <v>82</v>
      </c>
      <c r="C115" s="935"/>
      <c r="D115" s="936"/>
      <c r="E115" s="936"/>
      <c r="F115" s="936"/>
      <c r="G115" s="936"/>
      <c r="H115" s="936"/>
      <c r="I115" s="936"/>
      <c r="J115" s="936"/>
      <c r="K115" s="936"/>
      <c r="L115" s="937"/>
      <c r="M115" s="1039"/>
      <c r="N115" s="1039"/>
      <c r="O115" s="1039"/>
      <c r="P115" s="1039"/>
      <c r="Q115" s="1039"/>
      <c r="R115" s="1008"/>
      <c r="S115" s="1009"/>
      <c r="T115" s="1009"/>
      <c r="U115" s="1009"/>
      <c r="V115" s="1010"/>
      <c r="W115" s="938"/>
      <c r="X115" s="939"/>
      <c r="Y115" s="968"/>
      <c r="Z115" s="940"/>
      <c r="AA115" s="944"/>
      <c r="AB115" s="945"/>
    </row>
    <row r="116" spans="1:28" ht="37.5" customHeight="1">
      <c r="A116" s="835"/>
      <c r="B116" s="840">
        <f t="shared" si="1"/>
        <v>83</v>
      </c>
      <c r="C116" s="935"/>
      <c r="D116" s="936"/>
      <c r="E116" s="936"/>
      <c r="F116" s="936"/>
      <c r="G116" s="936"/>
      <c r="H116" s="936"/>
      <c r="I116" s="936"/>
      <c r="J116" s="936"/>
      <c r="K116" s="936"/>
      <c r="L116" s="937"/>
      <c r="M116" s="1039"/>
      <c r="N116" s="1039"/>
      <c r="O116" s="1039"/>
      <c r="P116" s="1039"/>
      <c r="Q116" s="1039"/>
      <c r="R116" s="1008"/>
      <c r="S116" s="1009"/>
      <c r="T116" s="1009"/>
      <c r="U116" s="1009"/>
      <c r="V116" s="1010"/>
      <c r="W116" s="938"/>
      <c r="X116" s="939"/>
      <c r="Y116" s="968"/>
      <c r="Z116" s="940"/>
      <c r="AA116" s="944"/>
      <c r="AB116" s="945"/>
    </row>
    <row r="117" spans="1:28" ht="37.5" customHeight="1">
      <c r="A117" s="835"/>
      <c r="B117" s="840">
        <f t="shared" si="1"/>
        <v>84</v>
      </c>
      <c r="C117" s="935"/>
      <c r="D117" s="936"/>
      <c r="E117" s="936"/>
      <c r="F117" s="936"/>
      <c r="G117" s="936"/>
      <c r="H117" s="936"/>
      <c r="I117" s="936"/>
      <c r="J117" s="936"/>
      <c r="K117" s="936"/>
      <c r="L117" s="937"/>
      <c r="M117" s="1039"/>
      <c r="N117" s="1039"/>
      <c r="O117" s="1039"/>
      <c r="P117" s="1039"/>
      <c r="Q117" s="1039"/>
      <c r="R117" s="1008"/>
      <c r="S117" s="1009"/>
      <c r="T117" s="1009"/>
      <c r="U117" s="1009"/>
      <c r="V117" s="1010"/>
      <c r="W117" s="938"/>
      <c r="X117" s="939"/>
      <c r="Y117" s="968"/>
      <c r="Z117" s="940"/>
      <c r="AA117" s="944"/>
      <c r="AB117" s="945"/>
    </row>
    <row r="118" spans="1:28" ht="37.5" customHeight="1">
      <c r="A118" s="835"/>
      <c r="B118" s="840">
        <f t="shared" si="1"/>
        <v>85</v>
      </c>
      <c r="C118" s="935"/>
      <c r="D118" s="936"/>
      <c r="E118" s="936"/>
      <c r="F118" s="936"/>
      <c r="G118" s="936"/>
      <c r="H118" s="936"/>
      <c r="I118" s="936"/>
      <c r="J118" s="936"/>
      <c r="K118" s="936"/>
      <c r="L118" s="937"/>
      <c r="M118" s="1039"/>
      <c r="N118" s="1039"/>
      <c r="O118" s="1039"/>
      <c r="P118" s="1039"/>
      <c r="Q118" s="1039"/>
      <c r="R118" s="1008"/>
      <c r="S118" s="1009"/>
      <c r="T118" s="1009"/>
      <c r="U118" s="1009"/>
      <c r="V118" s="1010"/>
      <c r="W118" s="938"/>
      <c r="X118" s="939"/>
      <c r="Y118" s="968"/>
      <c r="Z118" s="940"/>
      <c r="AA118" s="944"/>
      <c r="AB118" s="945"/>
    </row>
    <row r="119" spans="1:28" ht="37.5" customHeight="1">
      <c r="A119" s="835"/>
      <c r="B119" s="840">
        <f t="shared" si="1"/>
        <v>86</v>
      </c>
      <c r="C119" s="935"/>
      <c r="D119" s="936"/>
      <c r="E119" s="936"/>
      <c r="F119" s="936"/>
      <c r="G119" s="936"/>
      <c r="H119" s="936"/>
      <c r="I119" s="936"/>
      <c r="J119" s="936"/>
      <c r="K119" s="936"/>
      <c r="L119" s="937"/>
      <c r="M119" s="1039"/>
      <c r="N119" s="1039"/>
      <c r="O119" s="1039"/>
      <c r="P119" s="1039"/>
      <c r="Q119" s="1039"/>
      <c r="R119" s="1008"/>
      <c r="S119" s="1009"/>
      <c r="T119" s="1009"/>
      <c r="U119" s="1009"/>
      <c r="V119" s="1010"/>
      <c r="W119" s="938"/>
      <c r="X119" s="939"/>
      <c r="Y119" s="968"/>
      <c r="Z119" s="940"/>
      <c r="AA119" s="944"/>
      <c r="AB119" s="945"/>
    </row>
    <row r="120" spans="1:28" ht="37.5" customHeight="1">
      <c r="A120" s="835"/>
      <c r="B120" s="840">
        <f t="shared" si="1"/>
        <v>87</v>
      </c>
      <c r="C120" s="935"/>
      <c r="D120" s="936"/>
      <c r="E120" s="936"/>
      <c r="F120" s="936"/>
      <c r="G120" s="936"/>
      <c r="H120" s="936"/>
      <c r="I120" s="936"/>
      <c r="J120" s="936"/>
      <c r="K120" s="936"/>
      <c r="L120" s="937"/>
      <c r="M120" s="1039"/>
      <c r="N120" s="1039"/>
      <c r="O120" s="1039"/>
      <c r="P120" s="1039"/>
      <c r="Q120" s="1039"/>
      <c r="R120" s="1008"/>
      <c r="S120" s="1009"/>
      <c r="T120" s="1009"/>
      <c r="U120" s="1009"/>
      <c r="V120" s="1010"/>
      <c r="W120" s="938"/>
      <c r="X120" s="939"/>
      <c r="Y120" s="968"/>
      <c r="Z120" s="940"/>
      <c r="AA120" s="944"/>
      <c r="AB120" s="945"/>
    </row>
    <row r="121" spans="1:28" ht="37.5" customHeight="1">
      <c r="A121" s="835"/>
      <c r="B121" s="840">
        <f t="shared" si="1"/>
        <v>88</v>
      </c>
      <c r="C121" s="935"/>
      <c r="D121" s="936"/>
      <c r="E121" s="936"/>
      <c r="F121" s="936"/>
      <c r="G121" s="936"/>
      <c r="H121" s="936"/>
      <c r="I121" s="936"/>
      <c r="J121" s="936"/>
      <c r="K121" s="936"/>
      <c r="L121" s="937"/>
      <c r="M121" s="1039"/>
      <c r="N121" s="1039"/>
      <c r="O121" s="1039"/>
      <c r="P121" s="1039"/>
      <c r="Q121" s="1039"/>
      <c r="R121" s="1008"/>
      <c r="S121" s="1009"/>
      <c r="T121" s="1009"/>
      <c r="U121" s="1009"/>
      <c r="V121" s="1010"/>
      <c r="W121" s="938"/>
      <c r="X121" s="939"/>
      <c r="Y121" s="968"/>
      <c r="Z121" s="940"/>
      <c r="AA121" s="944"/>
      <c r="AB121" s="945"/>
    </row>
    <row r="122" spans="1:28" ht="37.5" customHeight="1">
      <c r="A122" s="835"/>
      <c r="B122" s="840">
        <f t="shared" si="1"/>
        <v>89</v>
      </c>
      <c r="C122" s="935"/>
      <c r="D122" s="936"/>
      <c r="E122" s="936"/>
      <c r="F122" s="936"/>
      <c r="G122" s="936"/>
      <c r="H122" s="936"/>
      <c r="I122" s="936"/>
      <c r="J122" s="936"/>
      <c r="K122" s="936"/>
      <c r="L122" s="937"/>
      <c r="M122" s="1039"/>
      <c r="N122" s="1039"/>
      <c r="O122" s="1039"/>
      <c r="P122" s="1039"/>
      <c r="Q122" s="1039"/>
      <c r="R122" s="1008"/>
      <c r="S122" s="1009"/>
      <c r="T122" s="1009"/>
      <c r="U122" s="1009"/>
      <c r="V122" s="1010"/>
      <c r="W122" s="938"/>
      <c r="X122" s="939"/>
      <c r="Y122" s="968"/>
      <c r="Z122" s="940"/>
      <c r="AA122" s="944"/>
      <c r="AB122" s="945"/>
    </row>
    <row r="123" spans="1:28" ht="37.5" customHeight="1">
      <c r="A123" s="835"/>
      <c r="B123" s="840">
        <f t="shared" si="1"/>
        <v>90</v>
      </c>
      <c r="C123" s="935"/>
      <c r="D123" s="936"/>
      <c r="E123" s="936"/>
      <c r="F123" s="936"/>
      <c r="G123" s="936"/>
      <c r="H123" s="936"/>
      <c r="I123" s="936"/>
      <c r="J123" s="936"/>
      <c r="K123" s="936"/>
      <c r="L123" s="937"/>
      <c r="M123" s="1039"/>
      <c r="N123" s="1039"/>
      <c r="O123" s="1039"/>
      <c r="P123" s="1039"/>
      <c r="Q123" s="1039"/>
      <c r="R123" s="1008"/>
      <c r="S123" s="1009"/>
      <c r="T123" s="1009"/>
      <c r="U123" s="1009"/>
      <c r="V123" s="1010"/>
      <c r="W123" s="938"/>
      <c r="X123" s="939"/>
      <c r="Y123" s="968"/>
      <c r="Z123" s="940"/>
      <c r="AA123" s="944"/>
      <c r="AB123" s="945"/>
    </row>
    <row r="124" spans="1:28" ht="37.5" customHeight="1">
      <c r="A124" s="835"/>
      <c r="B124" s="840">
        <f t="shared" si="1"/>
        <v>91</v>
      </c>
      <c r="C124" s="935"/>
      <c r="D124" s="936"/>
      <c r="E124" s="936"/>
      <c r="F124" s="936"/>
      <c r="G124" s="936"/>
      <c r="H124" s="936"/>
      <c r="I124" s="936"/>
      <c r="J124" s="936"/>
      <c r="K124" s="936"/>
      <c r="L124" s="937"/>
      <c r="M124" s="1039"/>
      <c r="N124" s="1039"/>
      <c r="O124" s="1039"/>
      <c r="P124" s="1039"/>
      <c r="Q124" s="1039"/>
      <c r="R124" s="1008"/>
      <c r="S124" s="1009"/>
      <c r="T124" s="1009"/>
      <c r="U124" s="1009"/>
      <c r="V124" s="1010"/>
      <c r="W124" s="938"/>
      <c r="X124" s="939"/>
      <c r="Y124" s="968"/>
      <c r="Z124" s="940"/>
      <c r="AA124" s="944"/>
      <c r="AB124" s="945"/>
    </row>
    <row r="125" spans="1:28" ht="37.5" customHeight="1">
      <c r="A125" s="835"/>
      <c r="B125" s="840">
        <f t="shared" si="1"/>
        <v>92</v>
      </c>
      <c r="C125" s="935"/>
      <c r="D125" s="936"/>
      <c r="E125" s="936"/>
      <c r="F125" s="936"/>
      <c r="G125" s="936"/>
      <c r="H125" s="936"/>
      <c r="I125" s="936"/>
      <c r="J125" s="936"/>
      <c r="K125" s="936"/>
      <c r="L125" s="937"/>
      <c r="M125" s="1039"/>
      <c r="N125" s="1039"/>
      <c r="O125" s="1039"/>
      <c r="P125" s="1039"/>
      <c r="Q125" s="1039"/>
      <c r="R125" s="1008"/>
      <c r="S125" s="1009"/>
      <c r="T125" s="1009"/>
      <c r="U125" s="1009"/>
      <c r="V125" s="1010"/>
      <c r="W125" s="938"/>
      <c r="X125" s="939"/>
      <c r="Y125" s="968"/>
      <c r="Z125" s="940"/>
      <c r="AA125" s="944"/>
      <c r="AB125" s="945"/>
    </row>
    <row r="126" spans="1:28" ht="37.5" customHeight="1">
      <c r="A126" s="835"/>
      <c r="B126" s="840">
        <f t="shared" si="1"/>
        <v>93</v>
      </c>
      <c r="C126" s="935"/>
      <c r="D126" s="936"/>
      <c r="E126" s="936"/>
      <c r="F126" s="936"/>
      <c r="G126" s="936"/>
      <c r="H126" s="936"/>
      <c r="I126" s="936"/>
      <c r="J126" s="936"/>
      <c r="K126" s="936"/>
      <c r="L126" s="937"/>
      <c r="M126" s="1039"/>
      <c r="N126" s="1039"/>
      <c r="O126" s="1039"/>
      <c r="P126" s="1039"/>
      <c r="Q126" s="1039"/>
      <c r="R126" s="1008"/>
      <c r="S126" s="1009"/>
      <c r="T126" s="1009"/>
      <c r="U126" s="1009"/>
      <c r="V126" s="1010"/>
      <c r="W126" s="938"/>
      <c r="X126" s="939"/>
      <c r="Y126" s="968"/>
      <c r="Z126" s="940"/>
      <c r="AA126" s="944"/>
      <c r="AB126" s="945"/>
    </row>
    <row r="127" spans="1:28" ht="37.5" customHeight="1">
      <c r="A127" s="835"/>
      <c r="B127" s="840">
        <f t="shared" si="1"/>
        <v>94</v>
      </c>
      <c r="C127" s="935"/>
      <c r="D127" s="936"/>
      <c r="E127" s="936"/>
      <c r="F127" s="936"/>
      <c r="G127" s="936"/>
      <c r="H127" s="936"/>
      <c r="I127" s="936"/>
      <c r="J127" s="936"/>
      <c r="K127" s="936"/>
      <c r="L127" s="937"/>
      <c r="M127" s="1039"/>
      <c r="N127" s="1039"/>
      <c r="O127" s="1039"/>
      <c r="P127" s="1039"/>
      <c r="Q127" s="1039"/>
      <c r="R127" s="1008"/>
      <c r="S127" s="1009"/>
      <c r="T127" s="1009"/>
      <c r="U127" s="1009"/>
      <c r="V127" s="1010"/>
      <c r="W127" s="938"/>
      <c r="X127" s="939"/>
      <c r="Y127" s="968"/>
      <c r="Z127" s="940"/>
      <c r="AA127" s="944"/>
      <c r="AB127" s="945"/>
    </row>
    <row r="128" spans="1:28" ht="37.5" customHeight="1">
      <c r="A128" s="835"/>
      <c r="B128" s="840">
        <f t="shared" si="1"/>
        <v>95</v>
      </c>
      <c r="C128" s="935"/>
      <c r="D128" s="936"/>
      <c r="E128" s="936"/>
      <c r="F128" s="936"/>
      <c r="G128" s="936"/>
      <c r="H128" s="936"/>
      <c r="I128" s="936"/>
      <c r="J128" s="936"/>
      <c r="K128" s="936"/>
      <c r="L128" s="937"/>
      <c r="M128" s="1039"/>
      <c r="N128" s="1039"/>
      <c r="O128" s="1039"/>
      <c r="P128" s="1039"/>
      <c r="Q128" s="1039"/>
      <c r="R128" s="1008"/>
      <c r="S128" s="1009"/>
      <c r="T128" s="1009"/>
      <c r="U128" s="1009"/>
      <c r="V128" s="1010"/>
      <c r="W128" s="938"/>
      <c r="X128" s="939"/>
      <c r="Y128" s="968"/>
      <c r="Z128" s="940"/>
      <c r="AA128" s="944"/>
      <c r="AB128" s="945"/>
    </row>
    <row r="129" spans="1:28" ht="37.5" customHeight="1">
      <c r="A129" s="835"/>
      <c r="B129" s="840">
        <f t="shared" si="1"/>
        <v>96</v>
      </c>
      <c r="C129" s="935"/>
      <c r="D129" s="936"/>
      <c r="E129" s="936"/>
      <c r="F129" s="936"/>
      <c r="G129" s="936"/>
      <c r="H129" s="936"/>
      <c r="I129" s="936"/>
      <c r="J129" s="936"/>
      <c r="K129" s="936"/>
      <c r="L129" s="937"/>
      <c r="M129" s="1039"/>
      <c r="N129" s="1039"/>
      <c r="O129" s="1039"/>
      <c r="P129" s="1039"/>
      <c r="Q129" s="1039"/>
      <c r="R129" s="1008"/>
      <c r="S129" s="1009"/>
      <c r="T129" s="1009"/>
      <c r="U129" s="1009"/>
      <c r="V129" s="1010"/>
      <c r="W129" s="938"/>
      <c r="X129" s="939"/>
      <c r="Y129" s="968"/>
      <c r="Z129" s="940"/>
      <c r="AA129" s="944"/>
      <c r="AB129" s="945"/>
    </row>
    <row r="130" spans="1:28" ht="37.5" customHeight="1">
      <c r="A130" s="835"/>
      <c r="B130" s="840">
        <f t="shared" si="1"/>
        <v>97</v>
      </c>
      <c r="C130" s="935"/>
      <c r="D130" s="936"/>
      <c r="E130" s="936"/>
      <c r="F130" s="936"/>
      <c r="G130" s="936"/>
      <c r="H130" s="936"/>
      <c r="I130" s="936"/>
      <c r="J130" s="936"/>
      <c r="K130" s="936"/>
      <c r="L130" s="937"/>
      <c r="M130" s="1039"/>
      <c r="N130" s="1039"/>
      <c r="O130" s="1039"/>
      <c r="P130" s="1039"/>
      <c r="Q130" s="1039"/>
      <c r="R130" s="1008"/>
      <c r="S130" s="1009"/>
      <c r="T130" s="1009"/>
      <c r="U130" s="1009"/>
      <c r="V130" s="1010"/>
      <c r="W130" s="938"/>
      <c r="X130" s="939"/>
      <c r="Y130" s="968"/>
      <c r="Z130" s="940"/>
      <c r="AA130" s="944"/>
      <c r="AB130" s="945"/>
    </row>
    <row r="131" spans="1:28" ht="37.5" customHeight="1">
      <c r="A131" s="835"/>
      <c r="B131" s="840">
        <f t="shared" si="1"/>
        <v>98</v>
      </c>
      <c r="C131" s="935"/>
      <c r="D131" s="936"/>
      <c r="E131" s="936"/>
      <c r="F131" s="936"/>
      <c r="G131" s="936"/>
      <c r="H131" s="936"/>
      <c r="I131" s="936"/>
      <c r="J131" s="936"/>
      <c r="K131" s="936"/>
      <c r="L131" s="937"/>
      <c r="M131" s="1039"/>
      <c r="N131" s="1039"/>
      <c r="O131" s="1039"/>
      <c r="P131" s="1039"/>
      <c r="Q131" s="1039"/>
      <c r="R131" s="1008"/>
      <c r="S131" s="1009"/>
      <c r="T131" s="1009"/>
      <c r="U131" s="1009"/>
      <c r="V131" s="1010"/>
      <c r="W131" s="938"/>
      <c r="X131" s="939"/>
      <c r="Y131" s="968"/>
      <c r="Z131" s="940"/>
      <c r="AA131" s="944"/>
      <c r="AB131" s="945"/>
    </row>
    <row r="132" spans="1:28" ht="37.5" customHeight="1">
      <c r="A132" s="835"/>
      <c r="B132" s="840">
        <f t="shared" si="1"/>
        <v>99</v>
      </c>
      <c r="C132" s="935"/>
      <c r="D132" s="936"/>
      <c r="E132" s="936"/>
      <c r="F132" s="936"/>
      <c r="G132" s="936"/>
      <c r="H132" s="936"/>
      <c r="I132" s="936"/>
      <c r="J132" s="936"/>
      <c r="K132" s="936"/>
      <c r="L132" s="937"/>
      <c r="M132" s="1039"/>
      <c r="N132" s="1039"/>
      <c r="O132" s="1039"/>
      <c r="P132" s="1039"/>
      <c r="Q132" s="1039"/>
      <c r="R132" s="1008"/>
      <c r="S132" s="1009"/>
      <c r="T132" s="1009"/>
      <c r="U132" s="1009"/>
      <c r="V132" s="1010"/>
      <c r="W132" s="938"/>
      <c r="X132" s="939"/>
      <c r="Y132" s="968"/>
      <c r="Z132" s="940"/>
      <c r="AA132" s="944"/>
      <c r="AB132" s="945"/>
    </row>
    <row r="133" spans="1:28" ht="37.5" customHeight="1" thickBot="1">
      <c r="A133" s="835"/>
      <c r="B133" s="840">
        <f t="shared" si="1"/>
        <v>100</v>
      </c>
      <c r="C133" s="946"/>
      <c r="D133" s="947"/>
      <c r="E133" s="947"/>
      <c r="F133" s="947"/>
      <c r="G133" s="947"/>
      <c r="H133" s="947"/>
      <c r="I133" s="947"/>
      <c r="J133" s="947"/>
      <c r="K133" s="947"/>
      <c r="L133" s="948"/>
      <c r="M133" s="1044"/>
      <c r="N133" s="1044"/>
      <c r="O133" s="1044"/>
      <c r="P133" s="1044"/>
      <c r="Q133" s="1044"/>
      <c r="R133" s="995"/>
      <c r="S133" s="996"/>
      <c r="T133" s="996"/>
      <c r="U133" s="996"/>
      <c r="V133" s="997"/>
      <c r="W133" s="949"/>
      <c r="X133" s="950"/>
      <c r="Y133" s="969"/>
      <c r="Z133" s="951"/>
      <c r="AA133" s="952"/>
      <c r="AB133" s="953"/>
    </row>
    <row r="134" spans="1:28" ht="4.5" customHeight="1">
      <c r="A134" s="21"/>
      <c r="C134" s="923"/>
      <c r="D134" s="923"/>
      <c r="E134" s="923"/>
      <c r="F134" s="923"/>
      <c r="G134" s="923"/>
      <c r="H134" s="923"/>
      <c r="I134" s="923"/>
      <c r="J134" s="923"/>
      <c r="K134" s="923"/>
      <c r="L134" s="923"/>
      <c r="M134" s="923"/>
      <c r="N134" s="923"/>
      <c r="O134" s="923"/>
      <c r="P134" s="923"/>
      <c r="Q134" s="923"/>
      <c r="R134" s="923"/>
      <c r="S134" s="923"/>
      <c r="T134" s="923"/>
      <c r="U134" s="923"/>
      <c r="V134" s="923"/>
      <c r="W134" s="923"/>
      <c r="X134" s="923"/>
      <c r="Y134" s="923"/>
      <c r="Z134" s="923"/>
      <c r="AA134" s="923"/>
      <c r="AB134" s="923"/>
    </row>
    <row r="135" spans="1:28" ht="28.5" customHeight="1">
      <c r="B135" s="29"/>
      <c r="C135" s="1043"/>
      <c r="D135" s="1043"/>
      <c r="E135" s="1043"/>
      <c r="F135" s="1043"/>
      <c r="G135" s="1043"/>
      <c r="H135" s="1043"/>
      <c r="I135" s="1043"/>
      <c r="J135" s="1043"/>
      <c r="K135" s="1043"/>
      <c r="L135" s="1043"/>
      <c r="M135" s="1043"/>
      <c r="N135" s="1043"/>
      <c r="O135" s="1043"/>
      <c r="P135" s="1043"/>
      <c r="Q135" s="1043"/>
      <c r="R135" s="1043"/>
      <c r="S135" s="1043"/>
      <c r="T135" s="1043"/>
      <c r="U135" s="1043"/>
      <c r="V135" s="1043"/>
      <c r="W135" s="1043"/>
      <c r="X135" s="1043"/>
      <c r="Y135" s="1043"/>
      <c r="Z135" s="1043"/>
      <c r="AA135" s="1043"/>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1"/>
      <c r="W138" s="1"/>
      <c r="X138" s="1"/>
      <c r="Y138" s="1"/>
    </row>
    <row r="139" spans="1:28" ht="20.100000000000001" customHeight="1">
      <c r="T139" s="1"/>
      <c r="U139" s="1"/>
      <c r="V139" s="26"/>
      <c r="W139" s="26"/>
      <c r="X139" s="1"/>
      <c r="Y139" s="1"/>
    </row>
    <row r="140" spans="1:28" ht="20.100000000000001" customHeight="1">
      <c r="T140" s="1"/>
      <c r="U140" s="1"/>
      <c r="V140" s="27"/>
      <c r="W140" s="27"/>
      <c r="X140" s="1"/>
      <c r="Y140" s="1"/>
    </row>
    <row r="141" spans="1:28" ht="20.100000000000001" customHeight="1">
      <c r="T141" s="1"/>
      <c r="U141" s="1"/>
      <c r="V141" s="28"/>
      <c r="W141" s="28"/>
      <c r="X141" s="1"/>
      <c r="Y141" s="1"/>
    </row>
    <row r="142" spans="1:28" ht="20.100000000000001" customHeight="1">
      <c r="T142" s="1"/>
      <c r="U142" s="1"/>
      <c r="V142" s="1"/>
      <c r="W142" s="1"/>
      <c r="X142" s="1"/>
      <c r="Y142" s="1"/>
    </row>
  </sheetData>
  <sheetProtection algorithmName="SHA-512" hashValue="z7viFYTe41qf2SQo7629uFVmFO1k0LhqJZOfhtrczhSsj1qoc86TEdFvW1GRfQdEm6/naM3Apj1YuA9Sy8fFDQ==" saltValue="klieJLakOy4eNp0Aq7dkAg==" spinCount="100000" sheet="1" objects="1" scenarios="1" formatCells="0" selectLockedCells="1"/>
  <mergeCells count="240">
    <mergeCell ref="N11:Q11"/>
    <mergeCell ref="R11:W11"/>
    <mergeCell ref="C30:AB30"/>
    <mergeCell ref="AB32:AB33"/>
    <mergeCell ref="C31:AA31"/>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54:Q54"/>
    <mergeCell ref="R53:V53"/>
    <mergeCell ref="R54:V54"/>
    <mergeCell ref="C135:AA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M81:Q81"/>
    <mergeCell ref="M82:Q82"/>
    <mergeCell ref="M83:Q83"/>
    <mergeCell ref="M84:Q84"/>
    <mergeCell ref="M85:Q85"/>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M47:Q47"/>
    <mergeCell ref="M48:Q48"/>
    <mergeCell ref="M49:Q49"/>
    <mergeCell ref="M50:Q50"/>
    <mergeCell ref="M51:Q51"/>
    <mergeCell ref="R38:V38"/>
    <mergeCell ref="M34:Q34"/>
    <mergeCell ref="M35:Q35"/>
    <mergeCell ref="AA32:AA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Y32:Y33"/>
    <mergeCell ref="X32:X33"/>
    <mergeCell ref="R32:W32"/>
    <mergeCell ref="M20:X20"/>
    <mergeCell ref="M21:X21"/>
    <mergeCell ref="C25:L25"/>
    <mergeCell ref="C20:L20"/>
    <mergeCell ref="C21:L21"/>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70:V70"/>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s>
  <phoneticPr fontId="8"/>
  <dataValidations count="4">
    <dataValidation imeMode="hiragana" allowBlank="1" showInputMessage="1" showErrorMessage="1" sqref="C11:L11 M16:X16 M18:X21 M23:X23" xr:uid="{00000000-0002-0000-0100-000000000000}"/>
    <dataValidation imeMode="fullKatakana" allowBlank="1" showInputMessage="1" showErrorMessage="1" sqref="M15:X15 M22:X22" xr:uid="{00000000-0002-0000-0100-000001000000}"/>
    <dataValidation imeMode="halfAlpha" allowBlank="1" showInputMessage="1" showErrorMessage="1" sqref="M17:O17 Q17:T17 M24:X26" xr:uid="{00000000-0002-0000-0100-000002000000}"/>
    <dataValidation type="list" allowBlank="1" showInputMessage="1" showErrorMessage="1" sqref="Y34:Y133" xr:uid="{00000000-0002-0000-0100-000003000000}">
      <formula1>サービス１</formula1>
    </dataValidation>
  </dataValidations>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69"/>
  <sheetViews>
    <sheetView view="pageBreakPreview" zoomScale="110" zoomScaleNormal="100" zoomScaleSheetLayoutView="110" workbookViewId="0">
      <selection activeCell="AK15" sqref="AK15"/>
    </sheetView>
  </sheetViews>
  <sheetFormatPr defaultColWidth="9" defaultRowHeight="13.5"/>
  <cols>
    <col min="1" max="1" width="2.5" style="72" customWidth="1"/>
    <col min="2" max="2" width="2.75" style="72" customWidth="1"/>
    <col min="3" max="3" width="3.125" style="72" customWidth="1"/>
    <col min="4" max="4" width="2.75" style="72" customWidth="1"/>
    <col min="5" max="5" width="2.875" style="72" customWidth="1"/>
    <col min="6" max="6" width="2.75" style="72" customWidth="1"/>
    <col min="7" max="19" width="2.5" style="72" customWidth="1"/>
    <col min="20" max="20" width="3.125" style="72" customWidth="1"/>
    <col min="21" max="24" width="2.5" style="72" customWidth="1"/>
    <col min="25" max="25" width="3" style="72" customWidth="1"/>
    <col min="26" max="26" width="2.5" style="72" customWidth="1"/>
    <col min="27" max="27" width="2.875" style="72" customWidth="1"/>
    <col min="28" max="28" width="2.625" style="72" customWidth="1"/>
    <col min="29" max="29" width="4.375" style="72" customWidth="1"/>
    <col min="30" max="30" width="2.5" style="72" customWidth="1"/>
    <col min="31" max="31" width="3" style="72" customWidth="1"/>
    <col min="32" max="35" width="2.5" style="72" customWidth="1"/>
    <col min="36" max="38" width="3.25" style="75" customWidth="1"/>
    <col min="39" max="39" width="10.875" style="842" hidden="1" customWidth="1"/>
    <col min="40" max="40" width="4.125" style="72" customWidth="1"/>
    <col min="41" max="46" width="9.25" style="72" customWidth="1"/>
    <col min="47" max="47" width="9.75" style="72" bestFit="1" customWidth="1"/>
    <col min="48" max="16384" width="9" style="72"/>
  </cols>
  <sheetData>
    <row r="1" spans="1:49" ht="14.25" customHeight="1">
      <c r="A1" s="71" t="s">
        <v>389</v>
      </c>
      <c r="Y1" s="1220" t="s">
        <v>113</v>
      </c>
      <c r="Z1" s="1220"/>
      <c r="AA1" s="1220"/>
      <c r="AB1" s="1220"/>
      <c r="AC1" s="1220" t="str">
        <f>IF(基本情報入力シート!C11="","",基本情報入力シート!C11)</f>
        <v/>
      </c>
      <c r="AD1" s="1220"/>
      <c r="AE1" s="1220"/>
      <c r="AF1" s="1220"/>
      <c r="AG1" s="1220"/>
      <c r="AH1" s="1220"/>
      <c r="AI1" s="1220"/>
      <c r="AJ1" s="1220"/>
      <c r="AK1" s="614"/>
      <c r="AL1" s="614"/>
      <c r="AM1" s="89"/>
      <c r="AN1" s="575" t="s">
        <v>386</v>
      </c>
    </row>
    <row r="2" spans="1:49" ht="14.25" customHeight="1">
      <c r="Y2" s="74"/>
      <c r="Z2" s="74"/>
      <c r="AA2" s="74"/>
      <c r="AB2" s="74"/>
      <c r="AC2" s="74"/>
      <c r="AD2" s="74"/>
      <c r="AE2" s="74"/>
      <c r="AF2" s="74"/>
      <c r="AG2" s="74"/>
      <c r="AH2" s="74"/>
      <c r="AI2" s="74"/>
    </row>
    <row r="3" spans="1:49" ht="6" customHeight="1">
      <c r="A3" s="71"/>
    </row>
    <row r="4" spans="1:49" ht="16.5" customHeight="1">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7" t="s">
        <v>74</v>
      </c>
      <c r="AD4" s="1255">
        <v>4</v>
      </c>
      <c r="AE4" s="1255"/>
      <c r="AF4" s="76" t="s">
        <v>20</v>
      </c>
      <c r="AG4" s="76"/>
      <c r="AH4" s="76"/>
      <c r="AI4" s="76"/>
      <c r="AJ4" s="78"/>
      <c r="AK4" s="78"/>
      <c r="AL4" s="78"/>
      <c r="AM4" s="843"/>
    </row>
    <row r="5" spans="1:49" ht="6" customHeight="1"/>
    <row r="6" spans="1:49" ht="15" customHeight="1">
      <c r="A6" s="79" t="s">
        <v>212</v>
      </c>
      <c r="R6" s="74"/>
      <c r="S6" s="74"/>
      <c r="T6" s="74"/>
      <c r="U6" s="74"/>
      <c r="V6" s="74"/>
      <c r="W6" s="74"/>
      <c r="X6" s="74"/>
      <c r="Y6" s="74"/>
      <c r="Z6" s="74"/>
      <c r="AA6" s="80"/>
      <c r="AB6" s="80"/>
      <c r="AC6" s="80"/>
      <c r="AD6" s="80"/>
      <c r="AE6" s="80"/>
      <c r="AF6" s="80"/>
      <c r="AG6" s="80"/>
      <c r="AH6" s="80"/>
      <c r="AI6" s="80"/>
    </row>
    <row r="7" spans="1:49" ht="6" customHeight="1"/>
    <row r="8" spans="1:49" s="82" customFormat="1" ht="12">
      <c r="A8" s="1264" t="s">
        <v>167</v>
      </c>
      <c r="B8" s="1265"/>
      <c r="C8" s="1265"/>
      <c r="D8" s="1265"/>
      <c r="E8" s="1265"/>
      <c r="F8" s="1266"/>
      <c r="G8" s="1267" t="str">
        <f>IF(基本情報入力シート!M15="","",基本情報入力シート!M15)</f>
        <v/>
      </c>
      <c r="H8" s="1267"/>
      <c r="I8" s="1267"/>
      <c r="J8" s="1267"/>
      <c r="K8" s="1267"/>
      <c r="L8" s="1267"/>
      <c r="M8" s="1267"/>
      <c r="N8" s="1267"/>
      <c r="O8" s="1267"/>
      <c r="P8" s="1267"/>
      <c r="Q8" s="1267"/>
      <c r="R8" s="1267"/>
      <c r="S8" s="1267"/>
      <c r="T8" s="1267"/>
      <c r="U8" s="1267"/>
      <c r="V8" s="1267"/>
      <c r="W8" s="1267"/>
      <c r="X8" s="1267"/>
      <c r="Y8" s="1267"/>
      <c r="Z8" s="1267"/>
      <c r="AA8" s="1267"/>
      <c r="AB8" s="1267"/>
      <c r="AC8" s="1267"/>
      <c r="AD8" s="1267"/>
      <c r="AE8" s="1267"/>
      <c r="AF8" s="1267"/>
      <c r="AG8" s="1267"/>
      <c r="AH8" s="1267"/>
      <c r="AI8" s="1267"/>
      <c r="AJ8" s="1268"/>
      <c r="AK8" s="613"/>
      <c r="AL8" s="613"/>
      <c r="AM8" s="89"/>
    </row>
    <row r="9" spans="1:49" s="82" customFormat="1" ht="25.5" customHeight="1">
      <c r="A9" s="1231" t="s">
        <v>166</v>
      </c>
      <c r="B9" s="1216"/>
      <c r="C9" s="1216"/>
      <c r="D9" s="1216"/>
      <c r="E9" s="1216"/>
      <c r="F9" s="1169"/>
      <c r="G9" s="1269" t="str">
        <f>IF(基本情報入力シート!M16="","",基本情報入力シート!M16)</f>
        <v/>
      </c>
      <c r="H9" s="1269"/>
      <c r="I9" s="1269"/>
      <c r="J9" s="1269"/>
      <c r="K9" s="1269"/>
      <c r="L9" s="1269"/>
      <c r="M9" s="1269"/>
      <c r="N9" s="1269"/>
      <c r="O9" s="1269"/>
      <c r="P9" s="1269"/>
      <c r="Q9" s="1269"/>
      <c r="R9" s="1269"/>
      <c r="S9" s="1269"/>
      <c r="T9" s="1269"/>
      <c r="U9" s="1269"/>
      <c r="V9" s="1269"/>
      <c r="W9" s="1269"/>
      <c r="X9" s="1269"/>
      <c r="Y9" s="1269"/>
      <c r="Z9" s="1269"/>
      <c r="AA9" s="1269"/>
      <c r="AB9" s="1269"/>
      <c r="AC9" s="1269"/>
      <c r="AD9" s="1269"/>
      <c r="AE9" s="1269"/>
      <c r="AF9" s="1269"/>
      <c r="AG9" s="1269"/>
      <c r="AH9" s="1269"/>
      <c r="AI9" s="1269"/>
      <c r="AJ9" s="1270"/>
      <c r="AK9" s="83"/>
      <c r="AL9" s="83"/>
      <c r="AM9" s="92"/>
    </row>
    <row r="10" spans="1:49" s="82" customFormat="1" ht="12.75" customHeight="1">
      <c r="A10" s="1245" t="s">
        <v>170</v>
      </c>
      <c r="B10" s="1246"/>
      <c r="C10" s="1246"/>
      <c r="D10" s="1246"/>
      <c r="E10" s="1246"/>
      <c r="F10" s="1247"/>
      <c r="G10" s="84" t="s">
        <v>8</v>
      </c>
      <c r="H10" s="1347" t="str">
        <f>IF(基本情報入力シート!AC17="","",基本情報入力シート!AC17)</f>
        <v>－</v>
      </c>
      <c r="I10" s="1347"/>
      <c r="J10" s="1347"/>
      <c r="K10" s="1347"/>
      <c r="L10" s="1347"/>
      <c r="M10" s="85"/>
      <c r="N10" s="86"/>
      <c r="O10" s="86"/>
      <c r="P10" s="86"/>
      <c r="Q10" s="86"/>
      <c r="R10" s="86"/>
      <c r="S10" s="86"/>
      <c r="T10" s="86"/>
      <c r="U10" s="86"/>
      <c r="V10" s="86"/>
      <c r="W10" s="86"/>
      <c r="X10" s="86"/>
      <c r="Y10" s="86"/>
      <c r="Z10" s="86"/>
      <c r="AA10" s="86"/>
      <c r="AB10" s="86"/>
      <c r="AC10" s="86"/>
      <c r="AD10" s="86"/>
      <c r="AE10" s="86"/>
      <c r="AF10" s="86"/>
      <c r="AG10" s="86"/>
      <c r="AH10" s="86"/>
      <c r="AI10" s="86"/>
      <c r="AJ10" s="87"/>
      <c r="AK10" s="88"/>
      <c r="AL10" s="88"/>
      <c r="AM10" s="844"/>
    </row>
    <row r="11" spans="1:49" s="82" customFormat="1" ht="16.5" customHeight="1">
      <c r="A11" s="1232"/>
      <c r="B11" s="1233"/>
      <c r="C11" s="1233"/>
      <c r="D11" s="1233"/>
      <c r="E11" s="1233"/>
      <c r="F11" s="1234"/>
      <c r="G11" s="1241" t="str">
        <f>IF(基本情報入力シート!M18="","",基本情報入力シート!M18)</f>
        <v/>
      </c>
      <c r="H11" s="1242"/>
      <c r="I11" s="1242"/>
      <c r="J11" s="1242"/>
      <c r="K11" s="1242"/>
      <c r="L11" s="1242"/>
      <c r="M11" s="1242"/>
      <c r="N11" s="1242"/>
      <c r="O11" s="1242"/>
      <c r="P11" s="1242"/>
      <c r="Q11" s="1242"/>
      <c r="R11" s="1242"/>
      <c r="S11" s="1242"/>
      <c r="T11" s="1242"/>
      <c r="U11" s="1242"/>
      <c r="V11" s="1242"/>
      <c r="W11" s="1242"/>
      <c r="X11" s="1242"/>
      <c r="Y11" s="1242"/>
      <c r="Z11" s="1242"/>
      <c r="AA11" s="1242"/>
      <c r="AB11" s="1242"/>
      <c r="AC11" s="1242"/>
      <c r="AD11" s="1242"/>
      <c r="AE11" s="1242"/>
      <c r="AF11" s="1242"/>
      <c r="AG11" s="1242"/>
      <c r="AH11" s="1242"/>
      <c r="AI11" s="1242"/>
      <c r="AJ11" s="1243"/>
      <c r="AK11" s="613"/>
      <c r="AL11" s="613"/>
      <c r="AM11" s="89"/>
    </row>
    <row r="12" spans="1:49" s="82" customFormat="1" ht="16.5" customHeight="1">
      <c r="A12" s="1232"/>
      <c r="B12" s="1233"/>
      <c r="C12" s="1233"/>
      <c r="D12" s="1233"/>
      <c r="E12" s="1233"/>
      <c r="F12" s="1234"/>
      <c r="G12" s="1244" t="str">
        <f>IF(基本情報入力シート!M19="","",基本情報入力シート!M19)</f>
        <v/>
      </c>
      <c r="H12" s="1239"/>
      <c r="I12" s="1239"/>
      <c r="J12" s="1239"/>
      <c r="K12" s="1239"/>
      <c r="L12" s="1239"/>
      <c r="M12" s="1239"/>
      <c r="N12" s="1239"/>
      <c r="O12" s="1239"/>
      <c r="P12" s="1239"/>
      <c r="Q12" s="1239"/>
      <c r="R12" s="1239"/>
      <c r="S12" s="1239"/>
      <c r="T12" s="1239"/>
      <c r="U12" s="1239"/>
      <c r="V12" s="1239"/>
      <c r="W12" s="1239"/>
      <c r="X12" s="1239"/>
      <c r="Y12" s="1239"/>
      <c r="Z12" s="1239"/>
      <c r="AA12" s="1239"/>
      <c r="AB12" s="1239"/>
      <c r="AC12" s="1239"/>
      <c r="AD12" s="1239"/>
      <c r="AE12" s="1239"/>
      <c r="AF12" s="1239"/>
      <c r="AG12" s="1239"/>
      <c r="AH12" s="1239"/>
      <c r="AI12" s="1239"/>
      <c r="AJ12" s="1240"/>
      <c r="AK12" s="613"/>
      <c r="AL12" s="613"/>
      <c r="AM12" s="89"/>
    </row>
    <row r="13" spans="1:49" s="82" customFormat="1" ht="12">
      <c r="A13" s="1344" t="s">
        <v>167</v>
      </c>
      <c r="B13" s="1345"/>
      <c r="C13" s="1345"/>
      <c r="D13" s="1345"/>
      <c r="E13" s="1345"/>
      <c r="F13" s="1346"/>
      <c r="G13" s="1237" t="str">
        <f>IF(基本情報入力シート!M22="","",基本情報入力シート!M22)</f>
        <v/>
      </c>
      <c r="H13" s="1237"/>
      <c r="I13" s="1237"/>
      <c r="J13" s="1237"/>
      <c r="K13" s="1237"/>
      <c r="L13" s="1237"/>
      <c r="M13" s="1237"/>
      <c r="N13" s="1237"/>
      <c r="O13" s="1237"/>
      <c r="P13" s="1237"/>
      <c r="Q13" s="1237"/>
      <c r="R13" s="1237"/>
      <c r="S13" s="1237"/>
      <c r="T13" s="1237"/>
      <c r="U13" s="1237"/>
      <c r="V13" s="1237"/>
      <c r="W13" s="1237"/>
      <c r="X13" s="1237"/>
      <c r="Y13" s="1237"/>
      <c r="Z13" s="1237"/>
      <c r="AA13" s="1237"/>
      <c r="AB13" s="1237"/>
      <c r="AC13" s="1237"/>
      <c r="AD13" s="1237"/>
      <c r="AE13" s="1237"/>
      <c r="AF13" s="1237"/>
      <c r="AG13" s="1237"/>
      <c r="AH13" s="1237"/>
      <c r="AI13" s="1237"/>
      <c r="AJ13" s="1238"/>
      <c r="AK13" s="89"/>
      <c r="AL13" s="89"/>
      <c r="AM13" s="89"/>
    </row>
    <row r="14" spans="1:49" s="82" customFormat="1" ht="25.5" customHeight="1">
      <c r="A14" s="1232" t="s">
        <v>165</v>
      </c>
      <c r="B14" s="1233"/>
      <c r="C14" s="1233"/>
      <c r="D14" s="1233"/>
      <c r="E14" s="1233"/>
      <c r="F14" s="1234"/>
      <c r="G14" s="1239" t="str">
        <f>IF(基本情報入力シート!M23="","",基本情報入力シート!M23)</f>
        <v/>
      </c>
      <c r="H14" s="1239"/>
      <c r="I14" s="1239"/>
      <c r="J14" s="1239"/>
      <c r="K14" s="1239"/>
      <c r="L14" s="1239"/>
      <c r="M14" s="1239"/>
      <c r="N14" s="1239"/>
      <c r="O14" s="1239"/>
      <c r="P14" s="1239"/>
      <c r="Q14" s="1239"/>
      <c r="R14" s="1239"/>
      <c r="S14" s="1239"/>
      <c r="T14" s="1239"/>
      <c r="U14" s="1239"/>
      <c r="V14" s="1239"/>
      <c r="W14" s="1239"/>
      <c r="X14" s="1239"/>
      <c r="Y14" s="1239"/>
      <c r="Z14" s="1239"/>
      <c r="AA14" s="1239"/>
      <c r="AB14" s="1239"/>
      <c r="AC14" s="1239"/>
      <c r="AD14" s="1239"/>
      <c r="AE14" s="1239"/>
      <c r="AF14" s="1239"/>
      <c r="AG14" s="1239"/>
      <c r="AH14" s="1239"/>
      <c r="AI14" s="1239"/>
      <c r="AJ14" s="1240"/>
      <c r="AK14" s="613"/>
      <c r="AL14" s="613"/>
      <c r="AM14" s="89"/>
    </row>
    <row r="15" spans="1:49" s="82" customFormat="1" ht="30" customHeight="1">
      <c r="A15" s="1220" t="s">
        <v>169</v>
      </c>
      <c r="B15" s="1220"/>
      <c r="C15" s="1220"/>
      <c r="D15" s="1220"/>
      <c r="E15" s="1220"/>
      <c r="F15" s="1220"/>
      <c r="G15" s="1178" t="s">
        <v>0</v>
      </c>
      <c r="H15" s="1220"/>
      <c r="I15" s="1220"/>
      <c r="J15" s="1220"/>
      <c r="K15" s="1235" t="str">
        <f>IF(基本情報入力シート!M24="","",基本情報入力シート!M24)</f>
        <v/>
      </c>
      <c r="L15" s="1235"/>
      <c r="M15" s="1235"/>
      <c r="N15" s="1235"/>
      <c r="O15" s="1235"/>
      <c r="P15" s="1220" t="s">
        <v>1</v>
      </c>
      <c r="Q15" s="1220"/>
      <c r="R15" s="1220"/>
      <c r="S15" s="1220"/>
      <c r="T15" s="1235" t="str">
        <f>IF(基本情報入力シート!M25="","",基本情報入力シート!M25)</f>
        <v/>
      </c>
      <c r="U15" s="1235"/>
      <c r="V15" s="1235"/>
      <c r="W15" s="1235"/>
      <c r="X15" s="1235"/>
      <c r="Y15" s="1220" t="s">
        <v>168</v>
      </c>
      <c r="Z15" s="1220"/>
      <c r="AA15" s="1220"/>
      <c r="AB15" s="1220"/>
      <c r="AC15" s="1236" t="str">
        <f>IF(基本情報入力シート!M26="","",基本情報入力シート!M26)</f>
        <v/>
      </c>
      <c r="AD15" s="1236"/>
      <c r="AE15" s="1236"/>
      <c r="AF15" s="1236"/>
      <c r="AG15" s="1236"/>
      <c r="AH15" s="1236"/>
      <c r="AI15" s="1236"/>
      <c r="AJ15" s="1236"/>
      <c r="AK15" s="90"/>
      <c r="AL15" s="615"/>
      <c r="AM15" s="70"/>
      <c r="AN15" s="90"/>
      <c r="AW15" s="91"/>
    </row>
    <row r="16" spans="1:49" s="82" customFormat="1" ht="8.25" customHeight="1" thickBo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3"/>
      <c r="AK16" s="93"/>
      <c r="AL16" s="93"/>
      <c r="AM16" s="93"/>
      <c r="AN16" s="90"/>
      <c r="AW16" s="91"/>
    </row>
    <row r="17" spans="1:49" s="82" customFormat="1" ht="3.75" customHeight="1">
      <c r="A17" s="94"/>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6"/>
      <c r="AK17" s="97"/>
      <c r="AL17" s="97"/>
      <c r="AM17" s="97"/>
      <c r="AN17" s="90"/>
      <c r="AW17" s="91"/>
    </row>
    <row r="18" spans="1:49" s="82" customFormat="1" ht="18" customHeight="1">
      <c r="A18" s="98" t="s">
        <v>331</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9"/>
      <c r="AK18" s="97"/>
      <c r="AL18" s="97"/>
      <c r="AM18" s="960" t="b">
        <v>0</v>
      </c>
      <c r="AN18" s="90"/>
      <c r="AW18" s="91"/>
    </row>
    <row r="19" spans="1:49" ht="18" customHeight="1">
      <c r="A19" s="100"/>
      <c r="B19" s="101"/>
      <c r="C19" s="954"/>
      <c r="D19" s="102" t="s">
        <v>211</v>
      </c>
      <c r="E19" s="103"/>
      <c r="F19" s="103"/>
      <c r="G19" s="103"/>
      <c r="H19" s="103"/>
      <c r="I19" s="103"/>
      <c r="J19" s="103"/>
      <c r="K19" s="103"/>
      <c r="L19" s="103"/>
      <c r="M19" s="104"/>
      <c r="N19" s="105"/>
      <c r="O19" s="105"/>
      <c r="P19" s="106"/>
      <c r="Q19" s="80"/>
      <c r="T19" s="955"/>
      <c r="U19" s="107" t="s">
        <v>132</v>
      </c>
      <c r="V19" s="108"/>
      <c r="W19" s="108"/>
      <c r="X19" s="108"/>
      <c r="Y19" s="108"/>
      <c r="Z19" s="108"/>
      <c r="AA19" s="108"/>
      <c r="AB19" s="108"/>
      <c r="AC19" s="109"/>
      <c r="AD19" s="108"/>
      <c r="AE19" s="108"/>
      <c r="AF19" s="108"/>
      <c r="AG19" s="110"/>
      <c r="AH19" s="80"/>
      <c r="AI19" s="80"/>
      <c r="AJ19" s="111"/>
      <c r="AK19" s="90"/>
      <c r="AL19" s="112"/>
      <c r="AM19" s="845" t="b">
        <v>0</v>
      </c>
      <c r="AN19" s="90"/>
      <c r="AW19" s="113"/>
    </row>
    <row r="20" spans="1:49" ht="3.75" customHeight="1" thickBot="1">
      <c r="A20" s="114"/>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6"/>
      <c r="AK20" s="112"/>
      <c r="AL20" s="112"/>
      <c r="AM20" s="846"/>
      <c r="AN20" s="75"/>
      <c r="AW20" s="113"/>
    </row>
    <row r="21" spans="1:49" ht="9" customHeight="1">
      <c r="AN21" s="75"/>
      <c r="AW21" s="113"/>
    </row>
    <row r="22" spans="1:49" ht="15" customHeight="1">
      <c r="A22" s="117" t="s">
        <v>213</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N22" s="75"/>
      <c r="AW22" s="113"/>
    </row>
    <row r="23" spans="1:49" ht="53.25" customHeight="1">
      <c r="A23" s="119"/>
      <c r="B23" s="1350" t="s">
        <v>512</v>
      </c>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1"/>
      <c r="Z23" s="1351"/>
      <c r="AA23" s="1351"/>
      <c r="AB23" s="1351"/>
      <c r="AC23" s="1351"/>
      <c r="AD23" s="1351"/>
      <c r="AE23" s="1351"/>
      <c r="AF23" s="1351"/>
      <c r="AG23" s="1351"/>
      <c r="AH23" s="1351"/>
      <c r="AI23" s="1351"/>
      <c r="AJ23" s="1351"/>
      <c r="AN23" s="75"/>
      <c r="AW23" s="113"/>
    </row>
    <row r="24" spans="1:49" ht="4.5" customHeight="1">
      <c r="B24" s="82"/>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N24" s="75"/>
      <c r="AW24" s="113"/>
    </row>
    <row r="25" spans="1:49" ht="26.25" customHeight="1">
      <c r="A25" s="72" t="s">
        <v>46</v>
      </c>
      <c r="B25" s="82"/>
      <c r="C25" s="118"/>
      <c r="D25" s="118"/>
      <c r="E25" s="118"/>
      <c r="F25" s="118"/>
      <c r="G25" s="118"/>
      <c r="H25" s="118"/>
      <c r="I25" s="118"/>
      <c r="J25" s="1359" t="str">
        <f>IF(AM18=FALSE,"以下の項目を入力する場合は【本計画書で提出する加算】の「介護職員処遇改善加算(処遇改善加算)」にチェックを入れてください","")</f>
        <v>以下の項目を入力する場合は【本計画書で提出する加算】の「介護職員処遇改善加算(処遇改善加算)」にチェックを入れてください</v>
      </c>
      <c r="K25" s="1359"/>
      <c r="L25" s="1359"/>
      <c r="M25" s="1359"/>
      <c r="N25" s="1359"/>
      <c r="O25" s="1359"/>
      <c r="P25" s="1359"/>
      <c r="Q25" s="1359"/>
      <c r="R25" s="1359"/>
      <c r="S25" s="1359"/>
      <c r="T25" s="1359"/>
      <c r="U25" s="1359"/>
      <c r="V25" s="1359"/>
      <c r="W25" s="1359"/>
      <c r="X25" s="1359"/>
      <c r="Y25" s="1359"/>
      <c r="Z25" s="1359"/>
      <c r="AA25" s="1359"/>
      <c r="AB25" s="1359"/>
      <c r="AC25" s="1359"/>
      <c r="AD25" s="1359"/>
      <c r="AE25" s="1359"/>
      <c r="AF25" s="1359"/>
      <c r="AG25" s="1359"/>
      <c r="AH25" s="1359"/>
      <c r="AI25" s="1359"/>
      <c r="AJ25" s="1359"/>
      <c r="AK25" s="841"/>
      <c r="AL25" s="841"/>
      <c r="AN25" s="75"/>
      <c r="AW25" s="113"/>
    </row>
    <row r="26" spans="1:49" ht="21" customHeight="1">
      <c r="A26" s="85" t="s">
        <v>44</v>
      </c>
      <c r="B26" s="120" t="s">
        <v>277</v>
      </c>
      <c r="C26" s="120"/>
      <c r="D26" s="120"/>
      <c r="E26" s="120"/>
      <c r="F26" s="120"/>
      <c r="G26" s="120"/>
      <c r="H26" s="120"/>
      <c r="I26" s="120"/>
      <c r="J26" s="120"/>
      <c r="K26" s="120"/>
      <c r="L26" s="121"/>
      <c r="M26" s="122" t="s">
        <v>329</v>
      </c>
      <c r="N26" s="1353" t="s">
        <v>330</v>
      </c>
      <c r="O26" s="1354"/>
      <c r="P26" s="1354"/>
      <c r="Q26" s="1354"/>
      <c r="R26" s="1354"/>
      <c r="S26" s="1354"/>
      <c r="T26" s="1354"/>
      <c r="U26" s="1354"/>
      <c r="V26" s="1354"/>
      <c r="W26" s="1354"/>
      <c r="X26" s="1354"/>
      <c r="Y26" s="1354"/>
      <c r="Z26" s="1354"/>
      <c r="AA26" s="1354"/>
      <c r="AB26" s="1354"/>
      <c r="AC26" s="1354"/>
      <c r="AD26" s="1354"/>
      <c r="AE26" s="1354"/>
      <c r="AF26" s="1354"/>
      <c r="AG26" s="1354"/>
      <c r="AH26" s="1354"/>
      <c r="AI26" s="1354"/>
      <c r="AJ26" s="1355"/>
      <c r="AK26" s="89"/>
      <c r="AL26" s="89"/>
      <c r="AM26" s="89"/>
      <c r="AN26" s="75"/>
      <c r="AW26" s="113"/>
    </row>
    <row r="27" spans="1:49" ht="21" customHeight="1">
      <c r="A27" s="123" t="s">
        <v>11</v>
      </c>
      <c r="B27" s="120" t="s">
        <v>306</v>
      </c>
      <c r="C27" s="124"/>
      <c r="D27" s="124"/>
      <c r="E27" s="124"/>
      <c r="F27" s="124"/>
      <c r="G27" s="124"/>
      <c r="H27" s="124"/>
      <c r="I27" s="124"/>
      <c r="J27" s="124"/>
      <c r="K27" s="124"/>
      <c r="L27" s="124"/>
      <c r="M27" s="125"/>
      <c r="N27" s="1356"/>
      <c r="O27" s="1357"/>
      <c r="P27" s="1357"/>
      <c r="Q27" s="1357"/>
      <c r="R27" s="1357"/>
      <c r="S27" s="1357"/>
      <c r="T27" s="1357"/>
      <c r="U27" s="1357"/>
      <c r="V27" s="1357"/>
      <c r="W27" s="1357"/>
      <c r="X27" s="1357"/>
      <c r="Y27" s="1357"/>
      <c r="Z27" s="1357"/>
      <c r="AA27" s="1357"/>
      <c r="AB27" s="1357"/>
      <c r="AC27" s="1357"/>
      <c r="AD27" s="1357"/>
      <c r="AE27" s="1357"/>
      <c r="AF27" s="1357"/>
      <c r="AG27" s="1357"/>
      <c r="AH27" s="1357"/>
      <c r="AI27" s="1357"/>
      <c r="AJ27" s="1358"/>
      <c r="AK27" s="89"/>
      <c r="AL27" s="1348" t="s">
        <v>511</v>
      </c>
      <c r="AM27" s="89"/>
      <c r="AN27" s="75"/>
      <c r="AW27" s="113"/>
    </row>
    <row r="28" spans="1:49" ht="21" customHeight="1" thickBot="1">
      <c r="A28" s="123" t="s">
        <v>34</v>
      </c>
      <c r="B28" s="120" t="s">
        <v>91</v>
      </c>
      <c r="C28" s="124"/>
      <c r="D28" s="1369">
        <f>$AD$4</f>
        <v>4</v>
      </c>
      <c r="E28" s="1369"/>
      <c r="F28" s="126" t="s">
        <v>227</v>
      </c>
      <c r="G28" s="124"/>
      <c r="H28" s="124"/>
      <c r="I28" s="124"/>
      <c r="J28" s="124"/>
      <c r="K28" s="124"/>
      <c r="L28" s="124"/>
      <c r="M28" s="124"/>
      <c r="N28" s="124"/>
      <c r="O28" s="124"/>
      <c r="P28" s="124"/>
      <c r="Q28" s="124"/>
      <c r="R28" s="124"/>
      <c r="S28" s="124"/>
      <c r="T28" s="124"/>
      <c r="U28" s="124"/>
      <c r="V28" s="124"/>
      <c r="W28" s="124"/>
      <c r="X28" s="124"/>
      <c r="Y28" s="124"/>
      <c r="Z28" s="124"/>
      <c r="AA28" s="124"/>
      <c r="AB28" s="1370">
        <f>'別紙様式2-2 個表_処遇'!O5</f>
        <v>0</v>
      </c>
      <c r="AC28" s="1371"/>
      <c r="AD28" s="1371"/>
      <c r="AE28" s="1371"/>
      <c r="AF28" s="1371"/>
      <c r="AG28" s="1371"/>
      <c r="AH28" s="1371"/>
      <c r="AI28" s="1177" t="s">
        <v>2</v>
      </c>
      <c r="AJ28" s="1178"/>
      <c r="AK28" s="90"/>
      <c r="AL28" s="1349"/>
      <c r="AM28" s="89"/>
      <c r="AN28" s="90"/>
      <c r="AW28" s="113"/>
    </row>
    <row r="29" spans="1:49" ht="21" customHeight="1" thickBot="1">
      <c r="A29" s="127" t="s">
        <v>28</v>
      </c>
      <c r="B29" s="128" t="s">
        <v>332</v>
      </c>
      <c r="C29" s="129"/>
      <c r="D29" s="128"/>
      <c r="E29" s="128"/>
      <c r="F29" s="128"/>
      <c r="G29" s="128"/>
      <c r="H29" s="128"/>
      <c r="I29" s="128"/>
      <c r="J29" s="128"/>
      <c r="K29" s="128"/>
      <c r="L29" s="128"/>
      <c r="M29" s="128"/>
      <c r="N29" s="128"/>
      <c r="O29" s="128"/>
      <c r="P29" s="128"/>
      <c r="Q29" s="128"/>
      <c r="R29" s="128"/>
      <c r="S29" s="128"/>
      <c r="T29" s="128"/>
      <c r="U29" s="128"/>
      <c r="V29" s="128"/>
      <c r="W29" s="128"/>
      <c r="X29" s="128"/>
      <c r="Y29" s="128"/>
      <c r="Z29" s="130"/>
      <c r="AA29" s="131" t="s">
        <v>305</v>
      </c>
      <c r="AB29" s="1206">
        <f>IFERROR(AB30-AB31,"")</f>
        <v>0</v>
      </c>
      <c r="AC29" s="1207"/>
      <c r="AD29" s="1207"/>
      <c r="AE29" s="1207"/>
      <c r="AF29" s="1207"/>
      <c r="AG29" s="1207"/>
      <c r="AH29" s="1207"/>
      <c r="AI29" s="1177" t="s">
        <v>2</v>
      </c>
      <c r="AJ29" s="1178"/>
      <c r="AK29" s="614"/>
      <c r="AL29" s="879" t="str">
        <f>IF(AB28=0,"",IF(AB29=0,"",IF(AB29&gt;AB28,"○","☓")))</f>
        <v/>
      </c>
      <c r="AM29" s="89"/>
      <c r="AN29" s="133" t="s">
        <v>254</v>
      </c>
      <c r="AO29" s="134"/>
      <c r="AP29" s="134"/>
      <c r="AQ29" s="134"/>
      <c r="AR29" s="134"/>
      <c r="AS29" s="134"/>
      <c r="AT29" s="134"/>
      <c r="AU29" s="135"/>
    </row>
    <row r="30" spans="1:49" ht="21" customHeight="1" thickBot="1">
      <c r="A30" s="136"/>
      <c r="B30" s="1192" t="s">
        <v>308</v>
      </c>
      <c r="C30" s="1193"/>
      <c r="D30" s="1193"/>
      <c r="E30" s="1193"/>
      <c r="F30" s="1193"/>
      <c r="G30" s="1193"/>
      <c r="H30" s="1193"/>
      <c r="I30" s="1193"/>
      <c r="J30" s="1193"/>
      <c r="K30" s="1193"/>
      <c r="L30" s="1193"/>
      <c r="M30" s="1193"/>
      <c r="N30" s="1193"/>
      <c r="O30" s="1193"/>
      <c r="P30" s="1193"/>
      <c r="Q30" s="1193"/>
      <c r="R30" s="1193"/>
      <c r="S30" s="1193"/>
      <c r="T30" s="1193"/>
      <c r="U30" s="1193"/>
      <c r="V30" s="1193"/>
      <c r="W30" s="1193"/>
      <c r="X30" s="1193"/>
      <c r="Y30" s="1193"/>
      <c r="Z30" s="1193"/>
      <c r="AA30" s="1193"/>
      <c r="AB30" s="1194"/>
      <c r="AC30" s="1195"/>
      <c r="AD30" s="1195"/>
      <c r="AE30" s="1195"/>
      <c r="AF30" s="1195"/>
      <c r="AG30" s="1195"/>
      <c r="AH30" s="1196"/>
      <c r="AI30" s="1161" t="s">
        <v>2</v>
      </c>
      <c r="AJ30" s="1162"/>
      <c r="AK30" s="614"/>
      <c r="AL30" s="614"/>
      <c r="AM30" s="89"/>
      <c r="AN30" s="75"/>
      <c r="AW30" s="113"/>
    </row>
    <row r="31" spans="1:49" ht="21" customHeight="1" thickBot="1">
      <c r="A31" s="137"/>
      <c r="B31" s="1190" t="s">
        <v>333</v>
      </c>
      <c r="C31" s="1191"/>
      <c r="D31" s="1191"/>
      <c r="E31" s="1191"/>
      <c r="F31" s="1191"/>
      <c r="G31" s="1191"/>
      <c r="H31" s="1191"/>
      <c r="I31" s="1191"/>
      <c r="J31" s="1191"/>
      <c r="K31" s="1191"/>
      <c r="L31" s="1191"/>
      <c r="M31" s="1191"/>
      <c r="N31" s="1191"/>
      <c r="O31" s="1191"/>
      <c r="P31" s="1191"/>
      <c r="Q31" s="1191"/>
      <c r="R31" s="1191"/>
      <c r="S31" s="1191"/>
      <c r="T31" s="1191"/>
      <c r="U31" s="1191"/>
      <c r="V31" s="1191"/>
      <c r="W31" s="1191"/>
      <c r="X31" s="1191"/>
      <c r="Y31" s="1191"/>
      <c r="Z31" s="1191"/>
      <c r="AA31" s="1191"/>
      <c r="AB31" s="1208">
        <f>AB32-AB33-AB34-AB35</f>
        <v>0</v>
      </c>
      <c r="AC31" s="1209"/>
      <c r="AD31" s="1209"/>
      <c r="AE31" s="1209"/>
      <c r="AF31" s="1209"/>
      <c r="AG31" s="1209"/>
      <c r="AH31" s="1209"/>
      <c r="AI31" s="1210" t="s">
        <v>2</v>
      </c>
      <c r="AJ31" s="1211"/>
      <c r="AK31" s="614"/>
      <c r="AL31" s="614"/>
      <c r="AM31" s="89"/>
      <c r="AN31" s="75"/>
      <c r="AW31" s="113"/>
    </row>
    <row r="32" spans="1:49" ht="21" customHeight="1" thickBot="1">
      <c r="A32" s="138"/>
      <c r="B32" s="1368"/>
      <c r="C32" s="139" t="s">
        <v>228</v>
      </c>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223"/>
      <c r="AC32" s="1224"/>
      <c r="AD32" s="1224"/>
      <c r="AE32" s="1224"/>
      <c r="AF32" s="1224"/>
      <c r="AG32" s="1224"/>
      <c r="AH32" s="1225"/>
      <c r="AI32" s="1166" t="s">
        <v>2</v>
      </c>
      <c r="AJ32" s="1167"/>
      <c r="AK32" s="90"/>
      <c r="AL32" s="614"/>
      <c r="AM32" s="89"/>
      <c r="AW32" s="113"/>
    </row>
    <row r="33" spans="1:49" ht="21" customHeight="1" thickBot="1">
      <c r="A33" s="138"/>
      <c r="B33" s="1368"/>
      <c r="C33" s="141" t="s">
        <v>316</v>
      </c>
      <c r="D33" s="141"/>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223"/>
      <c r="AC33" s="1253"/>
      <c r="AD33" s="1253"/>
      <c r="AE33" s="1253"/>
      <c r="AF33" s="1253"/>
      <c r="AG33" s="1253"/>
      <c r="AH33" s="1254"/>
      <c r="AI33" s="1161" t="s">
        <v>2</v>
      </c>
      <c r="AJ33" s="1162"/>
      <c r="AK33" s="90"/>
      <c r="AL33" s="614"/>
      <c r="AM33" s="89"/>
      <c r="AW33" s="113"/>
    </row>
    <row r="34" spans="1:49" ht="21" customHeight="1" thickBot="1">
      <c r="A34" s="138"/>
      <c r="B34" s="1368"/>
      <c r="C34" s="141" t="s">
        <v>334</v>
      </c>
      <c r="D34" s="141"/>
      <c r="E34" s="142"/>
      <c r="F34" s="142"/>
      <c r="G34" s="142"/>
      <c r="H34" s="142"/>
      <c r="I34" s="142"/>
      <c r="J34" s="142"/>
      <c r="K34" s="142"/>
      <c r="L34" s="142"/>
      <c r="M34" s="142"/>
      <c r="N34" s="142"/>
      <c r="O34" s="142"/>
      <c r="P34" s="142"/>
      <c r="Q34" s="142"/>
      <c r="R34" s="142"/>
      <c r="S34" s="142"/>
      <c r="T34" s="142"/>
      <c r="U34" s="143"/>
      <c r="V34" s="144"/>
      <c r="W34" s="144"/>
      <c r="X34" s="144"/>
      <c r="Y34" s="144"/>
      <c r="Z34" s="141"/>
      <c r="AA34" s="141"/>
      <c r="AB34" s="1226"/>
      <c r="AC34" s="1227"/>
      <c r="AD34" s="1227"/>
      <c r="AE34" s="1227"/>
      <c r="AF34" s="1227"/>
      <c r="AG34" s="1227"/>
      <c r="AH34" s="1228"/>
      <c r="AI34" s="1161" t="s">
        <v>2</v>
      </c>
      <c r="AJ34" s="1162"/>
      <c r="AK34" s="90"/>
      <c r="AL34" s="614"/>
      <c r="AM34" s="89"/>
      <c r="AW34" s="113"/>
    </row>
    <row r="35" spans="1:49" ht="21" customHeight="1" thickBot="1">
      <c r="A35" s="145"/>
      <c r="B35" s="146"/>
      <c r="C35" s="147" t="s">
        <v>307</v>
      </c>
      <c r="D35" s="147"/>
      <c r="E35" s="148"/>
      <c r="F35" s="148"/>
      <c r="G35" s="148"/>
      <c r="H35" s="148"/>
      <c r="I35" s="148"/>
      <c r="J35" s="148"/>
      <c r="K35" s="148"/>
      <c r="L35" s="148"/>
      <c r="M35" s="142"/>
      <c r="N35" s="142"/>
      <c r="O35" s="142"/>
      <c r="P35" s="142"/>
      <c r="Q35" s="142"/>
      <c r="R35" s="142"/>
      <c r="S35" s="142"/>
      <c r="T35" s="142"/>
      <c r="U35" s="143"/>
      <c r="V35" s="144"/>
      <c r="W35" s="144"/>
      <c r="X35" s="144"/>
      <c r="Y35" s="144"/>
      <c r="Z35" s="141"/>
      <c r="AA35" s="141"/>
      <c r="AB35" s="1360"/>
      <c r="AC35" s="1361"/>
      <c r="AD35" s="1361"/>
      <c r="AE35" s="1361"/>
      <c r="AF35" s="1361"/>
      <c r="AG35" s="1361"/>
      <c r="AH35" s="1362"/>
      <c r="AI35" s="1363" t="s">
        <v>190</v>
      </c>
      <c r="AJ35" s="1364"/>
      <c r="AK35" s="90"/>
      <c r="AL35" s="614"/>
      <c r="AM35" s="89"/>
      <c r="AW35" s="113"/>
    </row>
    <row r="36" spans="1:49" s="82" customFormat="1" ht="21" customHeight="1" thickBot="1">
      <c r="A36" s="85" t="s">
        <v>92</v>
      </c>
      <c r="B36" s="1366" t="s">
        <v>16</v>
      </c>
      <c r="C36" s="1366"/>
      <c r="D36" s="1366"/>
      <c r="E36" s="1366"/>
      <c r="F36" s="1366"/>
      <c r="G36" s="1366"/>
      <c r="H36" s="1366"/>
      <c r="I36" s="1366"/>
      <c r="J36" s="1366"/>
      <c r="K36" s="1366"/>
      <c r="L36" s="1367"/>
      <c r="M36" s="149"/>
      <c r="N36" s="150" t="s">
        <v>33</v>
      </c>
      <c r="O36" s="150"/>
      <c r="P36" s="1229"/>
      <c r="Q36" s="1229"/>
      <c r="R36" s="150" t="s">
        <v>12</v>
      </c>
      <c r="S36" s="1229"/>
      <c r="T36" s="1229"/>
      <c r="U36" s="150" t="s">
        <v>13</v>
      </c>
      <c r="V36" s="1230" t="s">
        <v>14</v>
      </c>
      <c r="W36" s="1230"/>
      <c r="X36" s="150" t="s">
        <v>33</v>
      </c>
      <c r="Y36" s="150"/>
      <c r="Z36" s="1229"/>
      <c r="AA36" s="1229"/>
      <c r="AB36" s="150" t="s">
        <v>12</v>
      </c>
      <c r="AC36" s="1229"/>
      <c r="AD36" s="1229"/>
      <c r="AE36" s="150" t="s">
        <v>13</v>
      </c>
      <c r="AF36" s="150"/>
      <c r="AG36" s="150"/>
      <c r="AH36" s="1230"/>
      <c r="AI36" s="1230"/>
      <c r="AJ36" s="151"/>
      <c r="AK36" s="90"/>
      <c r="AL36" s="88"/>
      <c r="AM36" s="844"/>
    </row>
    <row r="37" spans="1:49" ht="6.75" customHeight="1">
      <c r="A37" s="152"/>
      <c r="B37" s="153"/>
      <c r="C37" s="153"/>
      <c r="D37" s="153"/>
      <c r="E37" s="153"/>
      <c r="F37" s="153"/>
      <c r="G37" s="153"/>
      <c r="H37" s="153"/>
      <c r="I37" s="153"/>
      <c r="J37" s="153"/>
      <c r="K37" s="153"/>
      <c r="L37" s="153"/>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5"/>
      <c r="AK37" s="155"/>
      <c r="AL37" s="155"/>
      <c r="AM37" s="847"/>
      <c r="AN37" s="75"/>
      <c r="AW37" s="113"/>
    </row>
    <row r="38" spans="1:49" ht="13.5" customHeight="1">
      <c r="A38" s="156" t="s">
        <v>106</v>
      </c>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8"/>
      <c r="AK38" s="158"/>
      <c r="AL38" s="158"/>
      <c r="AM38" s="848"/>
      <c r="AN38" s="75"/>
      <c r="AW38" s="113"/>
    </row>
    <row r="39" spans="1:49" ht="24" customHeight="1">
      <c r="A39" s="159" t="s">
        <v>107</v>
      </c>
      <c r="B39" s="1365" t="s">
        <v>309</v>
      </c>
      <c r="C39" s="1365"/>
      <c r="D39" s="1365"/>
      <c r="E39" s="1365"/>
      <c r="F39" s="1365"/>
      <c r="G39" s="1365"/>
      <c r="H39" s="1365"/>
      <c r="I39" s="1365"/>
      <c r="J39" s="1365"/>
      <c r="K39" s="1365"/>
      <c r="L39" s="1365"/>
      <c r="M39" s="1365"/>
      <c r="N39" s="1365"/>
      <c r="O39" s="1365"/>
      <c r="P39" s="1365"/>
      <c r="Q39" s="1365"/>
      <c r="R39" s="1365"/>
      <c r="S39" s="1365"/>
      <c r="T39" s="1365"/>
      <c r="U39" s="1365"/>
      <c r="V39" s="1365"/>
      <c r="W39" s="1365"/>
      <c r="X39" s="1365"/>
      <c r="Y39" s="1365"/>
      <c r="Z39" s="1365"/>
      <c r="AA39" s="1365"/>
      <c r="AB39" s="1365"/>
      <c r="AC39" s="1365"/>
      <c r="AD39" s="1365"/>
      <c r="AE39" s="1365"/>
      <c r="AF39" s="1365"/>
      <c r="AG39" s="1365"/>
      <c r="AH39" s="1365"/>
      <c r="AI39" s="1365"/>
      <c r="AJ39" s="1365"/>
      <c r="AK39" s="624"/>
      <c r="AL39" s="624"/>
      <c r="AM39" s="624"/>
      <c r="AN39" s="75"/>
      <c r="AW39" s="113"/>
    </row>
    <row r="40" spans="1:49" ht="84" customHeight="1">
      <c r="A40" s="159" t="s">
        <v>107</v>
      </c>
      <c r="B40" s="1222" t="s">
        <v>584</v>
      </c>
      <c r="C40" s="1222"/>
      <c r="D40" s="1222"/>
      <c r="E40" s="1222"/>
      <c r="F40" s="1222"/>
      <c r="G40" s="1222"/>
      <c r="H40" s="1222"/>
      <c r="I40" s="1222"/>
      <c r="J40" s="1222"/>
      <c r="K40" s="1222"/>
      <c r="L40" s="1222"/>
      <c r="M40" s="1222"/>
      <c r="N40" s="1222"/>
      <c r="O40" s="1222"/>
      <c r="P40" s="1222"/>
      <c r="Q40" s="1222"/>
      <c r="R40" s="1222"/>
      <c r="S40" s="1222"/>
      <c r="T40" s="1222"/>
      <c r="U40" s="1222"/>
      <c r="V40" s="1222"/>
      <c r="W40" s="1222"/>
      <c r="X40" s="1222"/>
      <c r="Y40" s="1222"/>
      <c r="Z40" s="1222"/>
      <c r="AA40" s="1222"/>
      <c r="AB40" s="1222"/>
      <c r="AC40" s="1222"/>
      <c r="AD40" s="1222"/>
      <c r="AE40" s="1222"/>
      <c r="AF40" s="1222"/>
      <c r="AG40" s="1222"/>
      <c r="AH40" s="1222"/>
      <c r="AI40" s="1222"/>
      <c r="AJ40" s="1222"/>
      <c r="AK40" s="623"/>
      <c r="AL40" s="623"/>
      <c r="AM40" s="623"/>
      <c r="AN40" s="75"/>
      <c r="AW40" s="113"/>
    </row>
    <row r="41" spans="1:49" s="118" customFormat="1" ht="36" customHeight="1">
      <c r="A41" s="159" t="s">
        <v>107</v>
      </c>
      <c r="B41" s="1222" t="s">
        <v>335</v>
      </c>
      <c r="C41" s="1222"/>
      <c r="D41" s="1222"/>
      <c r="E41" s="1222"/>
      <c r="F41" s="1222"/>
      <c r="G41" s="1222"/>
      <c r="H41" s="1222"/>
      <c r="I41" s="1222"/>
      <c r="J41" s="1222"/>
      <c r="K41" s="1222"/>
      <c r="L41" s="1222"/>
      <c r="M41" s="1222"/>
      <c r="N41" s="1222"/>
      <c r="O41" s="1222"/>
      <c r="P41" s="1222"/>
      <c r="Q41" s="1222"/>
      <c r="R41" s="1222"/>
      <c r="S41" s="1222"/>
      <c r="T41" s="1222"/>
      <c r="U41" s="1222"/>
      <c r="V41" s="1222"/>
      <c r="W41" s="1222"/>
      <c r="X41" s="1222"/>
      <c r="Y41" s="1222"/>
      <c r="Z41" s="1222"/>
      <c r="AA41" s="1222"/>
      <c r="AB41" s="1222"/>
      <c r="AC41" s="1222"/>
      <c r="AD41" s="1222"/>
      <c r="AE41" s="1222"/>
      <c r="AF41" s="1222"/>
      <c r="AG41" s="1222"/>
      <c r="AH41" s="1222"/>
      <c r="AI41" s="1222"/>
      <c r="AJ41" s="1222"/>
      <c r="AK41" s="623"/>
      <c r="AL41" s="623"/>
      <c r="AM41" s="623"/>
      <c r="AN41" s="75"/>
      <c r="AW41" s="161"/>
    </row>
    <row r="42" spans="1:49" s="118" customFormat="1" ht="38.25" customHeight="1">
      <c r="A42" s="159" t="s">
        <v>107</v>
      </c>
      <c r="B42" s="1221" t="s">
        <v>366</v>
      </c>
      <c r="C42" s="1221"/>
      <c r="D42" s="1221"/>
      <c r="E42" s="1221"/>
      <c r="F42" s="1221"/>
      <c r="G42" s="1221"/>
      <c r="H42" s="1221"/>
      <c r="I42" s="1221"/>
      <c r="J42" s="1221"/>
      <c r="K42" s="1221"/>
      <c r="L42" s="1221"/>
      <c r="M42" s="1221"/>
      <c r="N42" s="1221"/>
      <c r="O42" s="1221"/>
      <c r="P42" s="1221"/>
      <c r="Q42" s="1221"/>
      <c r="R42" s="1221"/>
      <c r="S42" s="1221"/>
      <c r="T42" s="1221"/>
      <c r="U42" s="1221"/>
      <c r="V42" s="1221"/>
      <c r="W42" s="1221"/>
      <c r="X42" s="1221"/>
      <c r="Y42" s="1221"/>
      <c r="Z42" s="1221"/>
      <c r="AA42" s="1221"/>
      <c r="AB42" s="1221"/>
      <c r="AC42" s="1221"/>
      <c r="AD42" s="1221"/>
      <c r="AE42" s="1221"/>
      <c r="AF42" s="1221"/>
      <c r="AG42" s="1221"/>
      <c r="AH42" s="1221"/>
      <c r="AI42" s="1221"/>
      <c r="AJ42" s="1221"/>
      <c r="AK42" s="624"/>
      <c r="AL42" s="624"/>
      <c r="AM42" s="616"/>
      <c r="AN42" s="75"/>
      <c r="AW42" s="161"/>
    </row>
    <row r="43" spans="1:49" s="165" customFormat="1" ht="18.75" customHeight="1">
      <c r="A43" s="577" t="s">
        <v>392</v>
      </c>
      <c r="B43" s="578"/>
      <c r="C43" s="578"/>
      <c r="D43" s="578"/>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3"/>
      <c r="AK43" s="163"/>
      <c r="AL43" s="163"/>
      <c r="AM43" s="163"/>
      <c r="AN43" s="164"/>
    </row>
    <row r="44" spans="1:49" s="118" customFormat="1" ht="30.75" customHeight="1">
      <c r="A44" s="498" t="s">
        <v>367</v>
      </c>
      <c r="B44" s="498" t="str">
        <f>IF(OR(G9="",G11="",G14="",K15="",T15="",AC15="",AC1=""),"×","〇")</f>
        <v>×</v>
      </c>
      <c r="C44" s="498" t="s">
        <v>368</v>
      </c>
      <c r="D44" s="498" t="str">
        <f>IF(AM18=FALSE,"〇",IF(AB29-AB28&gt;0,"〇",IF(AND(AB28=0,AB29=0),"△","×")))</f>
        <v>〇</v>
      </c>
      <c r="E44" s="498" t="s">
        <v>381</v>
      </c>
      <c r="F44" s="498" t="str">
        <f>IF(AM18=FALSE,"〇",IF(OR(P36="",S36="",Z36="",AC36=""),"×",IF(AND(P36=AD4,Z36*12+AC36-P36*12-S36+1&lt;=12,Z36*12+AC36-P36*12-S36+1&gt;=1),"〇",IF(AND(P36=AD4+1,Z36*12+AC36-P36*12-S36+1&lt;=6,Z36*12+AC36-P36*12-S36+1&gt;=1),"△","×"))))</f>
        <v>〇</v>
      </c>
      <c r="G44" s="498" t="s">
        <v>369</v>
      </c>
      <c r="H44" s="498" t="str">
        <f>IF(AM19=FALSE,"〇",IF(AB52-AB51&gt;0,"〇",IF(AND(AB51=0,AB52=0),"△","×")))</f>
        <v>〇</v>
      </c>
      <c r="I44" s="498" t="s">
        <v>370</v>
      </c>
      <c r="J44" s="498" t="str">
        <f>IF(OR(AM19=FALSE,AM64=4,AM64=1),"〇",IF(AND(AM64=2,AQ67&gt;AR67),"〇",IF(AND(AM64=3,AQ70&gt;AR70,OR(AR70&gt;=AS70*2,AND(Y63&gt;=AE63,AR70&gt;=AS70))),"〇","×")))</f>
        <v>〇</v>
      </c>
      <c r="K44" s="498" t="s">
        <v>371</v>
      </c>
      <c r="L44" s="498" t="str">
        <f>IF(OR(AM19=FALSE,AM64&lt;&gt;4),"〇",IF(AND(S70&lt;&gt;0,Y70=0,AE70&lt;&gt;0,S70&gt;AE70*2),"〇",IF(AND(S70=0,Y70&lt;&gt;0,AE70&lt;&gt;0,OR(Y70&gt;=AE70*2,AND(Y63&gt;=AE63,Y70&gt;=AE70))),"〇",IF(AND(S70=0,Y70&lt;&gt;0,AE70=0),"〇","×"))))</f>
        <v>〇</v>
      </c>
      <c r="M44" s="498" t="s">
        <v>372</v>
      </c>
      <c r="N44" s="498" t="str">
        <f>IF(OR(AM19=FALSE,AM64&lt;&gt;4),"〇",IF(N71-AB51&gt;0,"〇","×"))</f>
        <v>〇</v>
      </c>
      <c r="O44" s="498" t="s">
        <v>373</v>
      </c>
      <c r="P44" s="498" t="str">
        <f>IF(AM19=FALSE,"〇",IF(OR(P78="",S78="",Z78="",AC78=""),"×",IF(AND(P78=AD4,AG78&lt;=12,AG78&gt;=1),"〇",IF(AND(P78=AD4+1,AG78&lt;=6,AG78&gt;=1),"△","×"))))</f>
        <v>〇</v>
      </c>
      <c r="Q44" s="498" t="s">
        <v>374</v>
      </c>
      <c r="R44" s="498" t="str">
        <f>IF(OR(AM18=FALSE,AM90=TRUE),"〇",IF(AND(O98&lt;&gt;"",R98&lt;&gt;""),"△","×"))</f>
        <v>〇</v>
      </c>
      <c r="S44" s="498" t="s">
        <v>375</v>
      </c>
      <c r="T44" s="498" t="str">
        <f>IF(OR(AM19=FALSE,AM101=TRUE),"〇",IF(AND(N113&lt;&gt;"",Q113&lt;&gt;""),"△","×"))</f>
        <v>〇</v>
      </c>
      <c r="U44" s="498" t="s">
        <v>376</v>
      </c>
      <c r="V44" s="498" t="str">
        <f>IF(AND(AB35=0,AB58=0),"〇",IF(OR(E117="",E118=""),"×","〇"))</f>
        <v>〇</v>
      </c>
      <c r="W44" s="498" t="s">
        <v>377</v>
      </c>
      <c r="X44" s="498" t="str">
        <f>IF(AM18=FALSE,"〇",IF(AM124=TRUE,"〇","△"))</f>
        <v>〇</v>
      </c>
      <c r="Y44" s="498" t="s">
        <v>378</v>
      </c>
      <c r="Z44" s="498" t="str">
        <f>IF(AM149=TRUE,"〇","△")</f>
        <v>△</v>
      </c>
      <c r="AA44" s="498" t="s">
        <v>379</v>
      </c>
      <c r="AB44" s="498" t="str">
        <f>IF(AM19=FALSE,"〇",IF(AM179=TRUE,"〇","△"))</f>
        <v>〇</v>
      </c>
      <c r="AC44" s="498" t="s">
        <v>380</v>
      </c>
      <c r="AD44" s="499" t="str">
        <f>IF(AND(AM188=TRUE,AM189=TRUE,AM190=TRUE,AM191=TRUE,AM192=TRUE,AM193=TRUE,AM194=TRUE),"〇","×")</f>
        <v>×</v>
      </c>
      <c r="AE44" s="500" t="s">
        <v>382</v>
      </c>
      <c r="AF44" s="501" t="str">
        <f>IF(OR(D202="",G202="",J202="",Q202="",S203="",Z203=""),"×","〇")</f>
        <v>×</v>
      </c>
      <c r="AG44" s="160"/>
      <c r="AH44" s="160"/>
      <c r="AI44" s="160"/>
      <c r="AJ44" s="166"/>
      <c r="AK44" s="166"/>
      <c r="AL44" s="166"/>
      <c r="AM44" s="166"/>
      <c r="AN44" s="75"/>
      <c r="AW44" s="161"/>
    </row>
    <row r="45" spans="1:49" s="118" customFormat="1" ht="51.75" customHeight="1">
      <c r="A45" s="1352" t="str">
        <f>IF(COUNTIF(A44:AF44,"〇")=16,"印刷してご提出ください。","「×」がある場合提出できません。「エラー説明(兵庫県独自)」のシートでエラー内容を確認してください。「△」がある場合、記入内容を確認し、問題なければご提出ください。")</f>
        <v>「×」がある場合提出できません。「エラー説明(兵庫県独自)」のシートでエラー内容を確認してください。「△」がある場合、記入内容を確認し、問題なければご提出ください。</v>
      </c>
      <c r="B45" s="1352"/>
      <c r="C45" s="1352"/>
      <c r="D45" s="1352"/>
      <c r="E45" s="1352"/>
      <c r="F45" s="1352"/>
      <c r="G45" s="1352"/>
      <c r="H45" s="1352"/>
      <c r="I45" s="1352"/>
      <c r="J45" s="1352"/>
      <c r="K45" s="1352"/>
      <c r="L45" s="1352"/>
      <c r="M45" s="1352"/>
      <c r="N45" s="1352"/>
      <c r="O45" s="1352"/>
      <c r="P45" s="1352"/>
      <c r="Q45" s="1352"/>
      <c r="R45" s="1352"/>
      <c r="S45" s="1352"/>
      <c r="T45" s="1352"/>
      <c r="U45" s="1352"/>
      <c r="V45" s="1352"/>
      <c r="W45" s="1352"/>
      <c r="X45" s="1352"/>
      <c r="Y45" s="1352"/>
      <c r="Z45" s="1352"/>
      <c r="AA45" s="1352"/>
      <c r="AB45" s="1352"/>
      <c r="AC45" s="1352"/>
      <c r="AD45" s="1352"/>
      <c r="AE45" s="1352"/>
      <c r="AF45" s="1352"/>
      <c r="AG45" s="1352"/>
      <c r="AH45" s="1352"/>
      <c r="AI45" s="1352"/>
      <c r="AJ45" s="1352"/>
      <c r="AK45" s="612"/>
      <c r="AL45" s="612"/>
      <c r="AM45" s="167"/>
      <c r="AN45" s="75"/>
      <c r="AW45" s="161"/>
    </row>
    <row r="46" spans="1:49" ht="25.5" customHeight="1">
      <c r="A46" s="72" t="s">
        <v>45</v>
      </c>
      <c r="B46" s="82"/>
      <c r="C46" s="118"/>
      <c r="D46" s="118"/>
      <c r="E46" s="118"/>
      <c r="F46" s="118"/>
      <c r="G46" s="118"/>
      <c r="H46" s="118"/>
      <c r="I46" s="118"/>
      <c r="J46" s="118"/>
      <c r="K46" s="118"/>
      <c r="L46" s="1359" t="str">
        <f>IF(AM19=FALSE,"以下の項目を入力する場合は【本計画書で提出する加算】の「介護職員等特定処遇改善加算(特定加算)」にチェックを入れてください","")</f>
        <v>以下の項目を入力する場合は【本計画書で提出する加算】の「介護職員等特定処遇改善加算(特定加算)」にチェックを入れてください</v>
      </c>
      <c r="M46" s="1359"/>
      <c r="N46" s="1359"/>
      <c r="O46" s="1359"/>
      <c r="P46" s="1359"/>
      <c r="Q46" s="1359"/>
      <c r="R46" s="1359"/>
      <c r="S46" s="1359"/>
      <c r="T46" s="1359"/>
      <c r="U46" s="1359"/>
      <c r="V46" s="1359"/>
      <c r="W46" s="1359"/>
      <c r="X46" s="1359"/>
      <c r="Y46" s="1359"/>
      <c r="Z46" s="1359"/>
      <c r="AA46" s="1359"/>
      <c r="AB46" s="1359"/>
      <c r="AC46" s="1359"/>
      <c r="AD46" s="1359"/>
      <c r="AE46" s="1359"/>
      <c r="AF46" s="1359"/>
      <c r="AG46" s="1359"/>
      <c r="AH46" s="1359"/>
      <c r="AI46" s="1359"/>
      <c r="AJ46" s="1359"/>
      <c r="AK46" s="841"/>
      <c r="AL46" s="841"/>
      <c r="AN46" s="75"/>
      <c r="AW46" s="113"/>
    </row>
    <row r="47" spans="1:49" ht="21" customHeight="1">
      <c r="A47" s="85" t="s">
        <v>10</v>
      </c>
      <c r="B47" s="1219" t="s">
        <v>278</v>
      </c>
      <c r="C47" s="1219"/>
      <c r="D47" s="1219"/>
      <c r="E47" s="1219"/>
      <c r="F47" s="1219"/>
      <c r="G47" s="1219"/>
      <c r="H47" s="1219"/>
      <c r="I47" s="1219"/>
      <c r="J47" s="1219"/>
      <c r="K47" s="1219"/>
      <c r="L47" s="168" t="s">
        <v>76</v>
      </c>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70"/>
      <c r="AK47" s="290"/>
      <c r="AL47" s="290"/>
      <c r="AM47" s="849"/>
      <c r="AN47" s="75"/>
      <c r="AW47" s="113"/>
    </row>
    <row r="48" spans="1:49" ht="21" customHeight="1">
      <c r="A48" s="85" t="s">
        <v>11</v>
      </c>
      <c r="B48" s="1215" t="s">
        <v>84</v>
      </c>
      <c r="C48" s="1215"/>
      <c r="D48" s="1215"/>
      <c r="E48" s="1215"/>
      <c r="F48" s="1215"/>
      <c r="G48" s="1215"/>
      <c r="H48" s="1215"/>
      <c r="I48" s="1215"/>
      <c r="J48" s="1215"/>
      <c r="K48" s="1215"/>
      <c r="L48" s="168"/>
      <c r="M48" s="1203" t="s">
        <v>164</v>
      </c>
      <c r="N48" s="1204"/>
      <c r="O48" s="1204"/>
      <c r="P48" s="1204"/>
      <c r="Q48" s="1204"/>
      <c r="R48" s="1204"/>
      <c r="S48" s="1204"/>
      <c r="T48" s="1204"/>
      <c r="U48" s="1204"/>
      <c r="V48" s="1204"/>
      <c r="W48" s="1204"/>
      <c r="X48" s="1204"/>
      <c r="Y48" s="1204"/>
      <c r="Z48" s="1204"/>
      <c r="AA48" s="1204"/>
      <c r="AB48" s="1204"/>
      <c r="AC48" s="1204"/>
      <c r="AD48" s="1204"/>
      <c r="AE48" s="1204"/>
      <c r="AF48" s="1204"/>
      <c r="AG48" s="1204"/>
      <c r="AH48" s="1204"/>
      <c r="AI48" s="1204"/>
      <c r="AJ48" s="1205"/>
      <c r="AK48" s="613"/>
      <c r="AL48" s="613"/>
      <c r="AM48" s="849"/>
      <c r="AN48" s="75"/>
      <c r="AO48" s="81"/>
      <c r="AW48" s="113"/>
    </row>
    <row r="49" spans="1:53" ht="27.75" customHeight="1">
      <c r="A49" s="172" t="s">
        <v>34</v>
      </c>
      <c r="B49" s="1372" t="s">
        <v>336</v>
      </c>
      <c r="C49" s="1372"/>
      <c r="D49" s="1372"/>
      <c r="E49" s="1372"/>
      <c r="F49" s="1372"/>
      <c r="G49" s="1372"/>
      <c r="H49" s="1372"/>
      <c r="I49" s="1372"/>
      <c r="J49" s="1372"/>
      <c r="K49" s="1372"/>
      <c r="L49" s="168"/>
      <c r="M49" s="1203"/>
      <c r="N49" s="1204"/>
      <c r="O49" s="1204"/>
      <c r="P49" s="1204"/>
      <c r="Q49" s="1204"/>
      <c r="R49" s="1204"/>
      <c r="S49" s="1204"/>
      <c r="T49" s="1204"/>
      <c r="U49" s="1204"/>
      <c r="V49" s="1204"/>
      <c r="W49" s="1204"/>
      <c r="X49" s="1204"/>
      <c r="Y49" s="1204"/>
      <c r="Z49" s="1204"/>
      <c r="AA49" s="1204"/>
      <c r="AB49" s="1204"/>
      <c r="AC49" s="1204"/>
      <c r="AD49" s="1204"/>
      <c r="AE49" s="1204"/>
      <c r="AF49" s="1204"/>
      <c r="AG49" s="1204"/>
      <c r="AH49" s="1204"/>
      <c r="AI49" s="1204"/>
      <c r="AJ49" s="1205"/>
      <c r="AK49" s="613"/>
      <c r="AL49" s="613"/>
      <c r="AM49" s="849"/>
      <c r="AN49" s="75"/>
      <c r="AO49" s="81"/>
      <c r="AW49" s="113"/>
    </row>
    <row r="50" spans="1:53" ht="21" customHeight="1">
      <c r="A50" s="123" t="s">
        <v>28</v>
      </c>
      <c r="B50" s="1219" t="s">
        <v>310</v>
      </c>
      <c r="C50" s="1219"/>
      <c r="D50" s="1219"/>
      <c r="E50" s="1219"/>
      <c r="F50" s="1219"/>
      <c r="G50" s="1219"/>
      <c r="H50" s="1219"/>
      <c r="I50" s="1219"/>
      <c r="J50" s="1219"/>
      <c r="K50" s="1219"/>
      <c r="L50" s="168"/>
      <c r="M50" s="173"/>
      <c r="N50" s="173"/>
      <c r="O50" s="173"/>
      <c r="P50" s="173"/>
      <c r="Q50" s="173"/>
      <c r="R50" s="173"/>
      <c r="S50" s="173"/>
      <c r="T50" s="173"/>
      <c r="U50" s="173"/>
      <c r="V50" s="173"/>
      <c r="W50" s="173"/>
      <c r="X50" s="173"/>
      <c r="Y50" s="173"/>
      <c r="Z50" s="173"/>
      <c r="AA50" s="173"/>
      <c r="AB50" s="171"/>
      <c r="AC50" s="171"/>
      <c r="AD50" s="171"/>
      <c r="AE50" s="171"/>
      <c r="AF50" s="171"/>
      <c r="AG50" s="171"/>
      <c r="AH50" s="171"/>
      <c r="AI50" s="171"/>
      <c r="AJ50" s="174"/>
      <c r="AK50" s="290"/>
      <c r="AL50" s="1348" t="s">
        <v>513</v>
      </c>
      <c r="AM50" s="849"/>
      <c r="AN50" s="75"/>
      <c r="AW50" s="113"/>
    </row>
    <row r="51" spans="1:53" ht="21" customHeight="1" thickBot="1">
      <c r="A51" s="175" t="s">
        <v>98</v>
      </c>
      <c r="B51" s="176" t="s">
        <v>33</v>
      </c>
      <c r="C51" s="176"/>
      <c r="D51" s="1216">
        <f>AD4</f>
        <v>4</v>
      </c>
      <c r="E51" s="1216"/>
      <c r="F51" s="176" t="s">
        <v>337</v>
      </c>
      <c r="G51" s="176"/>
      <c r="H51" s="176"/>
      <c r="I51" s="176"/>
      <c r="J51" s="176"/>
      <c r="K51" s="176"/>
      <c r="L51" s="177"/>
      <c r="M51" s="176"/>
      <c r="N51" s="176"/>
      <c r="O51" s="178"/>
      <c r="P51" s="178"/>
      <c r="Q51" s="176"/>
      <c r="R51" s="178"/>
      <c r="S51" s="178"/>
      <c r="T51" s="176"/>
      <c r="U51" s="176"/>
      <c r="V51" s="176"/>
      <c r="W51" s="129"/>
      <c r="X51" s="176"/>
      <c r="Y51" s="81"/>
      <c r="Z51" s="73"/>
      <c r="AA51" s="73"/>
      <c r="AB51" s="1217">
        <f>'別紙様式2-3 個表_特定'!O5</f>
        <v>0</v>
      </c>
      <c r="AC51" s="1218"/>
      <c r="AD51" s="1218"/>
      <c r="AE51" s="1218"/>
      <c r="AF51" s="1218"/>
      <c r="AG51" s="1218"/>
      <c r="AH51" s="1218"/>
      <c r="AI51" s="1177" t="s">
        <v>2</v>
      </c>
      <c r="AJ51" s="1178"/>
      <c r="AK51" s="90"/>
      <c r="AL51" s="1349"/>
      <c r="AM51" s="89"/>
      <c r="AW51" s="113"/>
    </row>
    <row r="52" spans="1:53" ht="21" customHeight="1" thickBot="1">
      <c r="A52" s="172" t="s">
        <v>37</v>
      </c>
      <c r="B52" s="128" t="s">
        <v>215</v>
      </c>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30"/>
      <c r="AA52" s="131" t="s">
        <v>311</v>
      </c>
      <c r="AB52" s="1206">
        <f>IFERROR(AB53-AB54,"")</f>
        <v>0</v>
      </c>
      <c r="AC52" s="1207"/>
      <c r="AD52" s="1207"/>
      <c r="AE52" s="1207"/>
      <c r="AF52" s="1207"/>
      <c r="AG52" s="1207"/>
      <c r="AH52" s="1207"/>
      <c r="AI52" s="1177" t="s">
        <v>2</v>
      </c>
      <c r="AJ52" s="1178"/>
      <c r="AK52" s="614"/>
      <c r="AL52" s="879" t="str">
        <f>IF(AB51=0,"",IF(AB52=0,"",IF(AB52&gt;AB51,"○","☓")))</f>
        <v/>
      </c>
      <c r="AM52" s="89"/>
      <c r="AN52" s="133" t="s">
        <v>254</v>
      </c>
      <c r="AO52" s="134"/>
      <c r="AP52" s="134"/>
      <c r="AQ52" s="134"/>
      <c r="AR52" s="134"/>
      <c r="AS52" s="134"/>
      <c r="AT52" s="134"/>
      <c r="AU52" s="135"/>
    </row>
    <row r="53" spans="1:53" ht="21" customHeight="1" thickBot="1">
      <c r="A53" s="136"/>
      <c r="B53" s="179" t="s">
        <v>229</v>
      </c>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170"/>
      <c r="AC53" s="1171"/>
      <c r="AD53" s="1171"/>
      <c r="AE53" s="1171"/>
      <c r="AF53" s="1171"/>
      <c r="AG53" s="1171"/>
      <c r="AH53" s="1172"/>
      <c r="AI53" s="1161" t="s">
        <v>2</v>
      </c>
      <c r="AJ53" s="1162"/>
      <c r="AK53" s="614"/>
      <c r="AL53" s="614"/>
      <c r="AM53" s="89"/>
      <c r="AN53" s="75"/>
      <c r="AW53" s="113"/>
    </row>
    <row r="54" spans="1:53" ht="21" customHeight="1" thickBot="1">
      <c r="A54" s="175"/>
      <c r="B54" s="1198" t="s">
        <v>338</v>
      </c>
      <c r="C54" s="1199"/>
      <c r="D54" s="1199"/>
      <c r="E54" s="1199"/>
      <c r="F54" s="1199"/>
      <c r="G54" s="1199"/>
      <c r="H54" s="1199"/>
      <c r="I54" s="1199"/>
      <c r="J54" s="1199"/>
      <c r="K54" s="1199"/>
      <c r="L54" s="1199"/>
      <c r="M54" s="1199"/>
      <c r="N54" s="1199"/>
      <c r="O54" s="1199"/>
      <c r="P54" s="1199"/>
      <c r="Q54" s="1199"/>
      <c r="R54" s="1199"/>
      <c r="S54" s="1199"/>
      <c r="T54" s="1199"/>
      <c r="U54" s="1199"/>
      <c r="V54" s="1199"/>
      <c r="W54" s="1199"/>
      <c r="X54" s="1199"/>
      <c r="Y54" s="1199"/>
      <c r="Z54" s="1199"/>
      <c r="AA54" s="1199"/>
      <c r="AB54" s="1208">
        <f>AB55-AB56-AB57-AB58</f>
        <v>0</v>
      </c>
      <c r="AC54" s="1209"/>
      <c r="AD54" s="1209"/>
      <c r="AE54" s="1209"/>
      <c r="AF54" s="1209"/>
      <c r="AG54" s="1209"/>
      <c r="AH54" s="1209"/>
      <c r="AI54" s="1210" t="s">
        <v>2</v>
      </c>
      <c r="AJ54" s="1211"/>
      <c r="AK54" s="614"/>
      <c r="AL54" s="614"/>
      <c r="AM54" s="89"/>
      <c r="AN54" s="75"/>
      <c r="AO54" s="181"/>
      <c r="AW54" s="113"/>
    </row>
    <row r="55" spans="1:53" ht="21" customHeight="1" thickBot="1">
      <c r="A55" s="175"/>
      <c r="B55" s="182"/>
      <c r="C55" s="183" t="s">
        <v>230</v>
      </c>
      <c r="D55" s="139"/>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163"/>
      <c r="AC55" s="1164"/>
      <c r="AD55" s="1164"/>
      <c r="AE55" s="1164"/>
      <c r="AF55" s="1164"/>
      <c r="AG55" s="1164"/>
      <c r="AH55" s="1165"/>
      <c r="AI55" s="1166" t="s">
        <v>2</v>
      </c>
      <c r="AJ55" s="1167"/>
      <c r="AK55" s="90"/>
      <c r="AL55" s="614"/>
      <c r="AM55" s="89"/>
      <c r="AW55" s="113"/>
    </row>
    <row r="56" spans="1:53" ht="21" customHeight="1" thickBot="1">
      <c r="A56" s="175"/>
      <c r="B56" s="184"/>
      <c r="C56" s="183" t="s">
        <v>316</v>
      </c>
      <c r="D56" s="141"/>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163"/>
      <c r="AC56" s="1164"/>
      <c r="AD56" s="1164"/>
      <c r="AE56" s="1164"/>
      <c r="AF56" s="1164"/>
      <c r="AG56" s="1164"/>
      <c r="AH56" s="1165"/>
      <c r="AI56" s="1161" t="s">
        <v>2</v>
      </c>
      <c r="AJ56" s="1162"/>
      <c r="AK56" s="90"/>
      <c r="AL56" s="614"/>
      <c r="AM56" s="89"/>
      <c r="AW56" s="113"/>
    </row>
    <row r="57" spans="1:53" ht="21" customHeight="1" thickBot="1">
      <c r="A57" s="138"/>
      <c r="B57" s="185"/>
      <c r="C57" s="143" t="s">
        <v>317</v>
      </c>
      <c r="D57" s="141"/>
      <c r="E57" s="142"/>
      <c r="F57" s="142"/>
      <c r="G57" s="142"/>
      <c r="H57" s="142"/>
      <c r="I57" s="142"/>
      <c r="J57" s="142"/>
      <c r="K57" s="142"/>
      <c r="L57" s="142"/>
      <c r="M57" s="142"/>
      <c r="N57" s="142"/>
      <c r="O57" s="142"/>
      <c r="P57" s="142"/>
      <c r="Q57" s="142"/>
      <c r="R57" s="142"/>
      <c r="S57" s="142"/>
      <c r="T57" s="142"/>
      <c r="U57" s="143"/>
      <c r="V57" s="144"/>
      <c r="W57" s="144"/>
      <c r="X57" s="144"/>
      <c r="Y57" s="144"/>
      <c r="Z57" s="141"/>
      <c r="AA57" s="141"/>
      <c r="AB57" s="1289"/>
      <c r="AC57" s="1290"/>
      <c r="AD57" s="1290"/>
      <c r="AE57" s="1290"/>
      <c r="AF57" s="1290"/>
      <c r="AG57" s="1290"/>
      <c r="AH57" s="1291"/>
      <c r="AI57" s="1161" t="s">
        <v>2</v>
      </c>
      <c r="AJ57" s="1162"/>
      <c r="AK57" s="90"/>
      <c r="AL57" s="614"/>
      <c r="AM57" s="89"/>
      <c r="AO57" s="181"/>
      <c r="AW57" s="113"/>
    </row>
    <row r="58" spans="1:53" ht="21" customHeight="1" thickBot="1">
      <c r="A58" s="145"/>
      <c r="B58" s="186"/>
      <c r="C58" s="143" t="s">
        <v>307</v>
      </c>
      <c r="D58" s="147"/>
      <c r="E58" s="148"/>
      <c r="F58" s="148"/>
      <c r="G58" s="148"/>
      <c r="H58" s="148"/>
      <c r="I58" s="148"/>
      <c r="J58" s="148"/>
      <c r="K58" s="148"/>
      <c r="L58" s="148"/>
      <c r="M58" s="142"/>
      <c r="N58" s="142"/>
      <c r="O58" s="142"/>
      <c r="P58" s="142"/>
      <c r="Q58" s="142"/>
      <c r="R58" s="142"/>
      <c r="S58" s="142"/>
      <c r="T58" s="142"/>
      <c r="U58" s="143"/>
      <c r="V58" s="144"/>
      <c r="W58" s="144"/>
      <c r="X58" s="144"/>
      <c r="Y58" s="144"/>
      <c r="Z58" s="141"/>
      <c r="AA58" s="141"/>
      <c r="AB58" s="1148"/>
      <c r="AC58" s="1149"/>
      <c r="AD58" s="1149"/>
      <c r="AE58" s="1149"/>
      <c r="AF58" s="1149"/>
      <c r="AG58" s="1149"/>
      <c r="AH58" s="1150"/>
      <c r="AI58" s="1168" t="s">
        <v>190</v>
      </c>
      <c r="AJ58" s="1169"/>
      <c r="AK58" s="90"/>
      <c r="AL58" s="614"/>
      <c r="AM58" s="89"/>
      <c r="AO58" s="181"/>
      <c r="AW58" s="113"/>
    </row>
    <row r="59" spans="1:53" ht="24" customHeight="1" thickBot="1">
      <c r="A59" s="187" t="s">
        <v>18</v>
      </c>
      <c r="B59" s="169" t="s">
        <v>104</v>
      </c>
      <c r="C59" s="169"/>
      <c r="D59" s="169"/>
      <c r="E59" s="169"/>
      <c r="F59" s="169"/>
      <c r="G59" s="169"/>
      <c r="H59" s="169"/>
      <c r="I59" s="169"/>
      <c r="J59" s="169"/>
      <c r="K59" s="169"/>
      <c r="L59" s="188"/>
      <c r="M59" s="188"/>
      <c r="N59" s="169"/>
      <c r="O59" s="169"/>
      <c r="P59" s="189"/>
      <c r="Q59" s="189"/>
      <c r="R59" s="190"/>
      <c r="S59" s="1212" t="s">
        <v>141</v>
      </c>
      <c r="T59" s="1213"/>
      <c r="U59" s="1213"/>
      <c r="V59" s="1213"/>
      <c r="W59" s="1213"/>
      <c r="X59" s="1214"/>
      <c r="Y59" s="1173" t="s">
        <v>312</v>
      </c>
      <c r="Z59" s="1174"/>
      <c r="AA59" s="1174"/>
      <c r="AB59" s="1174"/>
      <c r="AC59" s="1174"/>
      <c r="AD59" s="1175"/>
      <c r="AE59" s="1173" t="s">
        <v>142</v>
      </c>
      <c r="AF59" s="1174"/>
      <c r="AG59" s="1174"/>
      <c r="AH59" s="1174"/>
      <c r="AI59" s="1174"/>
      <c r="AJ59" s="1176"/>
      <c r="AK59" s="338"/>
      <c r="AL59" s="338"/>
      <c r="AM59" s="850"/>
      <c r="AO59" s="576" t="s">
        <v>385</v>
      </c>
      <c r="AW59" s="113"/>
    </row>
    <row r="60" spans="1:53" ht="21.75" customHeight="1" thickBot="1">
      <c r="A60" s="1134"/>
      <c r="B60" s="1200" t="s">
        <v>339</v>
      </c>
      <c r="C60" s="1201"/>
      <c r="D60" s="1201"/>
      <c r="E60" s="1201"/>
      <c r="F60" s="1201"/>
      <c r="G60" s="1201"/>
      <c r="H60" s="1201"/>
      <c r="I60" s="1201"/>
      <c r="J60" s="1201"/>
      <c r="K60" s="1201"/>
      <c r="L60" s="1201"/>
      <c r="M60" s="1201"/>
      <c r="N60" s="1201"/>
      <c r="O60" s="1201"/>
      <c r="P60" s="1201"/>
      <c r="Q60" s="1201"/>
      <c r="R60" s="1202"/>
      <c r="S60" s="1261"/>
      <c r="T60" s="1262"/>
      <c r="U60" s="1262"/>
      <c r="V60" s="1262"/>
      <c r="W60" s="1263"/>
      <c r="X60" s="192" t="s">
        <v>2</v>
      </c>
      <c r="Y60" s="1261"/>
      <c r="Z60" s="1262"/>
      <c r="AA60" s="1262"/>
      <c r="AB60" s="1262"/>
      <c r="AC60" s="1263"/>
      <c r="AD60" s="193" t="s">
        <v>2</v>
      </c>
      <c r="AE60" s="1261"/>
      <c r="AF60" s="1262"/>
      <c r="AG60" s="1262"/>
      <c r="AH60" s="1262"/>
      <c r="AI60" s="1263"/>
      <c r="AJ60" s="882" t="s">
        <v>2</v>
      </c>
      <c r="AK60" s="101"/>
      <c r="AL60" s="101"/>
      <c r="AM60" s="851"/>
      <c r="AO60" s="191" t="s">
        <v>154</v>
      </c>
      <c r="AW60" s="113"/>
    </row>
    <row r="61" spans="1:53" ht="21.75" customHeight="1" thickBot="1">
      <c r="A61" s="1134"/>
      <c r="B61" s="195" t="s">
        <v>340</v>
      </c>
      <c r="C61" s="196"/>
      <c r="D61" s="196"/>
      <c r="E61" s="196"/>
      <c r="F61" s="196"/>
      <c r="G61" s="196"/>
      <c r="H61" s="196"/>
      <c r="I61" s="196"/>
      <c r="J61" s="196"/>
      <c r="K61" s="196"/>
      <c r="L61" s="197"/>
      <c r="M61" s="197"/>
      <c r="N61" s="197"/>
      <c r="O61" s="197"/>
      <c r="P61" s="197"/>
      <c r="Q61" s="197"/>
      <c r="R61" s="198"/>
      <c r="S61" s="1139"/>
      <c r="T61" s="1140"/>
      <c r="U61" s="1140"/>
      <c r="V61" s="1140"/>
      <c r="W61" s="1141"/>
      <c r="X61" s="199" t="s">
        <v>38</v>
      </c>
      <c r="Y61" s="1139"/>
      <c r="Z61" s="1140"/>
      <c r="AA61" s="1140"/>
      <c r="AB61" s="1140"/>
      <c r="AC61" s="1141"/>
      <c r="AD61" s="200" t="s">
        <v>38</v>
      </c>
      <c r="AE61" s="1139"/>
      <c r="AF61" s="1140"/>
      <c r="AG61" s="1140"/>
      <c r="AH61" s="1140"/>
      <c r="AI61" s="1141"/>
      <c r="AJ61" s="883" t="s">
        <v>38</v>
      </c>
      <c r="AK61" s="101"/>
      <c r="AL61" s="101"/>
      <c r="AM61" s="851"/>
      <c r="AO61" s="191" t="s">
        <v>159</v>
      </c>
      <c r="AW61" s="113"/>
    </row>
    <row r="62" spans="1:53" ht="21.75" customHeight="1" thickBot="1">
      <c r="A62" s="1134"/>
      <c r="B62" s="201" t="s">
        <v>341</v>
      </c>
      <c r="C62" s="202"/>
      <c r="D62" s="202"/>
      <c r="E62" s="202"/>
      <c r="F62" s="202"/>
      <c r="G62" s="202"/>
      <c r="H62" s="202"/>
      <c r="I62" s="202"/>
      <c r="J62" s="202"/>
      <c r="K62" s="202"/>
      <c r="L62" s="203"/>
      <c r="M62" s="203"/>
      <c r="N62" s="203"/>
      <c r="O62" s="203"/>
      <c r="P62" s="203"/>
      <c r="Q62" s="203"/>
      <c r="R62" s="203"/>
      <c r="S62" s="1184"/>
      <c r="T62" s="1185"/>
      <c r="U62" s="1185"/>
      <c r="V62" s="1185"/>
      <c r="W62" s="1186"/>
      <c r="X62" s="199" t="s">
        <v>38</v>
      </c>
      <c r="Y62" s="1184"/>
      <c r="Z62" s="1185"/>
      <c r="AA62" s="1185"/>
      <c r="AB62" s="1185"/>
      <c r="AC62" s="1186"/>
      <c r="AD62" s="200" t="s">
        <v>38</v>
      </c>
      <c r="AE62" s="1184"/>
      <c r="AF62" s="1185"/>
      <c r="AG62" s="1185"/>
      <c r="AH62" s="1185"/>
      <c r="AI62" s="1186"/>
      <c r="AJ62" s="883" t="s">
        <v>38</v>
      </c>
      <c r="AK62" s="101"/>
      <c r="AL62" s="101"/>
      <c r="AM62" s="851"/>
      <c r="AO62" s="191" t="s">
        <v>214</v>
      </c>
      <c r="AW62" s="113"/>
    </row>
    <row r="63" spans="1:53" ht="21.75" customHeight="1" thickBot="1">
      <c r="A63" s="1134"/>
      <c r="B63" s="201" t="s">
        <v>342</v>
      </c>
      <c r="C63" s="204"/>
      <c r="D63" s="204"/>
      <c r="E63" s="204"/>
      <c r="F63" s="204"/>
      <c r="G63" s="204"/>
      <c r="H63" s="204"/>
      <c r="I63" s="204"/>
      <c r="J63" s="204"/>
      <c r="K63" s="204"/>
      <c r="L63" s="171"/>
      <c r="M63" s="171"/>
      <c r="N63" s="171"/>
      <c r="O63" s="171"/>
      <c r="P63" s="171"/>
      <c r="Q63" s="171"/>
      <c r="R63" s="171"/>
      <c r="S63" s="1258" t="str">
        <f>IFERROR(ROUND(S60/S61,),"")</f>
        <v/>
      </c>
      <c r="T63" s="1259"/>
      <c r="U63" s="1259"/>
      <c r="V63" s="1259"/>
      <c r="W63" s="1260"/>
      <c r="X63" s="199" t="s">
        <v>2</v>
      </c>
      <c r="Y63" s="1258" t="str">
        <f>IFERROR(ROUND(Y60/Y61,),"")</f>
        <v/>
      </c>
      <c r="Z63" s="1259"/>
      <c r="AA63" s="1259"/>
      <c r="AB63" s="1259"/>
      <c r="AC63" s="1260"/>
      <c r="AD63" s="199" t="s">
        <v>2</v>
      </c>
      <c r="AE63" s="1258" t="str">
        <f>IFERROR(ROUND(AE60/AE61,),"")</f>
        <v/>
      </c>
      <c r="AF63" s="1259"/>
      <c r="AG63" s="1259"/>
      <c r="AH63" s="1259"/>
      <c r="AI63" s="1260"/>
      <c r="AJ63" s="883" t="s">
        <v>2</v>
      </c>
      <c r="AK63" s="101"/>
      <c r="AL63" s="101"/>
      <c r="AM63" s="851"/>
      <c r="AO63" s="191" t="s">
        <v>276</v>
      </c>
      <c r="AW63" s="113"/>
    </row>
    <row r="64" spans="1:53" ht="18" customHeight="1">
      <c r="A64" s="1134"/>
      <c r="B64" s="1137" t="s">
        <v>343</v>
      </c>
      <c r="C64" s="1138"/>
      <c r="D64" s="1138"/>
      <c r="E64" s="1138"/>
      <c r="F64" s="1138"/>
      <c r="G64" s="1138"/>
      <c r="H64" s="1138"/>
      <c r="I64" s="1138"/>
      <c r="J64" s="1138"/>
      <c r="K64" s="956"/>
      <c r="L64" s="205" t="s">
        <v>269</v>
      </c>
      <c r="M64" s="206"/>
      <c r="N64" s="206"/>
      <c r="O64" s="206"/>
      <c r="P64" s="206"/>
      <c r="Q64" s="206"/>
      <c r="R64" s="206"/>
      <c r="S64" s="1251" t="e">
        <f>CEILING(AQ65,1)</f>
        <v>#DIV/0!</v>
      </c>
      <c r="T64" s="1252"/>
      <c r="U64" s="1252"/>
      <c r="V64" s="1252"/>
      <c r="W64" s="1252"/>
      <c r="X64" s="207" t="s">
        <v>270</v>
      </c>
      <c r="Y64" s="1292"/>
      <c r="Z64" s="1293"/>
      <c r="AA64" s="1293"/>
      <c r="AB64" s="1293"/>
      <c r="AC64" s="1293"/>
      <c r="AD64" s="1294"/>
      <c r="AE64" s="1256"/>
      <c r="AF64" s="1257"/>
      <c r="AG64" s="1257"/>
      <c r="AH64" s="1257"/>
      <c r="AI64" s="1257"/>
      <c r="AJ64" s="1257"/>
      <c r="AK64" s="614"/>
      <c r="AL64" s="614"/>
      <c r="AM64" s="852">
        <v>3</v>
      </c>
      <c r="AO64" s="208"/>
      <c r="AP64" s="209"/>
      <c r="AQ64" s="210" t="s">
        <v>151</v>
      </c>
      <c r="AR64" s="211" t="s">
        <v>152</v>
      </c>
      <c r="AS64" s="210" t="s">
        <v>153</v>
      </c>
      <c r="AT64" s="211" t="s">
        <v>261</v>
      </c>
      <c r="AU64" s="212" t="s">
        <v>262</v>
      </c>
      <c r="AV64" s="213" t="s">
        <v>263</v>
      </c>
      <c r="AW64" s="214" t="s">
        <v>264</v>
      </c>
      <c r="AX64" s="213"/>
      <c r="AY64" s="213"/>
      <c r="AZ64" s="213"/>
      <c r="BA64" s="215"/>
    </row>
    <row r="65" spans="1:53" ht="18" customHeight="1">
      <c r="A65" s="1134"/>
      <c r="B65" s="1096"/>
      <c r="C65" s="1097"/>
      <c r="D65" s="1097"/>
      <c r="E65" s="1097"/>
      <c r="F65" s="1097"/>
      <c r="G65" s="1097"/>
      <c r="H65" s="1097"/>
      <c r="I65" s="1097"/>
      <c r="J65" s="1097"/>
      <c r="K65" s="216"/>
      <c r="L65" s="202"/>
      <c r="M65" s="217" t="s">
        <v>204</v>
      </c>
      <c r="N65" s="1197" t="e">
        <f>T65</f>
        <v>#DIV/0!</v>
      </c>
      <c r="O65" s="1197"/>
      <c r="P65" s="1197"/>
      <c r="Q65" s="217" t="s">
        <v>270</v>
      </c>
      <c r="R65" s="218" t="s">
        <v>271</v>
      </c>
      <c r="S65" s="219" t="s">
        <v>204</v>
      </c>
      <c r="T65" s="1248" t="e">
        <f>S62*S64*12</f>
        <v>#DIV/0!</v>
      </c>
      <c r="U65" s="1248"/>
      <c r="V65" s="1248"/>
      <c r="W65" s="220" t="s">
        <v>270</v>
      </c>
      <c r="X65" s="221" t="s">
        <v>271</v>
      </c>
      <c r="Y65" s="1292"/>
      <c r="Z65" s="1293"/>
      <c r="AA65" s="1293"/>
      <c r="AB65" s="1293"/>
      <c r="AC65" s="1293"/>
      <c r="AD65" s="1294"/>
      <c r="AE65" s="1256"/>
      <c r="AF65" s="1257"/>
      <c r="AG65" s="1257"/>
      <c r="AH65" s="1257"/>
      <c r="AI65" s="1257"/>
      <c r="AJ65" s="1257"/>
      <c r="AK65" s="614"/>
      <c r="AL65" s="614"/>
      <c r="AM65" s="849"/>
      <c r="AO65" s="222" t="s">
        <v>156</v>
      </c>
      <c r="AP65" s="222" t="s">
        <v>149</v>
      </c>
      <c r="AQ65" s="223" t="e">
        <f>AB51/(S62*12)</f>
        <v>#DIV/0!</v>
      </c>
      <c r="AR65" s="224"/>
      <c r="AS65" s="223"/>
      <c r="AT65" s="213"/>
      <c r="AU65" s="225"/>
      <c r="AV65" s="213"/>
      <c r="AW65" s="226" t="s">
        <v>265</v>
      </c>
      <c r="AX65" s="213"/>
      <c r="AY65" s="213"/>
      <c r="AZ65" s="213"/>
      <c r="BA65" s="215"/>
    </row>
    <row r="66" spans="1:53" ht="18" customHeight="1" thickBot="1">
      <c r="A66" s="1134"/>
      <c r="B66" s="1096"/>
      <c r="C66" s="1097"/>
      <c r="D66" s="1097"/>
      <c r="E66" s="1097"/>
      <c r="F66" s="1097"/>
      <c r="G66" s="1097"/>
      <c r="H66" s="1097"/>
      <c r="I66" s="1097"/>
      <c r="J66" s="1097"/>
      <c r="K66" s="956"/>
      <c r="L66" s="205" t="s">
        <v>272</v>
      </c>
      <c r="M66" s="206"/>
      <c r="N66" s="206"/>
      <c r="O66" s="206"/>
      <c r="P66" s="206"/>
      <c r="Q66" s="206"/>
      <c r="R66" s="206"/>
      <c r="S66" s="1249" t="e">
        <f>IF((CEILING(AQ68,1)-AQ68)-2*(CEILING(AR68,1)-AR68)&gt;=0,CEILING(AQ68,1),CEILING(AQ68+AV69/S62/12,1))</f>
        <v>#DIV/0!</v>
      </c>
      <c r="T66" s="1250"/>
      <c r="U66" s="1250"/>
      <c r="V66" s="1250"/>
      <c r="W66" s="1250"/>
      <c r="X66" s="227" t="s">
        <v>270</v>
      </c>
      <c r="Y66" s="1249" t="e">
        <f>IF((CEILING(AQ68,1)-AQ68)-2*(CEILING(AR68,1)-AR68)&gt;=0,CEILING(AR68,1),FLOOR(AR68,1))</f>
        <v>#DIV/0!</v>
      </c>
      <c r="Z66" s="1250"/>
      <c r="AA66" s="1250"/>
      <c r="AB66" s="1250"/>
      <c r="AC66" s="1250"/>
      <c r="AD66" s="227" t="s">
        <v>270</v>
      </c>
      <c r="AE66" s="1180"/>
      <c r="AF66" s="1181"/>
      <c r="AG66" s="1181"/>
      <c r="AH66" s="1181"/>
      <c r="AI66" s="1181"/>
      <c r="AJ66" s="1181"/>
      <c r="AK66" s="614"/>
      <c r="AL66" s="614"/>
      <c r="AM66" s="849"/>
      <c r="AO66" s="228"/>
      <c r="AP66" s="229" t="s">
        <v>150</v>
      </c>
      <c r="AQ66" s="230">
        <f>AB51</f>
        <v>0</v>
      </c>
      <c r="AR66" s="231"/>
      <c r="AS66" s="230"/>
      <c r="AT66" s="232">
        <f>SUM(AQ66:AS66)</f>
        <v>0</v>
      </c>
      <c r="AU66" s="233" t="e">
        <f>AT66-S62*S64*12</f>
        <v>#DIV/0!</v>
      </c>
      <c r="AV66" s="234" t="s">
        <v>237</v>
      </c>
      <c r="AW66" s="235"/>
      <c r="AX66" s="236"/>
      <c r="AY66" s="236"/>
      <c r="AZ66" s="236"/>
      <c r="BA66" s="237"/>
    </row>
    <row r="67" spans="1:53" ht="18" customHeight="1" thickTop="1" thickBot="1">
      <c r="A67" s="1134"/>
      <c r="B67" s="1096"/>
      <c r="C67" s="1097"/>
      <c r="D67" s="1097"/>
      <c r="E67" s="1097"/>
      <c r="F67" s="1097"/>
      <c r="G67" s="1097"/>
      <c r="H67" s="1097"/>
      <c r="I67" s="1097"/>
      <c r="J67" s="1097"/>
      <c r="K67" s="216"/>
      <c r="L67" s="202"/>
      <c r="M67" s="217" t="s">
        <v>204</v>
      </c>
      <c r="N67" s="1197" t="e">
        <f>SUM(T67,Z67)</f>
        <v>#DIV/0!</v>
      </c>
      <c r="O67" s="1197"/>
      <c r="P67" s="1197"/>
      <c r="Q67" s="217" t="s">
        <v>270</v>
      </c>
      <c r="R67" s="218" t="s">
        <v>271</v>
      </c>
      <c r="S67" s="238" t="s">
        <v>204</v>
      </c>
      <c r="T67" s="1197" t="e">
        <f>S62*S66*12</f>
        <v>#DIV/0!</v>
      </c>
      <c r="U67" s="1197"/>
      <c r="V67" s="1197"/>
      <c r="W67" s="217" t="s">
        <v>270</v>
      </c>
      <c r="X67" s="239" t="s">
        <v>271</v>
      </c>
      <c r="Y67" s="238" t="s">
        <v>204</v>
      </c>
      <c r="Z67" s="1197" t="e">
        <f>Y62*Y66*12</f>
        <v>#DIV/0!</v>
      </c>
      <c r="AA67" s="1197"/>
      <c r="AB67" s="1197"/>
      <c r="AC67" s="217" t="s">
        <v>270</v>
      </c>
      <c r="AD67" s="239" t="s">
        <v>271</v>
      </c>
      <c r="AE67" s="1182"/>
      <c r="AF67" s="1183"/>
      <c r="AG67" s="1183"/>
      <c r="AH67" s="1183"/>
      <c r="AI67" s="1183"/>
      <c r="AJ67" s="1183"/>
      <c r="AK67" s="614"/>
      <c r="AL67" s="614"/>
      <c r="AM67" s="849"/>
      <c r="AO67" s="222" t="s">
        <v>157</v>
      </c>
      <c r="AP67" s="240" t="s">
        <v>155</v>
      </c>
      <c r="AQ67" s="607">
        <v>1.1000000000000001</v>
      </c>
      <c r="AR67" s="608">
        <v>1</v>
      </c>
      <c r="AS67" s="241"/>
      <c r="AT67" s="213"/>
      <c r="AU67" s="225"/>
      <c r="AV67" s="213"/>
      <c r="AW67" s="226" t="s">
        <v>266</v>
      </c>
      <c r="AX67" s="242">
        <f>AQ67/AR67</f>
        <v>1.1000000000000001</v>
      </c>
      <c r="AY67" s="243" t="str">
        <f>IF(AX67&lt;1,"  1を上回るよう配分比率を設定してください。","  1を上回ることを確認してください")</f>
        <v xml:space="preserve">  1を上回ることを確認してください</v>
      </c>
      <c r="AZ67" s="243"/>
      <c r="BA67" s="244"/>
    </row>
    <row r="68" spans="1:53" ht="18" customHeight="1" thickTop="1">
      <c r="A68" s="1134"/>
      <c r="B68" s="1096"/>
      <c r="C68" s="1097"/>
      <c r="D68" s="1097"/>
      <c r="E68" s="1097"/>
      <c r="F68" s="1097"/>
      <c r="G68" s="1097"/>
      <c r="H68" s="1097"/>
      <c r="I68" s="1097"/>
      <c r="J68" s="1097"/>
      <c r="K68" s="957"/>
      <c r="L68" s="205" t="s">
        <v>273</v>
      </c>
      <c r="M68" s="206"/>
      <c r="N68" s="206"/>
      <c r="O68" s="206"/>
      <c r="P68" s="206"/>
      <c r="Q68" s="206"/>
      <c r="R68" s="206"/>
      <c r="S68" s="1251" t="e">
        <f>IF((CEILING(AQ71,1)-AQ71)-2*(CEILING(AR71,1)-AR71)&gt;=0,CEILING(AQ71,1),CEILING(AQ71+(AV71+AV72)/S62/12,1))</f>
        <v>#DIV/0!</v>
      </c>
      <c r="T68" s="1252"/>
      <c r="U68" s="1252"/>
      <c r="V68" s="1252"/>
      <c r="W68" s="1252"/>
      <c r="X68" s="207" t="s">
        <v>270</v>
      </c>
      <c r="Y68" s="1251" t="e">
        <f>IF((CEILING(AQ71,1)-AQ71)-2*(CEILING(AR71,1)-AR71)&gt;=0,CEILING(AR71,1),FLOOR(AR71,1))</f>
        <v>#DIV/0!</v>
      </c>
      <c r="Z68" s="1252"/>
      <c r="AA68" s="1252"/>
      <c r="AB68" s="1252"/>
      <c r="AC68" s="1252"/>
      <c r="AD68" s="207" t="s">
        <v>270</v>
      </c>
      <c r="AE68" s="1252" t="e">
        <f>IF(Y68-2*(CEILING(AS71,1))&gt;=0,CEILING(AS71,1),FLOOR(AS71,1))</f>
        <v>#DIV/0!</v>
      </c>
      <c r="AF68" s="1252"/>
      <c r="AG68" s="1252"/>
      <c r="AH68" s="1252"/>
      <c r="AI68" s="1252"/>
      <c r="AJ68" s="194" t="s">
        <v>270</v>
      </c>
      <c r="AK68" s="101"/>
      <c r="AL68" s="101"/>
      <c r="AM68" s="851"/>
      <c r="AO68" s="245"/>
      <c r="AP68" s="246" t="s">
        <v>149</v>
      </c>
      <c r="AQ68" s="247" t="e">
        <f>AB51/((S62+Y62/AX67)*12)</f>
        <v>#DIV/0!</v>
      </c>
      <c r="AR68" s="248" t="e">
        <f>AB51/((S62*AX67+Y62)*12)</f>
        <v>#DIV/0!</v>
      </c>
      <c r="AS68" s="247"/>
      <c r="AT68" s="249"/>
      <c r="AU68" s="250"/>
      <c r="AV68" s="249"/>
      <c r="AW68" s="251"/>
      <c r="AX68" s="252"/>
      <c r="AY68" s="249"/>
      <c r="AZ68" s="249"/>
      <c r="BA68" s="253"/>
    </row>
    <row r="69" spans="1:53" ht="18" customHeight="1" thickBot="1">
      <c r="A69" s="254"/>
      <c r="B69" s="1096"/>
      <c r="C69" s="1097"/>
      <c r="D69" s="1097"/>
      <c r="E69" s="1097"/>
      <c r="F69" s="1097"/>
      <c r="G69" s="1097"/>
      <c r="H69" s="1097"/>
      <c r="I69" s="1097"/>
      <c r="J69" s="1097"/>
      <c r="K69" s="216"/>
      <c r="L69" s="204"/>
      <c r="M69" s="220" t="s">
        <v>204</v>
      </c>
      <c r="N69" s="1248" t="e">
        <f>SUM(T69,Z69,AF69)</f>
        <v>#DIV/0!</v>
      </c>
      <c r="O69" s="1248"/>
      <c r="P69" s="1248"/>
      <c r="Q69" s="220" t="s">
        <v>270</v>
      </c>
      <c r="R69" s="255" t="s">
        <v>271</v>
      </c>
      <c r="S69" s="219" t="s">
        <v>204</v>
      </c>
      <c r="T69" s="1248" t="e">
        <f>S62*S68*12</f>
        <v>#DIV/0!</v>
      </c>
      <c r="U69" s="1248"/>
      <c r="V69" s="1248"/>
      <c r="W69" s="220" t="s">
        <v>270</v>
      </c>
      <c r="X69" s="239" t="s">
        <v>271</v>
      </c>
      <c r="Y69" s="219" t="s">
        <v>204</v>
      </c>
      <c r="Z69" s="1248" t="e">
        <f>Y62*Y68*12</f>
        <v>#DIV/0!</v>
      </c>
      <c r="AA69" s="1248"/>
      <c r="AB69" s="1248"/>
      <c r="AC69" s="220" t="s">
        <v>270</v>
      </c>
      <c r="AD69" s="239" t="s">
        <v>271</v>
      </c>
      <c r="AE69" s="220" t="s">
        <v>204</v>
      </c>
      <c r="AF69" s="1248" t="e">
        <f>AE62*AE68*12</f>
        <v>#DIV/0!</v>
      </c>
      <c r="AG69" s="1248"/>
      <c r="AH69" s="1248"/>
      <c r="AI69" s="220" t="s">
        <v>270</v>
      </c>
      <c r="AJ69" s="884" t="s">
        <v>271</v>
      </c>
      <c r="AK69" s="291"/>
      <c r="AL69" s="291"/>
      <c r="AM69" s="850"/>
      <c r="AO69" s="228"/>
      <c r="AP69" s="228" t="s">
        <v>150</v>
      </c>
      <c r="AQ69" s="257" t="e">
        <f>AB51/(1+Y62/S62/AX67)</f>
        <v>#DIV/0!</v>
      </c>
      <c r="AR69" s="258" t="e">
        <f>AB51/(S62/Y62*AX67+1)</f>
        <v>#DIV/0!</v>
      </c>
      <c r="AS69" s="257"/>
      <c r="AT69" s="232" t="e">
        <f>SUM(AQ69:AS69)</f>
        <v>#DIV/0!</v>
      </c>
      <c r="AU69" s="233" t="e">
        <f>AT69-S62*S66*12-Y62*Y66*12</f>
        <v>#DIV/0!</v>
      </c>
      <c r="AV69" s="236" t="e">
        <f>IF((CEILING(AQ68,1)-AQ68)-2*(CEILING(AR68,1)-AR68)&gt;=0,0,(AR68-FLOOR(AR68,1))*Y62*12)</f>
        <v>#DIV/0!</v>
      </c>
      <c r="AW69" s="235"/>
      <c r="AX69" s="259"/>
      <c r="AY69" s="236"/>
      <c r="AZ69" s="236"/>
      <c r="BA69" s="237"/>
    </row>
    <row r="70" spans="1:53" ht="18" customHeight="1" thickTop="1" thickBot="1">
      <c r="A70" s="254"/>
      <c r="B70" s="1096"/>
      <c r="C70" s="1097"/>
      <c r="D70" s="1097"/>
      <c r="E70" s="1097"/>
      <c r="F70" s="1097"/>
      <c r="G70" s="1097"/>
      <c r="H70" s="1097"/>
      <c r="I70" s="1097"/>
      <c r="J70" s="1097"/>
      <c r="K70" s="957"/>
      <c r="L70" s="205" t="s">
        <v>274</v>
      </c>
      <c r="M70" s="206"/>
      <c r="N70" s="206"/>
      <c r="O70" s="206"/>
      <c r="P70" s="206"/>
      <c r="Q70" s="206"/>
      <c r="R70" s="206"/>
      <c r="S70" s="1148"/>
      <c r="T70" s="1149"/>
      <c r="U70" s="1149"/>
      <c r="V70" s="1149"/>
      <c r="W70" s="1150"/>
      <c r="X70" s="204" t="s">
        <v>270</v>
      </c>
      <c r="Y70" s="1148"/>
      <c r="Z70" s="1149"/>
      <c r="AA70" s="1149"/>
      <c r="AB70" s="1149"/>
      <c r="AC70" s="1150"/>
      <c r="AD70" s="260" t="s">
        <v>270</v>
      </c>
      <c r="AE70" s="1148"/>
      <c r="AF70" s="1149"/>
      <c r="AG70" s="1149"/>
      <c r="AH70" s="1149"/>
      <c r="AI70" s="1150"/>
      <c r="AJ70" s="261" t="s">
        <v>270</v>
      </c>
      <c r="AK70" s="262"/>
      <c r="AL70" s="262"/>
      <c r="AM70" s="853"/>
      <c r="AO70" s="222" t="s">
        <v>158</v>
      </c>
      <c r="AP70" s="251" t="s">
        <v>155</v>
      </c>
      <c r="AQ70" s="607">
        <v>1.1000000000000001</v>
      </c>
      <c r="AR70" s="609">
        <v>1</v>
      </c>
      <c r="AS70" s="611">
        <v>0.5</v>
      </c>
      <c r="AT70" s="249"/>
      <c r="AU70" s="250"/>
      <c r="AV70" s="249"/>
      <c r="AW70" s="251" t="s">
        <v>266</v>
      </c>
      <c r="AX70" s="252">
        <f>AQ70/AR70</f>
        <v>1.1000000000000001</v>
      </c>
      <c r="AY70" s="263" t="str">
        <f>IF(AX70&lt;1,"  1を上回るよう配分比率を設定してください。","  1を上回ることを確認してください")</f>
        <v xml:space="preserve">  1を上回ることを確認してください</v>
      </c>
      <c r="AZ70" s="263"/>
      <c r="BA70" s="264"/>
    </row>
    <row r="71" spans="1:53" ht="18" customHeight="1" thickBot="1">
      <c r="A71" s="254"/>
      <c r="B71" s="1098"/>
      <c r="C71" s="1099"/>
      <c r="D71" s="1099"/>
      <c r="E71" s="1099"/>
      <c r="F71" s="1099"/>
      <c r="G71" s="1099"/>
      <c r="H71" s="1099"/>
      <c r="I71" s="1097"/>
      <c r="J71" s="1097"/>
      <c r="K71" s="265"/>
      <c r="L71" s="204"/>
      <c r="M71" s="266" t="s">
        <v>204</v>
      </c>
      <c r="N71" s="1144">
        <f>SUM(T71,Z71,AF71)</f>
        <v>0</v>
      </c>
      <c r="O71" s="1144"/>
      <c r="P71" s="1144"/>
      <c r="Q71" s="266" t="s">
        <v>270</v>
      </c>
      <c r="R71" s="267" t="s">
        <v>271</v>
      </c>
      <c r="S71" s="268" t="s">
        <v>204</v>
      </c>
      <c r="T71" s="1144">
        <f>S62*S70*12</f>
        <v>0</v>
      </c>
      <c r="U71" s="1144"/>
      <c r="V71" s="1144"/>
      <c r="W71" s="266" t="s">
        <v>270</v>
      </c>
      <c r="X71" s="269" t="s">
        <v>271</v>
      </c>
      <c r="Y71" s="266" t="s">
        <v>204</v>
      </c>
      <c r="Z71" s="1144">
        <f>Y62*Y70*12</f>
        <v>0</v>
      </c>
      <c r="AA71" s="1144"/>
      <c r="AB71" s="1144"/>
      <c r="AC71" s="266" t="s">
        <v>270</v>
      </c>
      <c r="AD71" s="269" t="s">
        <v>271</v>
      </c>
      <c r="AE71" s="266" t="s">
        <v>204</v>
      </c>
      <c r="AF71" s="1144">
        <f>AE62*AE70*12</f>
        <v>0</v>
      </c>
      <c r="AG71" s="1144"/>
      <c r="AH71" s="1144"/>
      <c r="AI71" s="266" t="s">
        <v>270</v>
      </c>
      <c r="AJ71" s="270" t="s">
        <v>271</v>
      </c>
      <c r="AK71" s="256"/>
      <c r="AL71" s="256"/>
      <c r="AM71" s="850"/>
      <c r="AO71" s="271"/>
      <c r="AP71" s="272" t="s">
        <v>149</v>
      </c>
      <c r="AQ71" s="247" t="e">
        <f>AB51/((S62+Y62/AX70+AE62/AX72)*12)</f>
        <v>#DIV/0!</v>
      </c>
      <c r="AR71" s="248" t="e">
        <f>AB51/((S62*AX70+Y62+AE62/AX71)*12)</f>
        <v>#DIV/0!</v>
      </c>
      <c r="AS71" s="247" t="e">
        <f>AB51/((S62*AX72+Y62*AX71+AE62)*12)</f>
        <v>#DIV/0!</v>
      </c>
      <c r="AT71" s="249"/>
      <c r="AU71" s="250"/>
      <c r="AV71" s="273" t="e">
        <f>IF((CEILING(AQ71,1)-AQ71)-2*(CEILING(AR71,1)-AR71)&gt;=0,0,(AR71-FLOOR(AR71,1))*Y62*12)</f>
        <v>#DIV/0!</v>
      </c>
      <c r="AW71" s="251" t="s">
        <v>267</v>
      </c>
      <c r="AX71" s="252">
        <f>AR70/AS70</f>
        <v>2</v>
      </c>
      <c r="AY71" s="263" t="str">
        <f>IF(AX71&lt;2,"  2以上となるよう配分比率を設定してください。","  2以上であることを確認してください")</f>
        <v xml:space="preserve">  2以上であることを確認してください</v>
      </c>
      <c r="AZ71" s="263"/>
      <c r="BA71" s="264"/>
    </row>
    <row r="72" spans="1:53" s="82" customFormat="1" ht="18" customHeight="1" thickBot="1">
      <c r="A72" s="274"/>
      <c r="B72" s="275" t="s">
        <v>313</v>
      </c>
      <c r="C72" s="169"/>
      <c r="D72" s="169"/>
      <c r="E72" s="169"/>
      <c r="F72" s="169"/>
      <c r="G72" s="169"/>
      <c r="H72" s="169"/>
      <c r="I72" s="169"/>
      <c r="J72" s="169"/>
      <c r="K72" s="276"/>
      <c r="L72" s="276"/>
      <c r="M72" s="169"/>
      <c r="N72" s="169"/>
      <c r="O72" s="169"/>
      <c r="P72" s="169"/>
      <c r="Q72" s="169"/>
      <c r="R72" s="169"/>
      <c r="S72" s="169"/>
      <c r="T72" s="169"/>
      <c r="U72" s="169"/>
      <c r="V72" s="169"/>
      <c r="W72" s="277"/>
      <c r="X72" s="1145"/>
      <c r="Y72" s="1146"/>
      <c r="Z72" s="278" t="s">
        <v>82</v>
      </c>
      <c r="AA72" s="279"/>
      <c r="AB72" s="279"/>
      <c r="AC72" s="1147"/>
      <c r="AD72" s="1147"/>
      <c r="AE72" s="278"/>
      <c r="AF72" s="278"/>
      <c r="AG72" s="278"/>
      <c r="AH72" s="280"/>
      <c r="AI72" s="281"/>
      <c r="AJ72" s="282"/>
      <c r="AK72" s="614"/>
      <c r="AL72" s="614"/>
      <c r="AM72" s="844"/>
      <c r="AO72" s="283"/>
      <c r="AP72" s="228" t="s">
        <v>150</v>
      </c>
      <c r="AQ72" s="284" t="e">
        <f>AB51/(1+Y62/S62/AX70+AE62/S62/AX72)</f>
        <v>#DIV/0!</v>
      </c>
      <c r="AR72" s="232" t="e">
        <f>AB51/(S62/Y62*AX70+1+AE62/Y62/AX71)</f>
        <v>#DIV/0!</v>
      </c>
      <c r="AS72" s="284" t="e">
        <f>AB51/(S62/AE62*AX72+Y62/AE62*AX71+1)</f>
        <v>#DIV/0!</v>
      </c>
      <c r="AT72" s="232" t="e">
        <f>SUM(AQ72:AS72)</f>
        <v>#DIV/0!</v>
      </c>
      <c r="AU72" s="233" t="e">
        <f>AT72-S62*S68*12-Y62*Y68*12-AE62*AE68*12</f>
        <v>#DIV/0!</v>
      </c>
      <c r="AV72" s="285" t="e">
        <f>IF(Y68-2*(CEILING(AS71,1))&gt;=0,0,(AS71-FLOOR(AS71,1))*AE62*12)</f>
        <v>#DIV/0!</v>
      </c>
      <c r="AW72" s="235" t="s">
        <v>268</v>
      </c>
      <c r="AX72" s="236">
        <f>AQ70/AS70</f>
        <v>2.2000000000000002</v>
      </c>
      <c r="AY72" s="236"/>
      <c r="AZ72" s="236"/>
      <c r="BA72" s="237"/>
    </row>
    <row r="73" spans="1:53" s="82" customFormat="1" ht="18" customHeight="1">
      <c r="A73" s="286"/>
      <c r="B73" s="287"/>
      <c r="C73" s="255" t="s">
        <v>256</v>
      </c>
      <c r="D73" s="288"/>
      <c r="E73" s="288"/>
      <c r="F73" s="288"/>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9"/>
      <c r="AK73" s="614"/>
      <c r="AL73" s="614"/>
      <c r="AM73" s="89"/>
      <c r="AO73" s="290"/>
      <c r="AP73" s="291"/>
      <c r="AQ73" s="292"/>
      <c r="AR73" s="292"/>
      <c r="AS73" s="292"/>
      <c r="AT73" s="292"/>
      <c r="AU73" s="293"/>
      <c r="AW73" s="91"/>
    </row>
    <row r="74" spans="1:53" s="82" customFormat="1" ht="18" customHeight="1">
      <c r="A74" s="286"/>
      <c r="B74" s="287"/>
      <c r="C74" s="922"/>
      <c r="D74" s="255" t="s">
        <v>257</v>
      </c>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73"/>
      <c r="AJ74" s="289"/>
      <c r="AK74" s="614"/>
      <c r="AL74" s="614"/>
      <c r="AM74" s="89"/>
      <c r="AO74" s="290"/>
      <c r="AP74" s="291"/>
      <c r="AQ74" s="292"/>
      <c r="AR74" s="292"/>
      <c r="AS74" s="292"/>
      <c r="AT74" s="292"/>
      <c r="AU74" s="293"/>
      <c r="AW74" s="91"/>
    </row>
    <row r="75" spans="1:53" s="82" customFormat="1" ht="18" customHeight="1">
      <c r="A75" s="286"/>
      <c r="B75" s="287"/>
      <c r="C75" s="958"/>
      <c r="D75" s="255" t="s">
        <v>258</v>
      </c>
      <c r="E75" s="295"/>
      <c r="F75" s="295"/>
      <c r="G75" s="295"/>
      <c r="H75" s="295"/>
      <c r="I75" s="295"/>
      <c r="J75" s="295"/>
      <c r="K75" s="295"/>
      <c r="L75" s="295"/>
      <c r="M75" s="295"/>
      <c r="N75" s="295"/>
      <c r="O75" s="295"/>
      <c r="P75" s="295"/>
      <c r="Q75" s="295"/>
      <c r="R75" s="295"/>
      <c r="S75" s="295"/>
      <c r="T75" s="171"/>
      <c r="U75" s="171"/>
      <c r="V75" s="171"/>
      <c r="W75" s="171"/>
      <c r="X75" s="171"/>
      <c r="Y75" s="171"/>
      <c r="Z75" s="171"/>
      <c r="AA75" s="171"/>
      <c r="AB75" s="171"/>
      <c r="AC75" s="171"/>
      <c r="AD75" s="171"/>
      <c r="AE75" s="171"/>
      <c r="AF75" s="171"/>
      <c r="AG75" s="171"/>
      <c r="AH75" s="171"/>
      <c r="AI75" s="73"/>
      <c r="AJ75" s="289"/>
      <c r="AK75" s="614"/>
      <c r="AL75" s="614"/>
      <c r="AM75" s="89"/>
      <c r="AO75" s="290"/>
      <c r="AP75" s="291"/>
      <c r="AQ75" s="292"/>
      <c r="AR75" s="292"/>
      <c r="AS75" s="292"/>
      <c r="AT75" s="292"/>
      <c r="AU75" s="293"/>
      <c r="AW75" s="91"/>
    </row>
    <row r="76" spans="1:53" s="82" customFormat="1" ht="27" customHeight="1">
      <c r="A76" s="286"/>
      <c r="B76" s="287"/>
      <c r="C76" s="958"/>
      <c r="D76" s="1188" t="s">
        <v>314</v>
      </c>
      <c r="E76" s="1188"/>
      <c r="F76" s="1188"/>
      <c r="G76" s="1188"/>
      <c r="H76" s="1188"/>
      <c r="I76" s="1188"/>
      <c r="J76" s="1188"/>
      <c r="K76" s="1188"/>
      <c r="L76" s="1188"/>
      <c r="M76" s="1188"/>
      <c r="N76" s="1188"/>
      <c r="O76" s="1188"/>
      <c r="P76" s="1188"/>
      <c r="Q76" s="1188"/>
      <c r="R76" s="1188"/>
      <c r="S76" s="1188"/>
      <c r="T76" s="1188"/>
      <c r="U76" s="1188"/>
      <c r="V76" s="1188"/>
      <c r="W76" s="1188"/>
      <c r="X76" s="1188"/>
      <c r="Y76" s="1188"/>
      <c r="Z76" s="1188"/>
      <c r="AA76" s="1188"/>
      <c r="AB76" s="1188"/>
      <c r="AC76" s="1188"/>
      <c r="AD76" s="1188"/>
      <c r="AE76" s="1188"/>
      <c r="AF76" s="1188"/>
      <c r="AG76" s="1188"/>
      <c r="AH76" s="1188"/>
      <c r="AI76" s="1188"/>
      <c r="AJ76" s="289"/>
      <c r="AK76" s="614"/>
      <c r="AL76" s="614"/>
      <c r="AM76" s="89"/>
      <c r="AO76" s="290"/>
      <c r="AP76" s="291"/>
      <c r="AQ76" s="292"/>
      <c r="AR76" s="292"/>
      <c r="AS76" s="292"/>
      <c r="AT76" s="292"/>
      <c r="AU76" s="293"/>
      <c r="AW76" s="91"/>
    </row>
    <row r="77" spans="1:53" s="82" customFormat="1" ht="18" customHeight="1" thickBot="1">
      <c r="A77" s="296"/>
      <c r="B77" s="297"/>
      <c r="C77" s="959"/>
      <c r="D77" s="267" t="s">
        <v>67</v>
      </c>
      <c r="E77" s="298"/>
      <c r="F77" s="1189"/>
      <c r="G77" s="1189"/>
      <c r="H77" s="1189"/>
      <c r="I77" s="1189"/>
      <c r="J77" s="1189"/>
      <c r="K77" s="1189"/>
      <c r="L77" s="1189"/>
      <c r="M77" s="1189"/>
      <c r="N77" s="1189"/>
      <c r="O77" s="1189"/>
      <c r="P77" s="1189"/>
      <c r="Q77" s="1189"/>
      <c r="R77" s="1189"/>
      <c r="S77" s="1189"/>
      <c r="T77" s="1189"/>
      <c r="U77" s="1189"/>
      <c r="V77" s="1189"/>
      <c r="W77" s="1189"/>
      <c r="X77" s="1189"/>
      <c r="Y77" s="1189"/>
      <c r="Z77" s="1189"/>
      <c r="AA77" s="1189"/>
      <c r="AB77" s="1189"/>
      <c r="AC77" s="1189"/>
      <c r="AD77" s="1189"/>
      <c r="AE77" s="1189"/>
      <c r="AF77" s="1189"/>
      <c r="AG77" s="1189"/>
      <c r="AH77" s="1189"/>
      <c r="AI77" s="1189"/>
      <c r="AJ77" s="207" t="s">
        <v>259</v>
      </c>
      <c r="AK77" s="260"/>
      <c r="AL77" s="260"/>
      <c r="AM77" s="851"/>
      <c r="AO77" s="290"/>
      <c r="AP77" s="291"/>
      <c r="AQ77" s="292"/>
      <c r="AR77" s="292"/>
      <c r="AS77" s="292"/>
      <c r="AT77" s="292"/>
      <c r="AU77" s="293"/>
      <c r="AW77" s="91"/>
    </row>
    <row r="78" spans="1:53" s="82" customFormat="1" ht="18" customHeight="1" thickBot="1">
      <c r="A78" s="85" t="s">
        <v>39</v>
      </c>
      <c r="B78" s="299" t="s">
        <v>344</v>
      </c>
      <c r="C78" s="300"/>
      <c r="D78" s="300"/>
      <c r="E78" s="300"/>
      <c r="F78" s="300"/>
      <c r="G78" s="300"/>
      <c r="H78" s="299"/>
      <c r="I78" s="299"/>
      <c r="J78" s="299"/>
      <c r="K78" s="299"/>
      <c r="L78" s="301"/>
      <c r="M78" s="149"/>
      <c r="N78" s="302" t="s">
        <v>189</v>
      </c>
      <c r="O78" s="150"/>
      <c r="P78" s="1187"/>
      <c r="Q78" s="1187"/>
      <c r="R78" s="150" t="s">
        <v>12</v>
      </c>
      <c r="S78" s="1187"/>
      <c r="T78" s="1187"/>
      <c r="U78" s="150" t="s">
        <v>13</v>
      </c>
      <c r="V78" s="1230" t="s">
        <v>14</v>
      </c>
      <c r="W78" s="1230"/>
      <c r="X78" s="150" t="s">
        <v>33</v>
      </c>
      <c r="Y78" s="150"/>
      <c r="Z78" s="1187"/>
      <c r="AA78" s="1187"/>
      <c r="AB78" s="150" t="s">
        <v>12</v>
      </c>
      <c r="AC78" s="1187"/>
      <c r="AD78" s="1187"/>
      <c r="AE78" s="150" t="s">
        <v>13</v>
      </c>
      <c r="AF78" s="150" t="s">
        <v>187</v>
      </c>
      <c r="AG78" s="150" t="str">
        <f>IF(P78&gt;=1,(Z78*12+AC78)-(P78*12+S78)+1,"")</f>
        <v/>
      </c>
      <c r="AH78" s="1230" t="s">
        <v>188</v>
      </c>
      <c r="AI78" s="1230"/>
      <c r="AJ78" s="151" t="s">
        <v>70</v>
      </c>
      <c r="AK78" s="290"/>
      <c r="AL78" s="290"/>
      <c r="AM78" s="844"/>
    </row>
    <row r="79" spans="1:53" s="82" customFormat="1" ht="6" customHeight="1">
      <c r="A79" s="303"/>
      <c r="B79" s="304"/>
      <c r="C79" s="304"/>
      <c r="D79" s="304"/>
      <c r="E79" s="304"/>
      <c r="F79" s="304"/>
      <c r="G79" s="304"/>
      <c r="H79" s="304"/>
      <c r="I79" s="304"/>
      <c r="J79" s="304"/>
      <c r="K79" s="304"/>
      <c r="L79" s="304"/>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8"/>
      <c r="AK79" s="885"/>
      <c r="AL79" s="885"/>
      <c r="AM79" s="848"/>
    </row>
    <row r="80" spans="1:53" s="82" customFormat="1" ht="13.5" customHeight="1">
      <c r="A80" s="156" t="s">
        <v>106</v>
      </c>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8"/>
      <c r="AK80" s="885"/>
      <c r="AL80" s="885"/>
      <c r="AM80" s="848"/>
    </row>
    <row r="81" spans="1:40" s="82" customFormat="1" ht="24" customHeight="1">
      <c r="A81" s="305" t="s">
        <v>107</v>
      </c>
      <c r="B81" s="1179" t="s">
        <v>315</v>
      </c>
      <c r="C81" s="1179"/>
      <c r="D81" s="1179"/>
      <c r="E81" s="1179"/>
      <c r="F81" s="1179"/>
      <c r="G81" s="1179"/>
      <c r="H81" s="1179"/>
      <c r="I81" s="1179"/>
      <c r="J81" s="1179"/>
      <c r="K81" s="1179"/>
      <c r="L81" s="1179"/>
      <c r="M81" s="1179"/>
      <c r="N81" s="1179"/>
      <c r="O81" s="1179"/>
      <c r="P81" s="1179"/>
      <c r="Q81" s="1179"/>
      <c r="R81" s="1179"/>
      <c r="S81" s="1179"/>
      <c r="T81" s="1179"/>
      <c r="U81" s="1179"/>
      <c r="V81" s="1179"/>
      <c r="W81" s="1179"/>
      <c r="X81" s="1179"/>
      <c r="Y81" s="1179"/>
      <c r="Z81" s="1179"/>
      <c r="AA81" s="1179"/>
      <c r="AB81" s="1179"/>
      <c r="AC81" s="1179"/>
      <c r="AD81" s="1179"/>
      <c r="AE81" s="1179"/>
      <c r="AF81" s="1179"/>
      <c r="AG81" s="1179"/>
      <c r="AH81" s="1179"/>
      <c r="AI81" s="1179"/>
      <c r="AJ81" s="1179"/>
      <c r="AK81" s="617"/>
      <c r="AL81" s="617"/>
      <c r="AM81" s="624"/>
    </row>
    <row r="82" spans="1:40" s="82" customFormat="1" ht="89.25" customHeight="1">
      <c r="A82" s="305" t="s">
        <v>107</v>
      </c>
      <c r="B82" s="1179" t="s">
        <v>585</v>
      </c>
      <c r="C82" s="1179"/>
      <c r="D82" s="1179"/>
      <c r="E82" s="1179"/>
      <c r="F82" s="1179"/>
      <c r="G82" s="1179"/>
      <c r="H82" s="1179"/>
      <c r="I82" s="1179"/>
      <c r="J82" s="1179"/>
      <c r="K82" s="1179"/>
      <c r="L82" s="1179"/>
      <c r="M82" s="1179"/>
      <c r="N82" s="1179"/>
      <c r="O82" s="1179"/>
      <c r="P82" s="1179"/>
      <c r="Q82" s="1179"/>
      <c r="R82" s="1179"/>
      <c r="S82" s="1179"/>
      <c r="T82" s="1179"/>
      <c r="U82" s="1179"/>
      <c r="V82" s="1179"/>
      <c r="W82" s="1179"/>
      <c r="X82" s="1179"/>
      <c r="Y82" s="1179"/>
      <c r="Z82" s="1179"/>
      <c r="AA82" s="1179"/>
      <c r="AB82" s="1179"/>
      <c r="AC82" s="1179"/>
      <c r="AD82" s="1179"/>
      <c r="AE82" s="1179"/>
      <c r="AF82" s="1179"/>
      <c r="AG82" s="1179"/>
      <c r="AH82" s="1179"/>
      <c r="AI82" s="1179"/>
      <c r="AJ82" s="1179"/>
      <c r="AK82" s="617"/>
      <c r="AL82" s="617"/>
      <c r="AM82" s="624"/>
    </row>
    <row r="83" spans="1:40" s="82" customFormat="1" ht="27" customHeight="1">
      <c r="A83" s="307" t="s">
        <v>107</v>
      </c>
      <c r="B83" s="1131" t="s">
        <v>192</v>
      </c>
      <c r="C83" s="1131"/>
      <c r="D83" s="1131"/>
      <c r="E83" s="1131"/>
      <c r="F83" s="1131"/>
      <c r="G83" s="1131"/>
      <c r="H83" s="1131"/>
      <c r="I83" s="1131"/>
      <c r="J83" s="1131"/>
      <c r="K83" s="1131"/>
      <c r="L83" s="1131"/>
      <c r="M83" s="1131"/>
      <c r="N83" s="1131"/>
      <c r="O83" s="1131"/>
      <c r="P83" s="1131"/>
      <c r="Q83" s="1131"/>
      <c r="R83" s="1131"/>
      <c r="S83" s="1131"/>
      <c r="T83" s="1131"/>
      <c r="U83" s="1131"/>
      <c r="V83" s="1131"/>
      <c r="W83" s="1131"/>
      <c r="X83" s="1131"/>
      <c r="Y83" s="1131"/>
      <c r="Z83" s="1131"/>
      <c r="AA83" s="1131"/>
      <c r="AB83" s="1131"/>
      <c r="AC83" s="1131"/>
      <c r="AD83" s="1131"/>
      <c r="AE83" s="1131"/>
      <c r="AF83" s="1131"/>
      <c r="AG83" s="1131"/>
      <c r="AH83" s="1131"/>
      <c r="AI83" s="1131"/>
      <c r="AJ83" s="1131"/>
      <c r="AK83" s="626"/>
      <c r="AL83" s="626"/>
      <c r="AM83" s="626"/>
    </row>
    <row r="84" spans="1:40" s="82" customFormat="1" ht="36" customHeight="1">
      <c r="A84" s="159" t="s">
        <v>107</v>
      </c>
      <c r="B84" s="1221" t="s">
        <v>408</v>
      </c>
      <c r="C84" s="1221"/>
      <c r="D84" s="1221"/>
      <c r="E84" s="1221"/>
      <c r="F84" s="1221"/>
      <c r="G84" s="1221"/>
      <c r="H84" s="1221"/>
      <c r="I84" s="1221"/>
      <c r="J84" s="1221"/>
      <c r="K84" s="1221"/>
      <c r="L84" s="1221"/>
      <c r="M84" s="1221"/>
      <c r="N84" s="1221"/>
      <c r="O84" s="1221"/>
      <c r="P84" s="1221"/>
      <c r="Q84" s="1221"/>
      <c r="R84" s="1221"/>
      <c r="S84" s="1221"/>
      <c r="T84" s="1221"/>
      <c r="U84" s="1221"/>
      <c r="V84" s="1221"/>
      <c r="W84" s="1221"/>
      <c r="X84" s="1221"/>
      <c r="Y84" s="1221"/>
      <c r="Z84" s="1221"/>
      <c r="AA84" s="1221"/>
      <c r="AB84" s="1221"/>
      <c r="AC84" s="1221"/>
      <c r="AD84" s="1221"/>
      <c r="AE84" s="1221"/>
      <c r="AF84" s="1221"/>
      <c r="AG84" s="1221"/>
      <c r="AH84" s="1221"/>
      <c r="AI84" s="1221"/>
      <c r="AJ84" s="1221"/>
      <c r="AK84" s="624"/>
      <c r="AL84" s="624"/>
      <c r="AM84" s="616"/>
    </row>
    <row r="85" spans="1:40" s="82" customFormat="1" ht="36" customHeight="1">
      <c r="A85" s="307" t="s">
        <v>147</v>
      </c>
      <c r="B85" s="1136" t="s">
        <v>318</v>
      </c>
      <c r="C85" s="1136"/>
      <c r="D85" s="1136"/>
      <c r="E85" s="1136"/>
      <c r="F85" s="1136"/>
      <c r="G85" s="1136"/>
      <c r="H85" s="1136"/>
      <c r="I85" s="1136"/>
      <c r="J85" s="1136"/>
      <c r="K85" s="1136"/>
      <c r="L85" s="1136"/>
      <c r="M85" s="1136"/>
      <c r="N85" s="1136"/>
      <c r="O85" s="1136"/>
      <c r="P85" s="1136"/>
      <c r="Q85" s="1136"/>
      <c r="R85" s="1136"/>
      <c r="S85" s="1136"/>
      <c r="T85" s="1136"/>
      <c r="U85" s="1136"/>
      <c r="V85" s="1136"/>
      <c r="W85" s="1136"/>
      <c r="X85" s="1136"/>
      <c r="Y85" s="1136"/>
      <c r="Z85" s="1136"/>
      <c r="AA85" s="1136"/>
      <c r="AB85" s="1136"/>
      <c r="AC85" s="1136"/>
      <c r="AD85" s="1136"/>
      <c r="AE85" s="1136"/>
      <c r="AF85" s="1136"/>
      <c r="AG85" s="1136"/>
      <c r="AH85" s="1136"/>
      <c r="AI85" s="1136"/>
      <c r="AJ85" s="1136"/>
      <c r="AK85" s="625"/>
      <c r="AL85" s="625"/>
      <c r="AM85" s="626"/>
    </row>
    <row r="86" spans="1:40" s="82" customFormat="1" ht="36" customHeight="1">
      <c r="A86" s="307" t="s">
        <v>107</v>
      </c>
      <c r="B86" s="1136" t="s">
        <v>413</v>
      </c>
      <c r="C86" s="1136"/>
      <c r="D86" s="1136"/>
      <c r="E86" s="1136"/>
      <c r="F86" s="1136"/>
      <c r="G86" s="1136"/>
      <c r="H86" s="1136"/>
      <c r="I86" s="1136"/>
      <c r="J86" s="1136"/>
      <c r="K86" s="1136"/>
      <c r="L86" s="1136"/>
      <c r="M86" s="1136"/>
      <c r="N86" s="1136"/>
      <c r="O86" s="1136"/>
      <c r="P86" s="1136"/>
      <c r="Q86" s="1136"/>
      <c r="R86" s="1136"/>
      <c r="S86" s="1136"/>
      <c r="T86" s="1136"/>
      <c r="U86" s="1136"/>
      <c r="V86" s="1136"/>
      <c r="W86" s="1136"/>
      <c r="X86" s="1136"/>
      <c r="Y86" s="1136"/>
      <c r="Z86" s="1136"/>
      <c r="AA86" s="1136"/>
      <c r="AB86" s="1136"/>
      <c r="AC86" s="1136"/>
      <c r="AD86" s="1136"/>
      <c r="AE86" s="1136"/>
      <c r="AF86" s="1136"/>
      <c r="AG86" s="1136"/>
      <c r="AH86" s="1136"/>
      <c r="AI86" s="1136"/>
      <c r="AJ86" s="1136"/>
      <c r="AK86" s="625"/>
      <c r="AL86" s="625"/>
      <c r="AM86" s="626"/>
    </row>
    <row r="87" spans="1:40" s="82" customFormat="1" ht="9" customHeight="1">
      <c r="A87" s="290"/>
      <c r="B87" s="89"/>
      <c r="C87" s="89"/>
      <c r="D87" s="89"/>
      <c r="E87" s="89"/>
      <c r="F87" s="89"/>
      <c r="G87" s="89"/>
      <c r="H87" s="89"/>
      <c r="I87" s="89"/>
      <c r="J87" s="89"/>
      <c r="K87" s="89"/>
      <c r="L87" s="89"/>
      <c r="M87" s="290"/>
      <c r="N87" s="290"/>
      <c r="O87" s="73"/>
      <c r="P87" s="73"/>
      <c r="Q87" s="290"/>
      <c r="R87" s="73"/>
      <c r="S87" s="73"/>
      <c r="T87" s="290"/>
      <c r="U87" s="73"/>
      <c r="V87" s="73"/>
      <c r="W87" s="290"/>
      <c r="X87" s="290"/>
      <c r="Y87" s="73"/>
      <c r="Z87" s="73"/>
      <c r="AA87" s="290"/>
      <c r="AB87" s="73"/>
      <c r="AC87" s="73"/>
      <c r="AD87" s="290"/>
      <c r="AE87" s="290"/>
      <c r="AF87" s="290"/>
      <c r="AG87" s="290"/>
      <c r="AH87" s="290"/>
      <c r="AI87" s="290"/>
      <c r="AJ87" s="90"/>
      <c r="AK87" s="90"/>
      <c r="AL87" s="90"/>
      <c r="AM87" s="854"/>
    </row>
    <row r="88" spans="1:40" s="82" customFormat="1" ht="18" customHeight="1">
      <c r="A88" s="308" t="s">
        <v>345</v>
      </c>
      <c r="B88" s="290"/>
      <c r="C88" s="309"/>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10"/>
      <c r="AK88" s="880"/>
      <c r="AL88" s="880"/>
      <c r="AM88" s="855"/>
    </row>
    <row r="89" spans="1:40" s="82" customFormat="1" ht="15.75" customHeight="1">
      <c r="A89" s="260"/>
      <c r="B89" s="290"/>
      <c r="C89" s="309"/>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M89" s="856"/>
    </row>
    <row r="90" spans="1:40" s="82" customFormat="1" ht="18" customHeight="1">
      <c r="A90" s="311" t="s">
        <v>59</v>
      </c>
      <c r="B90" s="312"/>
      <c r="C90" s="313"/>
      <c r="D90" s="313"/>
      <c r="E90" s="309"/>
      <c r="F90" s="313"/>
      <c r="G90" s="313"/>
      <c r="H90" s="313"/>
      <c r="I90" s="309"/>
      <c r="J90" s="313"/>
      <c r="K90" s="313"/>
      <c r="L90" s="313"/>
      <c r="M90" s="313"/>
      <c r="N90" s="313"/>
      <c r="O90" s="309"/>
      <c r="P90" s="313"/>
      <c r="Q90" s="313"/>
      <c r="R90" s="313"/>
      <c r="S90" s="313"/>
      <c r="T90" s="313"/>
      <c r="U90" s="313"/>
      <c r="V90" s="309"/>
      <c r="W90" s="313"/>
      <c r="X90" s="313"/>
      <c r="Y90" s="309"/>
      <c r="Z90" s="309"/>
      <c r="AA90" s="313"/>
      <c r="AB90" s="313"/>
      <c r="AC90" s="313"/>
      <c r="AD90" s="313"/>
      <c r="AF90" s="305" t="s">
        <v>222</v>
      </c>
      <c r="AG90" s="314"/>
      <c r="AH90" s="315" t="s">
        <v>146</v>
      </c>
      <c r="AI90" s="314"/>
      <c r="AJ90" s="316"/>
      <c r="AK90" s="90"/>
      <c r="AL90" s="880"/>
      <c r="AM90" s="857" t="b">
        <v>0</v>
      </c>
    </row>
    <row r="91" spans="1:40" s="82" customFormat="1" ht="26.25" customHeight="1">
      <c r="A91" s="1091" t="s">
        <v>53</v>
      </c>
      <c r="B91" s="1092"/>
      <c r="C91" s="1092"/>
      <c r="D91" s="1135"/>
      <c r="E91" s="317"/>
      <c r="F91" s="318" t="s">
        <v>51</v>
      </c>
      <c r="G91" s="176"/>
      <c r="H91" s="176"/>
      <c r="I91" s="319"/>
      <c r="J91" s="318" t="s">
        <v>108</v>
      </c>
      <c r="K91" s="176"/>
      <c r="L91" s="176"/>
      <c r="M91" s="176"/>
      <c r="N91" s="176"/>
      <c r="O91" s="319"/>
      <c r="P91" s="318" t="s">
        <v>109</v>
      </c>
      <c r="Q91" s="176"/>
      <c r="R91" s="176"/>
      <c r="S91" s="176"/>
      <c r="T91" s="176"/>
      <c r="U91" s="176"/>
      <c r="V91" s="319"/>
      <c r="W91" s="318" t="s">
        <v>52</v>
      </c>
      <c r="X91" s="176"/>
      <c r="Y91" s="120"/>
      <c r="Z91" s="319"/>
      <c r="AA91" s="318" t="s">
        <v>47</v>
      </c>
      <c r="AB91" s="176"/>
      <c r="AC91" s="176"/>
      <c r="AD91" s="176"/>
      <c r="AE91" s="120"/>
      <c r="AF91" s="120"/>
      <c r="AG91" s="120"/>
      <c r="AH91" s="120"/>
      <c r="AI91" s="120"/>
      <c r="AJ91" s="87"/>
      <c r="AK91" s="290"/>
      <c r="AL91" s="290"/>
      <c r="AM91" s="844"/>
      <c r="AN91" s="90"/>
    </row>
    <row r="92" spans="1:40" s="82" customFormat="1" ht="18" customHeight="1">
      <c r="A92" s="1094" t="s">
        <v>50</v>
      </c>
      <c r="B92" s="1095"/>
      <c r="C92" s="1095"/>
      <c r="D92" s="1095"/>
      <c r="E92" s="320" t="s">
        <v>319</v>
      </c>
      <c r="F92" s="303"/>
      <c r="G92" s="279"/>
      <c r="H92" s="279"/>
      <c r="I92" s="81"/>
      <c r="J92" s="279"/>
      <c r="K92" s="279"/>
      <c r="L92" s="279"/>
      <c r="M92" s="279"/>
      <c r="N92" s="279"/>
      <c r="O92" s="156"/>
      <c r="P92" s="279"/>
      <c r="Q92" s="279"/>
      <c r="R92" s="279"/>
      <c r="S92" s="279"/>
      <c r="T92" s="279"/>
      <c r="U92" s="279"/>
      <c r="V92" s="156"/>
      <c r="W92" s="279"/>
      <c r="X92" s="279"/>
      <c r="Y92" s="81"/>
      <c r="Z92" s="81"/>
      <c r="AA92" s="279"/>
      <c r="AB92" s="279"/>
      <c r="AC92" s="279"/>
      <c r="AD92" s="279"/>
      <c r="AE92" s="279"/>
      <c r="AF92" s="279"/>
      <c r="AG92" s="279"/>
      <c r="AH92" s="279"/>
      <c r="AI92" s="279"/>
      <c r="AJ92" s="321"/>
      <c r="AK92" s="290"/>
      <c r="AL92" s="290"/>
      <c r="AM92" s="844"/>
      <c r="AN92" s="90"/>
    </row>
    <row r="93" spans="1:40" s="82" customFormat="1" ht="18" customHeight="1">
      <c r="A93" s="1096"/>
      <c r="B93" s="1097"/>
      <c r="C93" s="1097"/>
      <c r="D93" s="1097"/>
      <c r="E93" s="322"/>
      <c r="F93" s="156" t="s">
        <v>54</v>
      </c>
      <c r="G93" s="81"/>
      <c r="H93" s="81"/>
      <c r="I93" s="81"/>
      <c r="J93" s="81"/>
      <c r="K93" s="315"/>
      <c r="L93" s="156" t="s">
        <v>196</v>
      </c>
      <c r="M93" s="81"/>
      <c r="N93" s="81"/>
      <c r="O93" s="156"/>
      <c r="P93" s="156"/>
      <c r="Q93" s="260"/>
      <c r="R93" s="323"/>
      <c r="S93" s="156" t="s">
        <v>47</v>
      </c>
      <c r="T93" s="156"/>
      <c r="U93" s="156" t="s">
        <v>48</v>
      </c>
      <c r="V93" s="1100"/>
      <c r="W93" s="1100"/>
      <c r="X93" s="1100"/>
      <c r="Y93" s="1100"/>
      <c r="Z93" s="1100"/>
      <c r="AA93" s="1100"/>
      <c r="AB93" s="1100"/>
      <c r="AC93" s="1100"/>
      <c r="AD93" s="1100"/>
      <c r="AE93" s="1100"/>
      <c r="AF93" s="1100"/>
      <c r="AG93" s="1100"/>
      <c r="AH93" s="1100"/>
      <c r="AI93" s="1100"/>
      <c r="AJ93" s="253" t="s">
        <v>49</v>
      </c>
      <c r="AK93" s="291"/>
      <c r="AL93" s="291"/>
      <c r="AM93" s="858"/>
      <c r="AN93" s="90"/>
    </row>
    <row r="94" spans="1:40" s="82" customFormat="1" ht="18" customHeight="1" thickBot="1">
      <c r="A94" s="1096"/>
      <c r="B94" s="1097"/>
      <c r="C94" s="1097"/>
      <c r="D94" s="1097"/>
      <c r="E94" s="325" t="s">
        <v>55</v>
      </c>
      <c r="F94" s="260"/>
      <c r="G94" s="81"/>
      <c r="H94" s="81"/>
      <c r="I94" s="81"/>
      <c r="J94" s="81"/>
      <c r="K94" s="290"/>
      <c r="L94" s="81"/>
      <c r="O94" s="156"/>
      <c r="P94" s="260"/>
      <c r="Q94" s="260"/>
      <c r="R94" s="260"/>
      <c r="S94" s="326"/>
      <c r="T94" s="326"/>
      <c r="U94" s="326"/>
      <c r="V94" s="326"/>
      <c r="W94" s="326"/>
      <c r="X94" s="326"/>
      <c r="Y94" s="326"/>
      <c r="Z94" s="326"/>
      <c r="AA94" s="326"/>
      <c r="AB94" s="326"/>
      <c r="AC94" s="326"/>
      <c r="AD94" s="326"/>
      <c r="AE94" s="326"/>
      <c r="AF94" s="326"/>
      <c r="AG94" s="326"/>
      <c r="AH94" s="326"/>
      <c r="AI94" s="326"/>
      <c r="AJ94" s="261"/>
      <c r="AK94" s="101"/>
      <c r="AL94" s="101"/>
      <c r="AM94" s="853"/>
      <c r="AN94" s="90"/>
    </row>
    <row r="95" spans="1:40" s="82" customFormat="1" ht="75" customHeight="1" thickBot="1">
      <c r="A95" s="1096"/>
      <c r="B95" s="1097"/>
      <c r="C95" s="1097"/>
      <c r="D95" s="1097"/>
      <c r="E95" s="1151"/>
      <c r="F95" s="1152"/>
      <c r="G95" s="1152"/>
      <c r="H95" s="1152"/>
      <c r="I95" s="1152"/>
      <c r="J95" s="1152"/>
      <c r="K95" s="1152"/>
      <c r="L95" s="1152"/>
      <c r="M95" s="1152"/>
      <c r="N95" s="1152"/>
      <c r="O95" s="1152"/>
      <c r="P95" s="1152"/>
      <c r="Q95" s="1152"/>
      <c r="R95" s="1152"/>
      <c r="S95" s="1152"/>
      <c r="T95" s="1152"/>
      <c r="U95" s="1152"/>
      <c r="V95" s="1152"/>
      <c r="W95" s="1152"/>
      <c r="X95" s="1152"/>
      <c r="Y95" s="1152"/>
      <c r="Z95" s="1152"/>
      <c r="AA95" s="1152"/>
      <c r="AB95" s="1152"/>
      <c r="AC95" s="1152"/>
      <c r="AD95" s="1152"/>
      <c r="AE95" s="1152"/>
      <c r="AF95" s="1152"/>
      <c r="AG95" s="1152"/>
      <c r="AH95" s="1152"/>
      <c r="AI95" s="1152"/>
      <c r="AJ95" s="1153"/>
      <c r="AK95" s="881"/>
      <c r="AL95" s="881"/>
      <c r="AM95" s="859"/>
      <c r="AN95" s="90"/>
    </row>
    <row r="96" spans="1:40" s="82" customFormat="1" ht="12">
      <c r="A96" s="1096"/>
      <c r="B96" s="1097"/>
      <c r="C96" s="1097"/>
      <c r="D96" s="1097"/>
      <c r="E96" s="327" t="s">
        <v>321</v>
      </c>
      <c r="F96" s="326"/>
      <c r="G96" s="326"/>
      <c r="H96" s="326"/>
      <c r="I96" s="326"/>
      <c r="J96" s="326"/>
      <c r="K96" s="326"/>
      <c r="L96" s="326"/>
      <c r="M96" s="326"/>
      <c r="N96" s="326"/>
      <c r="O96" s="326"/>
      <c r="P96" s="326"/>
      <c r="Q96" s="326"/>
      <c r="R96" s="326"/>
      <c r="S96" s="326"/>
      <c r="T96" s="326"/>
      <c r="U96" s="326"/>
      <c r="V96" s="326"/>
      <c r="W96" s="326"/>
      <c r="X96" s="326"/>
      <c r="Y96" s="326"/>
      <c r="Z96" s="326"/>
      <c r="AA96" s="326"/>
      <c r="AB96" s="326"/>
      <c r="AC96" s="326"/>
      <c r="AD96" s="326"/>
      <c r="AE96" s="326"/>
      <c r="AF96" s="326"/>
      <c r="AG96" s="326"/>
      <c r="AH96" s="326"/>
      <c r="AI96" s="326"/>
      <c r="AJ96" s="328"/>
      <c r="AK96" s="326"/>
      <c r="AL96" s="326"/>
      <c r="AM96" s="853"/>
      <c r="AN96" s="90"/>
    </row>
    <row r="97" spans="1:40" s="82" customFormat="1" ht="12.75" thickBot="1">
      <c r="A97" s="1096"/>
      <c r="B97" s="1097"/>
      <c r="C97" s="1097"/>
      <c r="D97" s="1097"/>
      <c r="E97" s="327" t="s">
        <v>320</v>
      </c>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329"/>
      <c r="AK97" s="290"/>
      <c r="AL97" s="290"/>
      <c r="AM97" s="844"/>
      <c r="AN97" s="90"/>
    </row>
    <row r="98" spans="1:40" s="82" customFormat="1" ht="18" customHeight="1" thickBot="1">
      <c r="A98" s="1098"/>
      <c r="B98" s="1099"/>
      <c r="C98" s="1099"/>
      <c r="D98" s="1099"/>
      <c r="E98" s="330" t="s">
        <v>198</v>
      </c>
      <c r="F98" s="178"/>
      <c r="G98" s="178"/>
      <c r="H98" s="178"/>
      <c r="I98" s="178"/>
      <c r="J98" s="178"/>
      <c r="K98" s="178"/>
      <c r="L98" s="1132" t="s">
        <v>200</v>
      </c>
      <c r="M98" s="1133"/>
      <c r="N98" s="1133"/>
      <c r="O98" s="1105"/>
      <c r="P98" s="1105"/>
      <c r="Q98" s="331" t="s">
        <v>5</v>
      </c>
      <c r="R98" s="1105"/>
      <c r="S98" s="1105"/>
      <c r="T98" s="331" t="s">
        <v>56</v>
      </c>
      <c r="U98" s="332" t="s">
        <v>48</v>
      </c>
      <c r="V98" s="333"/>
      <c r="W98" s="334" t="s">
        <v>57</v>
      </c>
      <c r="X98" s="332"/>
      <c r="Y98" s="332"/>
      <c r="Z98" s="333"/>
      <c r="AA98" s="334" t="s">
        <v>58</v>
      </c>
      <c r="AB98" s="332"/>
      <c r="AC98" s="332" t="s">
        <v>49</v>
      </c>
      <c r="AD98" s="332"/>
      <c r="AE98" s="332"/>
      <c r="AF98" s="332"/>
      <c r="AG98" s="332"/>
      <c r="AH98" s="332"/>
      <c r="AI98" s="332"/>
      <c r="AJ98" s="335"/>
      <c r="AK98" s="614"/>
      <c r="AL98" s="614"/>
      <c r="AM98" s="844"/>
      <c r="AN98" s="90"/>
    </row>
    <row r="99" spans="1:40" s="82" customFormat="1" ht="12" customHeight="1">
      <c r="A99" s="336"/>
      <c r="B99" s="336"/>
      <c r="C99" s="336"/>
      <c r="D99" s="336"/>
      <c r="E99" s="337"/>
      <c r="F99" s="73"/>
      <c r="G99" s="73"/>
      <c r="H99" s="73"/>
      <c r="I99" s="73"/>
      <c r="J99" s="73"/>
      <c r="K99" s="73"/>
      <c r="L99" s="156"/>
      <c r="M99" s="156"/>
      <c r="N99" s="73"/>
      <c r="O99" s="338"/>
      <c r="P99" s="338"/>
      <c r="Q99" s="338"/>
      <c r="R99" s="338"/>
      <c r="S99" s="338"/>
      <c r="T99" s="338"/>
      <c r="U99" s="73"/>
      <c r="V99" s="73"/>
      <c r="W99" s="339"/>
      <c r="X99" s="73"/>
      <c r="Y99" s="73"/>
      <c r="Z99" s="73"/>
      <c r="AA99" s="338"/>
      <c r="AB99" s="73"/>
      <c r="AC99" s="73"/>
      <c r="AD99" s="73"/>
      <c r="AE99" s="73"/>
      <c r="AF99" s="73"/>
      <c r="AG99" s="73"/>
      <c r="AH99" s="73"/>
      <c r="AI99" s="73"/>
      <c r="AJ99" s="340"/>
      <c r="AK99" s="886"/>
      <c r="AL99" s="886"/>
      <c r="AM99" s="854"/>
    </row>
    <row r="100" spans="1:40" s="82" customFormat="1" ht="12" customHeight="1">
      <c r="B100" s="336"/>
      <c r="C100" s="336"/>
      <c r="D100" s="336"/>
      <c r="E100" s="337"/>
      <c r="F100" s="73"/>
      <c r="G100" s="73"/>
      <c r="H100" s="73"/>
      <c r="I100" s="73"/>
      <c r="J100" s="73"/>
      <c r="K100" s="73"/>
      <c r="L100" s="156"/>
      <c r="M100" s="156"/>
      <c r="N100" s="73"/>
      <c r="O100" s="338"/>
      <c r="P100" s="338"/>
      <c r="Q100" s="338"/>
      <c r="R100" s="338"/>
      <c r="S100" s="338"/>
      <c r="T100" s="338"/>
      <c r="U100" s="73"/>
      <c r="V100" s="73"/>
      <c r="W100" s="339"/>
      <c r="X100" s="73"/>
      <c r="Y100" s="73"/>
      <c r="Z100" s="73"/>
      <c r="AA100" s="338"/>
      <c r="AB100" s="73"/>
      <c r="AC100" s="73"/>
      <c r="AD100" s="73"/>
      <c r="AE100" s="73"/>
      <c r="AF100" s="73"/>
      <c r="AG100" s="73"/>
      <c r="AH100" s="73"/>
      <c r="AI100" s="73"/>
      <c r="AJ100" s="340"/>
      <c r="AK100" s="886"/>
      <c r="AL100" s="886"/>
      <c r="AM100" s="854"/>
    </row>
    <row r="101" spans="1:40" s="82" customFormat="1" ht="18" customHeight="1" thickBot="1">
      <c r="A101" s="341" t="s">
        <v>260</v>
      </c>
      <c r="B101" s="81"/>
      <c r="C101" s="81"/>
      <c r="D101" s="81"/>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305" t="s">
        <v>222</v>
      </c>
      <c r="AG101" s="342"/>
      <c r="AH101" s="343" t="s">
        <v>146</v>
      </c>
      <c r="AI101" s="342"/>
      <c r="AJ101" s="342"/>
      <c r="AK101" s="90"/>
      <c r="AL101" s="618"/>
      <c r="AM101" s="860" t="b">
        <v>0</v>
      </c>
    </row>
    <row r="102" spans="1:40" s="82" customFormat="1" ht="75" customHeight="1" thickBot="1">
      <c r="A102" s="1091" t="s">
        <v>163</v>
      </c>
      <c r="B102" s="1092"/>
      <c r="C102" s="1092"/>
      <c r="D102" s="1093"/>
      <c r="E102" s="1316"/>
      <c r="F102" s="1317"/>
      <c r="G102" s="1317"/>
      <c r="H102" s="1317"/>
      <c r="I102" s="1317"/>
      <c r="J102" s="1317"/>
      <c r="K102" s="1317"/>
      <c r="L102" s="1317"/>
      <c r="M102" s="1317"/>
      <c r="N102" s="1317"/>
      <c r="O102" s="1317"/>
      <c r="P102" s="1317"/>
      <c r="Q102" s="1317"/>
      <c r="R102" s="1317"/>
      <c r="S102" s="1317"/>
      <c r="T102" s="1317"/>
      <c r="U102" s="1317"/>
      <c r="V102" s="1317"/>
      <c r="W102" s="1317"/>
      <c r="X102" s="1317"/>
      <c r="Y102" s="1317"/>
      <c r="Z102" s="1317"/>
      <c r="AA102" s="1317"/>
      <c r="AB102" s="1317"/>
      <c r="AC102" s="1317"/>
      <c r="AD102" s="1317"/>
      <c r="AE102" s="1317"/>
      <c r="AF102" s="1317"/>
      <c r="AG102" s="1317"/>
      <c r="AH102" s="1317"/>
      <c r="AI102" s="1317"/>
      <c r="AJ102" s="1318"/>
      <c r="AK102" s="887"/>
      <c r="AL102" s="887"/>
      <c r="AM102" s="345"/>
      <c r="AN102" s="90"/>
    </row>
    <row r="103" spans="1:40" s="82" customFormat="1" ht="18" customHeight="1" thickBot="1">
      <c r="A103" s="1094" t="s">
        <v>162</v>
      </c>
      <c r="B103" s="1095"/>
      <c r="C103" s="1095"/>
      <c r="D103" s="1142"/>
      <c r="E103" s="346"/>
      <c r="F103" s="303" t="s">
        <v>193</v>
      </c>
      <c r="G103" s="279"/>
      <c r="H103" s="279"/>
      <c r="I103" s="279"/>
      <c r="J103" s="279"/>
      <c r="K103" s="279"/>
      <c r="L103" s="279"/>
      <c r="M103" s="279"/>
      <c r="N103" s="346"/>
      <c r="O103" s="303" t="s">
        <v>194</v>
      </c>
      <c r="P103" s="279"/>
      <c r="Q103" s="279"/>
      <c r="R103" s="279"/>
      <c r="S103" s="279"/>
      <c r="T103" s="279"/>
      <c r="U103" s="346"/>
      <c r="V103" s="303" t="s">
        <v>195</v>
      </c>
      <c r="W103" s="279"/>
      <c r="X103" s="279"/>
      <c r="Y103" s="279"/>
      <c r="Z103" s="279"/>
      <c r="AA103" s="279"/>
      <c r="AB103" s="279"/>
      <c r="AC103" s="279"/>
      <c r="AD103" s="279"/>
      <c r="AE103" s="279"/>
      <c r="AF103" s="279"/>
      <c r="AG103" s="279"/>
      <c r="AH103" s="279"/>
      <c r="AI103" s="279"/>
      <c r="AJ103" s="321"/>
      <c r="AK103" s="290"/>
      <c r="AL103" s="290"/>
      <c r="AM103" s="844"/>
      <c r="AN103" s="90"/>
    </row>
    <row r="104" spans="1:40" s="82" customFormat="1" ht="14.25" customHeight="1" thickBot="1">
      <c r="A104" s="1098"/>
      <c r="B104" s="1099"/>
      <c r="C104" s="1099"/>
      <c r="D104" s="1143"/>
      <c r="E104" s="318" t="s">
        <v>207</v>
      </c>
      <c r="F104" s="318"/>
      <c r="G104" s="176"/>
      <c r="H104" s="176"/>
      <c r="I104" s="176"/>
      <c r="J104" s="176"/>
      <c r="K104" s="176"/>
      <c r="L104" s="176"/>
      <c r="M104" s="176"/>
      <c r="N104" s="176"/>
      <c r="O104" s="318"/>
      <c r="P104" s="1286"/>
      <c r="Q104" s="1287"/>
      <c r="R104" s="1287"/>
      <c r="S104" s="1287"/>
      <c r="T104" s="1287"/>
      <c r="U104" s="1287"/>
      <c r="V104" s="1287"/>
      <c r="W104" s="1287"/>
      <c r="X104" s="1287"/>
      <c r="Y104" s="1287"/>
      <c r="Z104" s="1287"/>
      <c r="AA104" s="1287"/>
      <c r="AB104" s="1287"/>
      <c r="AC104" s="1287"/>
      <c r="AD104" s="1287"/>
      <c r="AE104" s="1287"/>
      <c r="AF104" s="1287"/>
      <c r="AG104" s="1287"/>
      <c r="AH104" s="1287"/>
      <c r="AI104" s="1287"/>
      <c r="AJ104" s="1288"/>
      <c r="AK104" s="888"/>
      <c r="AL104" s="888"/>
      <c r="AM104" s="861"/>
      <c r="AN104" s="90"/>
    </row>
    <row r="105" spans="1:40" s="82" customFormat="1" ht="26.25" customHeight="1">
      <c r="A105" s="1091" t="s">
        <v>53</v>
      </c>
      <c r="B105" s="1092"/>
      <c r="C105" s="1092"/>
      <c r="D105" s="1135"/>
      <c r="E105" s="347"/>
      <c r="F105" s="318" t="s">
        <v>51</v>
      </c>
      <c r="G105" s="176"/>
      <c r="H105" s="176"/>
      <c r="I105" s="347"/>
      <c r="J105" s="318" t="s">
        <v>108</v>
      </c>
      <c r="K105" s="176"/>
      <c r="L105" s="176"/>
      <c r="M105" s="176"/>
      <c r="N105" s="176"/>
      <c r="O105" s="343"/>
      <c r="P105" s="318" t="s">
        <v>109</v>
      </c>
      <c r="Q105" s="176"/>
      <c r="R105" s="176"/>
      <c r="S105" s="176"/>
      <c r="T105" s="176"/>
      <c r="U105" s="176"/>
      <c r="V105" s="343"/>
      <c r="W105" s="318" t="s">
        <v>52</v>
      </c>
      <c r="X105" s="176"/>
      <c r="Y105" s="347"/>
      <c r="Z105" s="318" t="s">
        <v>47</v>
      </c>
      <c r="AA105" s="318"/>
      <c r="AB105" s="176"/>
      <c r="AC105" s="176"/>
      <c r="AD105" s="176"/>
      <c r="AE105" s="176"/>
      <c r="AF105" s="176"/>
      <c r="AG105" s="176"/>
      <c r="AH105" s="176"/>
      <c r="AI105" s="176"/>
      <c r="AJ105" s="348"/>
      <c r="AK105" s="290"/>
      <c r="AL105" s="290"/>
      <c r="AM105" s="844"/>
      <c r="AN105" s="90"/>
    </row>
    <row r="106" spans="1:40" s="82" customFormat="1" ht="15" customHeight="1">
      <c r="A106" s="1094" t="s">
        <v>50</v>
      </c>
      <c r="B106" s="1095"/>
      <c r="C106" s="1095"/>
      <c r="D106" s="1095"/>
      <c r="E106" s="320" t="s">
        <v>279</v>
      </c>
      <c r="F106" s="303"/>
      <c r="G106" s="279"/>
      <c r="H106" s="279"/>
      <c r="I106" s="279"/>
      <c r="J106" s="279"/>
      <c r="K106" s="279"/>
      <c r="L106" s="279"/>
      <c r="M106" s="279"/>
      <c r="N106" s="279"/>
      <c r="O106" s="303"/>
      <c r="P106" s="279"/>
      <c r="Q106" s="279"/>
      <c r="R106" s="279"/>
      <c r="S106" s="279"/>
      <c r="T106" s="279"/>
      <c r="U106" s="279"/>
      <c r="V106" s="303"/>
      <c r="W106" s="279"/>
      <c r="X106" s="279"/>
      <c r="Y106" s="279"/>
      <c r="Z106" s="279"/>
      <c r="AA106" s="279"/>
      <c r="AB106" s="279"/>
      <c r="AC106" s="279"/>
      <c r="AD106" s="279"/>
      <c r="AE106" s="279"/>
      <c r="AF106" s="279"/>
      <c r="AG106" s="279"/>
      <c r="AH106" s="279"/>
      <c r="AI106" s="279"/>
      <c r="AJ106" s="321"/>
      <c r="AK106" s="290"/>
      <c r="AL106" s="290"/>
      <c r="AM106" s="844"/>
      <c r="AN106" s="90"/>
    </row>
    <row r="107" spans="1:40" s="82" customFormat="1" ht="18" customHeight="1">
      <c r="A107" s="1096"/>
      <c r="B107" s="1097"/>
      <c r="C107" s="1097"/>
      <c r="D107" s="1097"/>
      <c r="E107" s="349"/>
      <c r="F107" s="156" t="s">
        <v>54</v>
      </c>
      <c r="G107" s="81"/>
      <c r="H107" s="81"/>
      <c r="I107" s="81"/>
      <c r="J107" s="81"/>
      <c r="K107" s="350"/>
      <c r="L107" s="156" t="s">
        <v>197</v>
      </c>
      <c r="M107" s="81"/>
      <c r="N107" s="81"/>
      <c r="O107" s="156"/>
      <c r="P107" s="156"/>
      <c r="Q107" s="260"/>
      <c r="R107" s="294"/>
      <c r="S107" s="156" t="s">
        <v>47</v>
      </c>
      <c r="T107" s="156"/>
      <c r="U107" s="156" t="s">
        <v>48</v>
      </c>
      <c r="V107" s="1101"/>
      <c r="W107" s="1101"/>
      <c r="X107" s="1101"/>
      <c r="Y107" s="1101"/>
      <c r="Z107" s="1101"/>
      <c r="AA107" s="1101"/>
      <c r="AB107" s="1101"/>
      <c r="AC107" s="1101"/>
      <c r="AD107" s="1101"/>
      <c r="AE107" s="1101"/>
      <c r="AF107" s="1101"/>
      <c r="AG107" s="1101"/>
      <c r="AH107" s="1101"/>
      <c r="AI107" s="1101"/>
      <c r="AJ107" s="253" t="s">
        <v>49</v>
      </c>
      <c r="AK107" s="291"/>
      <c r="AL107" s="291"/>
      <c r="AM107" s="858"/>
      <c r="AN107" s="90"/>
    </row>
    <row r="108" spans="1:40" s="82" customFormat="1" ht="15.75" customHeight="1" thickBot="1">
      <c r="A108" s="1096"/>
      <c r="B108" s="1097"/>
      <c r="C108" s="1097"/>
      <c r="D108" s="1097"/>
      <c r="E108" s="325" t="s">
        <v>55</v>
      </c>
      <c r="F108" s="260"/>
      <c r="G108" s="81"/>
      <c r="H108" s="81"/>
      <c r="I108" s="81"/>
      <c r="J108" s="81"/>
      <c r="K108" s="290"/>
      <c r="L108" s="81"/>
      <c r="M108" s="306" t="s">
        <v>83</v>
      </c>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253"/>
      <c r="AK108" s="291"/>
      <c r="AL108" s="291"/>
      <c r="AM108" s="858"/>
      <c r="AN108" s="90"/>
    </row>
    <row r="109" spans="1:40" s="82" customFormat="1" ht="75" customHeight="1" thickBot="1">
      <c r="A109" s="1096"/>
      <c r="B109" s="1097"/>
      <c r="C109" s="1097"/>
      <c r="D109" s="1097"/>
      <c r="E109" s="1154"/>
      <c r="F109" s="1155"/>
      <c r="G109" s="1155"/>
      <c r="H109" s="1155"/>
      <c r="I109" s="1155"/>
      <c r="J109" s="1155"/>
      <c r="K109" s="1155"/>
      <c r="L109" s="1155"/>
      <c r="M109" s="1155"/>
      <c r="N109" s="1155"/>
      <c r="O109" s="1155"/>
      <c r="P109" s="1155"/>
      <c r="Q109" s="1155"/>
      <c r="R109" s="1155"/>
      <c r="S109" s="1155"/>
      <c r="T109" s="1155"/>
      <c r="U109" s="1155"/>
      <c r="V109" s="1155"/>
      <c r="W109" s="1155"/>
      <c r="X109" s="1155"/>
      <c r="Y109" s="1155"/>
      <c r="Z109" s="1155"/>
      <c r="AA109" s="1155"/>
      <c r="AB109" s="1155"/>
      <c r="AC109" s="1155"/>
      <c r="AD109" s="1155"/>
      <c r="AE109" s="1155"/>
      <c r="AF109" s="1155"/>
      <c r="AG109" s="1155"/>
      <c r="AH109" s="1155"/>
      <c r="AI109" s="1155"/>
      <c r="AJ109" s="1156"/>
      <c r="AK109" s="881"/>
      <c r="AL109" s="881"/>
      <c r="AM109" s="345"/>
      <c r="AN109" s="90"/>
    </row>
    <row r="110" spans="1:40" s="82" customFormat="1" ht="12">
      <c r="A110" s="1096"/>
      <c r="B110" s="1097"/>
      <c r="C110" s="1097"/>
      <c r="D110" s="1097"/>
      <c r="E110" s="327" t="s">
        <v>321</v>
      </c>
      <c r="F110" s="326"/>
      <c r="G110" s="326"/>
      <c r="H110" s="326"/>
      <c r="I110" s="326"/>
      <c r="J110" s="326"/>
      <c r="K110" s="326"/>
      <c r="L110" s="326"/>
      <c r="M110" s="326"/>
      <c r="N110" s="326"/>
      <c r="O110" s="326"/>
      <c r="P110" s="326"/>
      <c r="Q110" s="326"/>
      <c r="R110" s="326"/>
      <c r="S110" s="326"/>
      <c r="T110" s="326"/>
      <c r="U110" s="326"/>
      <c r="V110" s="326"/>
      <c r="W110" s="326"/>
      <c r="X110" s="326"/>
      <c r="Y110" s="326"/>
      <c r="Z110" s="326"/>
      <c r="AA110" s="326"/>
      <c r="AB110" s="326"/>
      <c r="AC110" s="326"/>
      <c r="AD110" s="326"/>
      <c r="AE110" s="326" t="s">
        <v>199</v>
      </c>
      <c r="AF110" s="326"/>
      <c r="AG110" s="326"/>
      <c r="AH110" s="326"/>
      <c r="AI110" s="326"/>
      <c r="AJ110" s="328"/>
      <c r="AK110" s="326"/>
      <c r="AL110" s="326"/>
      <c r="AM110" s="853"/>
      <c r="AN110" s="90"/>
    </row>
    <row r="111" spans="1:40" s="82" customFormat="1" ht="12">
      <c r="A111" s="1096"/>
      <c r="B111" s="1097"/>
      <c r="C111" s="1097"/>
      <c r="D111" s="1097"/>
      <c r="E111" s="327" t="s">
        <v>280</v>
      </c>
      <c r="F111" s="326"/>
      <c r="G111" s="326"/>
      <c r="H111" s="326"/>
      <c r="I111" s="326"/>
      <c r="J111" s="326"/>
      <c r="K111" s="326"/>
      <c r="L111" s="326"/>
      <c r="M111" s="326"/>
      <c r="N111" s="326"/>
      <c r="O111" s="326"/>
      <c r="P111" s="326"/>
      <c r="Q111" s="326"/>
      <c r="R111" s="326"/>
      <c r="S111" s="326"/>
      <c r="T111" s="326"/>
      <c r="U111" s="326"/>
      <c r="V111" s="326"/>
      <c r="W111" s="326"/>
      <c r="X111" s="326"/>
      <c r="Y111" s="326"/>
      <c r="Z111" s="326"/>
      <c r="AA111" s="326"/>
      <c r="AB111" s="326"/>
      <c r="AC111" s="326"/>
      <c r="AD111" s="326"/>
      <c r="AE111" s="326"/>
      <c r="AF111" s="326"/>
      <c r="AG111" s="326"/>
      <c r="AH111" s="326"/>
      <c r="AI111" s="326"/>
      <c r="AJ111" s="328"/>
      <c r="AK111" s="326"/>
      <c r="AL111" s="326"/>
      <c r="AM111" s="853"/>
      <c r="AN111" s="90"/>
    </row>
    <row r="112" spans="1:40" s="82" customFormat="1" ht="14.25" thickBot="1">
      <c r="A112" s="1096"/>
      <c r="B112" s="1097"/>
      <c r="C112" s="1097"/>
      <c r="D112" s="1097"/>
      <c r="E112" s="327" t="s">
        <v>346</v>
      </c>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329"/>
      <c r="AK112" s="290"/>
      <c r="AL112" s="290"/>
      <c r="AM112" s="844"/>
      <c r="AN112" s="75"/>
    </row>
    <row r="113" spans="1:41" s="82" customFormat="1" ht="18" customHeight="1" thickBot="1">
      <c r="A113" s="1098"/>
      <c r="B113" s="1099"/>
      <c r="C113" s="1099"/>
      <c r="D113" s="1099"/>
      <c r="E113" s="330" t="s">
        <v>198</v>
      </c>
      <c r="F113" s="178"/>
      <c r="G113" s="178"/>
      <c r="H113" s="178"/>
      <c r="I113" s="178"/>
      <c r="J113" s="178"/>
      <c r="K113" s="351"/>
      <c r="L113" s="1309" t="s">
        <v>33</v>
      </c>
      <c r="M113" s="1310"/>
      <c r="N113" s="1083"/>
      <c r="O113" s="1083"/>
      <c r="P113" s="331" t="s">
        <v>5</v>
      </c>
      <c r="Q113" s="1083"/>
      <c r="R113" s="1083"/>
      <c r="S113" s="331" t="s">
        <v>56</v>
      </c>
      <c r="T113" s="332" t="s">
        <v>48</v>
      </c>
      <c r="U113" s="352"/>
      <c r="V113" s="334" t="s">
        <v>57</v>
      </c>
      <c r="W113" s="332"/>
      <c r="X113" s="332"/>
      <c r="Y113" s="352"/>
      <c r="Z113" s="331" t="s">
        <v>58</v>
      </c>
      <c r="AA113" s="332"/>
      <c r="AB113" s="332" t="s">
        <v>49</v>
      </c>
      <c r="AC113" s="332"/>
      <c r="AD113" s="332"/>
      <c r="AE113" s="332"/>
      <c r="AF113" s="332"/>
      <c r="AG113" s="332"/>
      <c r="AH113" s="332"/>
      <c r="AI113" s="332"/>
      <c r="AJ113" s="335"/>
      <c r="AK113" s="614"/>
      <c r="AL113" s="614"/>
      <c r="AM113" s="844"/>
      <c r="AN113" s="90"/>
    </row>
    <row r="114" spans="1:41" s="82" customFormat="1" ht="12" customHeight="1">
      <c r="A114" s="309"/>
      <c r="B114" s="309"/>
      <c r="C114" s="309"/>
      <c r="D114" s="309"/>
      <c r="E114" s="337"/>
      <c r="F114" s="73"/>
      <c r="G114" s="73"/>
      <c r="H114" s="73"/>
      <c r="I114" s="73"/>
      <c r="J114" s="73"/>
      <c r="K114" s="73"/>
      <c r="L114" s="338"/>
      <c r="M114" s="338"/>
      <c r="N114" s="338"/>
      <c r="O114" s="338"/>
      <c r="P114" s="338"/>
      <c r="Q114" s="338"/>
      <c r="R114" s="338"/>
      <c r="S114" s="338"/>
      <c r="T114" s="73"/>
      <c r="U114" s="73"/>
      <c r="V114" s="339"/>
      <c r="W114" s="73"/>
      <c r="X114" s="73"/>
      <c r="Y114" s="73"/>
      <c r="Z114" s="338"/>
      <c r="AA114" s="73"/>
      <c r="AB114" s="73"/>
      <c r="AC114" s="73"/>
      <c r="AD114" s="73"/>
      <c r="AE114" s="73"/>
      <c r="AF114" s="73"/>
      <c r="AG114" s="73"/>
      <c r="AH114" s="73"/>
      <c r="AI114" s="73"/>
      <c r="AJ114" s="340"/>
      <c r="AK114" s="886"/>
      <c r="AL114" s="886"/>
      <c r="AM114" s="854"/>
      <c r="AN114" s="90"/>
    </row>
    <row r="115" spans="1:41" s="82" customFormat="1" ht="18" customHeight="1">
      <c r="A115" s="353" t="s">
        <v>324</v>
      </c>
      <c r="B115" s="309"/>
      <c r="C115" s="309"/>
      <c r="D115" s="309"/>
      <c r="E115" s="337"/>
      <c r="F115" s="73"/>
      <c r="G115" s="73"/>
      <c r="H115" s="73"/>
      <c r="I115" s="73"/>
      <c r="J115" s="73"/>
      <c r="K115" s="73"/>
      <c r="L115" s="338"/>
      <c r="M115" s="338"/>
      <c r="N115" s="338"/>
      <c r="O115" s="338"/>
      <c r="P115" s="338"/>
      <c r="Q115" s="338"/>
      <c r="R115" s="338"/>
      <c r="S115" s="338"/>
      <c r="T115" s="73"/>
      <c r="U115" s="73"/>
      <c r="V115" s="339"/>
      <c r="W115" s="73"/>
      <c r="X115" s="73"/>
      <c r="Y115" s="73"/>
      <c r="Z115" s="338"/>
      <c r="AA115" s="73"/>
      <c r="AB115" s="73"/>
      <c r="AC115" s="73"/>
      <c r="AD115" s="73"/>
      <c r="AE115" s="73"/>
      <c r="AF115" s="73"/>
      <c r="AG115" s="73"/>
      <c r="AH115" s="73"/>
      <c r="AI115" s="73"/>
      <c r="AJ115" s="340"/>
      <c r="AK115" s="886"/>
      <c r="AL115" s="886"/>
      <c r="AM115" s="854"/>
      <c r="AN115" s="90"/>
    </row>
    <row r="116" spans="1:41" s="82" customFormat="1" ht="12.75" thickBot="1">
      <c r="A116" s="311"/>
      <c r="B116" s="313"/>
      <c r="C116" s="313"/>
      <c r="D116" s="313"/>
      <c r="E116" s="337"/>
      <c r="F116" s="73"/>
      <c r="G116" s="73"/>
      <c r="H116" s="73"/>
      <c r="I116" s="73"/>
      <c r="J116" s="73"/>
      <c r="K116" s="73"/>
      <c r="L116" s="338"/>
      <c r="M116" s="338"/>
      <c r="N116" s="338"/>
      <c r="O116" s="338"/>
      <c r="P116" s="338"/>
      <c r="Q116" s="338"/>
      <c r="R116" s="338"/>
      <c r="S116" s="338"/>
      <c r="T116" s="73"/>
      <c r="U116" s="73"/>
      <c r="V116" s="339"/>
      <c r="W116" s="73"/>
      <c r="X116" s="73"/>
      <c r="Y116" s="73"/>
      <c r="Z116" s="338"/>
      <c r="AA116" s="73"/>
      <c r="AB116" s="73"/>
      <c r="AC116" s="73"/>
      <c r="AD116" s="73"/>
      <c r="AE116" s="73"/>
      <c r="AF116" s="73"/>
      <c r="AG116" s="73"/>
      <c r="AH116" s="73"/>
      <c r="AI116" s="73"/>
      <c r="AJ116" s="354" t="s">
        <v>322</v>
      </c>
      <c r="AK116" s="889"/>
      <c r="AL116" s="889"/>
      <c r="AM116" s="862"/>
    </row>
    <row r="117" spans="1:41" s="82" customFormat="1" ht="70.5" customHeight="1" thickBot="1">
      <c r="A117" s="1091" t="s">
        <v>224</v>
      </c>
      <c r="B117" s="1092"/>
      <c r="C117" s="1092"/>
      <c r="D117" s="1093"/>
      <c r="E117" s="1085"/>
      <c r="F117" s="1086"/>
      <c r="G117" s="1086"/>
      <c r="H117" s="1086"/>
      <c r="I117" s="1086"/>
      <c r="J117" s="1086"/>
      <c r="K117" s="1086"/>
      <c r="L117" s="1086"/>
      <c r="M117" s="1086"/>
      <c r="N117" s="1086"/>
      <c r="O117" s="1086"/>
      <c r="P117" s="1086"/>
      <c r="Q117" s="1086"/>
      <c r="R117" s="1086"/>
      <c r="S117" s="1086"/>
      <c r="T117" s="1086"/>
      <c r="U117" s="1086"/>
      <c r="V117" s="1086"/>
      <c r="W117" s="1086"/>
      <c r="X117" s="1086"/>
      <c r="Y117" s="1086"/>
      <c r="Z117" s="1086"/>
      <c r="AA117" s="1086"/>
      <c r="AB117" s="1086"/>
      <c r="AC117" s="1086"/>
      <c r="AD117" s="1086"/>
      <c r="AE117" s="1086"/>
      <c r="AF117" s="1086"/>
      <c r="AG117" s="1086"/>
      <c r="AH117" s="1086"/>
      <c r="AI117" s="1086"/>
      <c r="AJ117" s="1087"/>
      <c r="AK117" s="890"/>
      <c r="AL117" s="890"/>
      <c r="AM117" s="863"/>
    </row>
    <row r="118" spans="1:41" s="82" customFormat="1" ht="70.5" customHeight="1" thickBot="1">
      <c r="A118" s="1091" t="s">
        <v>323</v>
      </c>
      <c r="B118" s="1092"/>
      <c r="C118" s="1092"/>
      <c r="D118" s="1093"/>
      <c r="E118" s="1085"/>
      <c r="F118" s="1086"/>
      <c r="G118" s="1086"/>
      <c r="H118" s="1086"/>
      <c r="I118" s="1086"/>
      <c r="J118" s="1086"/>
      <c r="K118" s="1086"/>
      <c r="L118" s="1086"/>
      <c r="M118" s="1086"/>
      <c r="N118" s="1086"/>
      <c r="O118" s="1086"/>
      <c r="P118" s="1086"/>
      <c r="Q118" s="1086"/>
      <c r="R118" s="1086"/>
      <c r="S118" s="1086"/>
      <c r="T118" s="1086"/>
      <c r="U118" s="1086"/>
      <c r="V118" s="1086"/>
      <c r="W118" s="1086"/>
      <c r="X118" s="1086"/>
      <c r="Y118" s="1086"/>
      <c r="Z118" s="1086"/>
      <c r="AA118" s="1086"/>
      <c r="AB118" s="1086"/>
      <c r="AC118" s="1086"/>
      <c r="AD118" s="1086"/>
      <c r="AE118" s="1086"/>
      <c r="AF118" s="1086"/>
      <c r="AG118" s="1086"/>
      <c r="AH118" s="1086"/>
      <c r="AI118" s="1086"/>
      <c r="AJ118" s="1087"/>
      <c r="AK118" s="890"/>
      <c r="AL118" s="890"/>
      <c r="AM118" s="863"/>
    </row>
    <row r="119" spans="1:41" s="82" customFormat="1" ht="18" customHeight="1">
      <c r="A119" s="260"/>
      <c r="B119" s="309"/>
      <c r="C119" s="309"/>
      <c r="D119" s="309"/>
      <c r="E119" s="337"/>
      <c r="F119" s="73"/>
      <c r="G119" s="73"/>
      <c r="H119" s="73"/>
      <c r="I119" s="73"/>
      <c r="J119" s="73"/>
      <c r="K119" s="73"/>
      <c r="L119" s="338"/>
      <c r="M119" s="338"/>
      <c r="N119" s="338"/>
      <c r="O119" s="338"/>
      <c r="P119" s="338"/>
      <c r="Q119" s="338"/>
      <c r="R119" s="338"/>
      <c r="S119" s="338"/>
      <c r="T119" s="73"/>
      <c r="U119" s="73"/>
      <c r="V119" s="339"/>
      <c r="W119" s="73"/>
      <c r="X119" s="73"/>
      <c r="Y119" s="73"/>
      <c r="Z119" s="338"/>
      <c r="AA119" s="73"/>
      <c r="AB119" s="73"/>
      <c r="AC119" s="73"/>
      <c r="AD119" s="73"/>
      <c r="AE119" s="73"/>
      <c r="AF119" s="73"/>
      <c r="AG119" s="73"/>
      <c r="AH119" s="73"/>
      <c r="AI119" s="73"/>
      <c r="AJ119" s="340"/>
      <c r="AK119" s="886"/>
      <c r="AL119" s="886"/>
      <c r="AM119" s="854"/>
    </row>
    <row r="120" spans="1:41" s="82" customFormat="1" ht="6.75" customHeight="1">
      <c r="A120" s="89"/>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340"/>
      <c r="AK120" s="886"/>
      <c r="AL120" s="886"/>
      <c r="AM120" s="854"/>
    </row>
    <row r="121" spans="1:41" s="82" customFormat="1" ht="18" customHeight="1">
      <c r="A121" s="71"/>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340"/>
      <c r="AK121" s="886"/>
      <c r="AL121" s="886"/>
      <c r="AM121" s="854"/>
    </row>
    <row r="122" spans="1:41" s="82" customFormat="1" ht="6.75" customHeight="1">
      <c r="A122" s="89"/>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340"/>
      <c r="AK122" s="886"/>
      <c r="AL122" s="886"/>
      <c r="AM122" s="854"/>
    </row>
    <row r="123" spans="1:41" s="82" customFormat="1" ht="17.25" customHeight="1">
      <c r="A123" s="355" t="s">
        <v>284</v>
      </c>
      <c r="B123" s="356"/>
      <c r="C123" s="356"/>
      <c r="D123" s="356"/>
      <c r="E123" s="356"/>
      <c r="F123" s="356"/>
      <c r="G123" s="356"/>
      <c r="H123" s="356"/>
      <c r="I123" s="356"/>
      <c r="J123" s="356"/>
      <c r="K123" s="356"/>
      <c r="L123" s="356"/>
      <c r="M123" s="356"/>
      <c r="N123" s="356"/>
      <c r="O123" s="356"/>
      <c r="P123" s="356"/>
      <c r="Q123" s="356"/>
      <c r="R123" s="356"/>
      <c r="S123" s="356"/>
      <c r="T123" s="356"/>
      <c r="U123" s="356"/>
      <c r="V123" s="356"/>
      <c r="W123" s="356"/>
      <c r="X123" s="356"/>
      <c r="Y123" s="356"/>
      <c r="Z123" s="356"/>
      <c r="AA123" s="356"/>
      <c r="AB123" s="356"/>
      <c r="AC123" s="356"/>
      <c r="AD123" s="356"/>
      <c r="AE123" s="356"/>
      <c r="AF123" s="309"/>
      <c r="AJ123" s="90"/>
      <c r="AM123" s="854"/>
      <c r="AO123" s="356"/>
    </row>
    <row r="124" spans="1:41" s="82" customFormat="1" ht="16.5" customHeight="1">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F124" s="305" t="s">
        <v>222</v>
      </c>
      <c r="AG124" s="314"/>
      <c r="AH124" s="315" t="s">
        <v>146</v>
      </c>
      <c r="AI124" s="314"/>
      <c r="AJ124" s="316"/>
      <c r="AL124" s="880"/>
      <c r="AM124" s="857" t="b">
        <v>0</v>
      </c>
      <c r="AO124" s="81"/>
    </row>
    <row r="125" spans="1:41" s="82" customFormat="1" ht="17.25" customHeight="1">
      <c r="A125" s="81" t="s">
        <v>325</v>
      </c>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90"/>
      <c r="AM125" s="854"/>
      <c r="AN125" s="90"/>
      <c r="AO125" s="81"/>
    </row>
    <row r="126" spans="1:41" s="82" customFormat="1" ht="6.75" customHeight="1" thickBot="1">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90"/>
      <c r="AM126" s="854"/>
      <c r="AN126" s="90"/>
      <c r="AO126" s="81"/>
    </row>
    <row r="127" spans="1:41" s="82" customFormat="1" ht="17.25" customHeight="1" thickBot="1">
      <c r="A127" s="357" t="s">
        <v>326</v>
      </c>
      <c r="B127" s="358"/>
      <c r="C127" s="359"/>
      <c r="D127" s="359"/>
      <c r="E127" s="359"/>
      <c r="F127" s="359"/>
      <c r="G127" s="359"/>
      <c r="H127" s="359"/>
      <c r="I127" s="359"/>
      <c r="J127" s="359"/>
      <c r="K127" s="359"/>
      <c r="L127" s="359"/>
      <c r="M127" s="359"/>
      <c r="N127" s="359"/>
      <c r="O127" s="359"/>
      <c r="P127" s="359"/>
      <c r="Q127" s="359"/>
      <c r="R127" s="359"/>
      <c r="S127" s="359"/>
      <c r="T127" s="359"/>
      <c r="U127" s="360" t="s">
        <v>60</v>
      </c>
      <c r="V127" s="361"/>
      <c r="W127" s="361"/>
      <c r="X127" s="361"/>
      <c r="Y127" s="361"/>
      <c r="Z127" s="361"/>
      <c r="AA127" s="361"/>
      <c r="AB127" s="150"/>
      <c r="AC127" s="362"/>
      <c r="AD127" s="363" t="s">
        <v>71</v>
      </c>
      <c r="AE127" s="364"/>
      <c r="AF127" s="364"/>
      <c r="AG127" s="365"/>
      <c r="AH127" s="366" t="s">
        <v>72</v>
      </c>
      <c r="AI127" s="361"/>
      <c r="AJ127" s="367"/>
      <c r="AK127" s="291"/>
      <c r="AL127" s="291"/>
      <c r="AM127" s="858"/>
      <c r="AN127" s="90"/>
      <c r="AO127" s="156"/>
    </row>
    <row r="128" spans="1:41" s="82" customFormat="1" ht="18" customHeight="1">
      <c r="A128" s="368"/>
      <c r="B128" s="369" t="s">
        <v>281</v>
      </c>
      <c r="C128" s="278" t="s">
        <v>290</v>
      </c>
      <c r="D128" s="278"/>
      <c r="E128" s="278"/>
      <c r="F128" s="278"/>
      <c r="G128" s="278"/>
      <c r="H128" s="278"/>
      <c r="I128" s="278"/>
      <c r="J128" s="278"/>
      <c r="K128" s="278"/>
      <c r="L128" s="278"/>
      <c r="M128" s="278"/>
      <c r="N128" s="278"/>
      <c r="O128" s="278"/>
      <c r="P128" s="278"/>
      <c r="Q128" s="278"/>
      <c r="R128" s="278"/>
      <c r="S128" s="278"/>
      <c r="T128" s="278"/>
      <c r="U128" s="260"/>
      <c r="V128" s="260"/>
      <c r="W128" s="260"/>
      <c r="X128" s="260"/>
      <c r="Y128" s="370"/>
      <c r="Z128" s="370"/>
      <c r="AA128" s="370"/>
      <c r="AB128" s="370"/>
      <c r="AC128" s="81"/>
      <c r="AD128" s="81"/>
      <c r="AE128" s="81"/>
      <c r="AF128" s="81"/>
      <c r="AG128" s="156"/>
      <c r="AH128" s="156"/>
      <c r="AI128" s="156"/>
      <c r="AJ128" s="253"/>
      <c r="AK128" s="324"/>
      <c r="AL128" s="324"/>
      <c r="AM128" s="858"/>
      <c r="AN128" s="371"/>
      <c r="AO128" s="306"/>
    </row>
    <row r="129" spans="1:41" s="82" customFormat="1" ht="18" customHeight="1">
      <c r="A129" s="368"/>
      <c r="B129" s="372" t="s">
        <v>282</v>
      </c>
      <c r="C129" s="373" t="s">
        <v>291</v>
      </c>
      <c r="D129" s="373"/>
      <c r="E129" s="373"/>
      <c r="F129" s="373"/>
      <c r="G129" s="373"/>
      <c r="H129" s="373"/>
      <c r="I129" s="373"/>
      <c r="J129" s="373"/>
      <c r="K129" s="373"/>
      <c r="L129" s="373"/>
      <c r="M129" s="373"/>
      <c r="N129" s="373"/>
      <c r="O129" s="373"/>
      <c r="P129" s="373"/>
      <c r="Q129" s="373"/>
      <c r="R129" s="373"/>
      <c r="S129" s="373"/>
      <c r="T129" s="373"/>
      <c r="U129" s="373"/>
      <c r="V129" s="373"/>
      <c r="W129" s="373"/>
      <c r="X129" s="373"/>
      <c r="Y129" s="374"/>
      <c r="Z129" s="374"/>
      <c r="AA129" s="374"/>
      <c r="AB129" s="374"/>
      <c r="AC129" s="375"/>
      <c r="AD129" s="376"/>
      <c r="AE129" s="375"/>
      <c r="AF129" s="375"/>
      <c r="AG129" s="377"/>
      <c r="AH129" s="377"/>
      <c r="AI129" s="377"/>
      <c r="AJ129" s="378"/>
      <c r="AK129" s="324"/>
      <c r="AL129" s="324"/>
      <c r="AM129" s="858"/>
      <c r="AN129" s="371"/>
      <c r="AO129" s="306"/>
    </row>
    <row r="130" spans="1:41" s="82" customFormat="1" ht="18" customHeight="1">
      <c r="A130" s="379"/>
      <c r="B130" s="380" t="s">
        <v>283</v>
      </c>
      <c r="C130" s="312" t="s">
        <v>294</v>
      </c>
      <c r="D130" s="313"/>
      <c r="E130" s="313"/>
      <c r="F130" s="313"/>
      <c r="G130" s="313"/>
      <c r="H130" s="313"/>
      <c r="I130" s="313"/>
      <c r="J130" s="313"/>
      <c r="K130" s="313"/>
      <c r="L130" s="313"/>
      <c r="M130" s="313"/>
      <c r="N130" s="313"/>
      <c r="O130" s="313"/>
      <c r="P130" s="313"/>
      <c r="Q130" s="313"/>
      <c r="R130" s="313"/>
      <c r="S130" s="313"/>
      <c r="T130" s="313"/>
      <c r="U130" s="313"/>
      <c r="V130" s="313"/>
      <c r="W130" s="313"/>
      <c r="X130" s="313"/>
      <c r="Y130" s="381"/>
      <c r="Z130" s="381"/>
      <c r="AA130" s="381"/>
      <c r="AB130" s="381"/>
      <c r="AC130" s="176"/>
      <c r="AD130" s="176"/>
      <c r="AE130" s="176"/>
      <c r="AF130" s="176"/>
      <c r="AG130" s="318"/>
      <c r="AH130" s="318"/>
      <c r="AI130" s="318"/>
      <c r="AJ130" s="237"/>
      <c r="AK130" s="324"/>
      <c r="AL130" s="324"/>
      <c r="AM130" s="858"/>
      <c r="AN130" s="371"/>
      <c r="AO130" s="306"/>
    </row>
    <row r="131" spans="1:41" s="82" customFormat="1" ht="10.5" customHeight="1" thickBot="1">
      <c r="A131" s="382"/>
      <c r="B131" s="326"/>
      <c r="C131" s="260"/>
      <c r="D131" s="309"/>
      <c r="E131" s="309"/>
      <c r="F131" s="309"/>
      <c r="G131" s="309"/>
      <c r="H131" s="309"/>
      <c r="I131" s="309"/>
      <c r="J131" s="309"/>
      <c r="K131" s="309"/>
      <c r="L131" s="309"/>
      <c r="M131" s="309"/>
      <c r="N131" s="309"/>
      <c r="O131" s="309"/>
      <c r="P131" s="309"/>
      <c r="Q131" s="309"/>
      <c r="R131" s="309"/>
      <c r="S131" s="309"/>
      <c r="T131" s="309"/>
      <c r="U131" s="309"/>
      <c r="V131" s="309"/>
      <c r="W131" s="309"/>
      <c r="X131" s="309"/>
      <c r="Y131" s="370"/>
      <c r="Z131" s="370"/>
      <c r="AA131" s="370"/>
      <c r="AB131" s="370"/>
      <c r="AC131" s="81"/>
      <c r="AD131" s="81"/>
      <c r="AE131" s="81"/>
      <c r="AF131" s="81"/>
      <c r="AG131" s="156"/>
      <c r="AH131" s="156"/>
      <c r="AI131" s="156"/>
      <c r="AJ131" s="324"/>
      <c r="AK131" s="324"/>
      <c r="AL131" s="324"/>
      <c r="AM131" s="858"/>
      <c r="AN131" s="371"/>
      <c r="AO131" s="306"/>
    </row>
    <row r="132" spans="1:41" s="82" customFormat="1" ht="17.25" customHeight="1" thickBot="1">
      <c r="A132" s="383" t="s">
        <v>327</v>
      </c>
      <c r="B132" s="384"/>
      <c r="C132" s="384"/>
      <c r="D132" s="384"/>
      <c r="E132" s="384"/>
      <c r="F132" s="384"/>
      <c r="G132" s="384"/>
      <c r="H132" s="384"/>
      <c r="I132" s="384"/>
      <c r="J132" s="384"/>
      <c r="K132" s="384"/>
      <c r="L132" s="384"/>
      <c r="M132" s="384"/>
      <c r="N132" s="384"/>
      <c r="O132" s="384"/>
      <c r="P132" s="384"/>
      <c r="Q132" s="384"/>
      <c r="R132" s="384"/>
      <c r="S132" s="384"/>
      <c r="T132" s="385"/>
      <c r="U132" s="360" t="s">
        <v>60</v>
      </c>
      <c r="V132" s="150"/>
      <c r="W132" s="361"/>
      <c r="X132" s="361"/>
      <c r="Y132" s="361"/>
      <c r="Z132" s="361"/>
      <c r="AA132" s="361"/>
      <c r="AB132" s="361"/>
      <c r="AC132" s="362"/>
      <c r="AD132" s="363" t="s">
        <v>71</v>
      </c>
      <c r="AE132" s="364"/>
      <c r="AF132" s="364"/>
      <c r="AG132" s="365"/>
      <c r="AH132" s="366" t="s">
        <v>72</v>
      </c>
      <c r="AI132" s="361"/>
      <c r="AJ132" s="367"/>
      <c r="AK132" s="324"/>
      <c r="AL132" s="324"/>
      <c r="AM132" s="858"/>
      <c r="AN132" s="386"/>
      <c r="AO132" s="387"/>
    </row>
    <row r="133" spans="1:41" s="82" customFormat="1" ht="31.5" customHeight="1">
      <c r="A133" s="1106"/>
      <c r="B133" s="388" t="s">
        <v>63</v>
      </c>
      <c r="C133" s="1088" t="s">
        <v>296</v>
      </c>
      <c r="D133" s="1089"/>
      <c r="E133" s="1089"/>
      <c r="F133" s="1089"/>
      <c r="G133" s="1089"/>
      <c r="H133" s="1089"/>
      <c r="I133" s="1089"/>
      <c r="J133" s="1089"/>
      <c r="K133" s="1089"/>
      <c r="L133" s="1089"/>
      <c r="M133" s="1089"/>
      <c r="N133" s="1089"/>
      <c r="O133" s="1089"/>
      <c r="P133" s="1089"/>
      <c r="Q133" s="1089"/>
      <c r="R133" s="1089"/>
      <c r="S133" s="1089"/>
      <c r="T133" s="1089"/>
      <c r="U133" s="1089"/>
      <c r="V133" s="1089"/>
      <c r="W133" s="1089"/>
      <c r="X133" s="1089"/>
      <c r="Y133" s="1089"/>
      <c r="Z133" s="1089"/>
      <c r="AA133" s="1089"/>
      <c r="AB133" s="1089"/>
      <c r="AC133" s="1089"/>
      <c r="AD133" s="1089"/>
      <c r="AE133" s="1089"/>
      <c r="AF133" s="1089"/>
      <c r="AG133" s="1089"/>
      <c r="AH133" s="1089"/>
      <c r="AI133" s="1089"/>
      <c r="AJ133" s="1090"/>
      <c r="AK133" s="618"/>
      <c r="AL133" s="618"/>
      <c r="AM133" s="615"/>
      <c r="AN133" s="90"/>
      <c r="AO133" s="389"/>
    </row>
    <row r="134" spans="1:41" s="82" customFormat="1" ht="15" customHeight="1">
      <c r="A134" s="1107"/>
      <c r="B134" s="1123"/>
      <c r="C134" s="1125" t="s">
        <v>285</v>
      </c>
      <c r="D134" s="1126"/>
      <c r="E134" s="1126"/>
      <c r="F134" s="1126"/>
      <c r="G134" s="1126"/>
      <c r="H134" s="1126"/>
      <c r="I134" s="1126"/>
      <c r="J134" s="1127"/>
      <c r="K134" s="1128"/>
      <c r="L134" s="1114" t="s">
        <v>286</v>
      </c>
      <c r="M134" s="1314" t="s">
        <v>347</v>
      </c>
      <c r="N134" s="1097"/>
      <c r="O134" s="1097"/>
      <c r="P134" s="1097"/>
      <c r="Q134" s="1097"/>
      <c r="R134" s="1097"/>
      <c r="S134" s="1097"/>
      <c r="T134" s="1097"/>
      <c r="U134" s="1097"/>
      <c r="V134" s="1097"/>
      <c r="W134" s="1097"/>
      <c r="X134" s="1097"/>
      <c r="Y134" s="1097"/>
      <c r="Z134" s="1097"/>
      <c r="AA134" s="1097"/>
      <c r="AB134" s="1097"/>
      <c r="AC134" s="1097"/>
      <c r="AD134" s="1097"/>
      <c r="AE134" s="1097"/>
      <c r="AF134" s="1097"/>
      <c r="AG134" s="1097"/>
      <c r="AH134" s="1097"/>
      <c r="AI134" s="1097"/>
      <c r="AJ134" s="1315"/>
      <c r="AK134" s="618"/>
      <c r="AL134" s="618"/>
      <c r="AM134" s="615"/>
      <c r="AN134" s="390"/>
      <c r="AO134" s="391"/>
    </row>
    <row r="135" spans="1:41" s="82" customFormat="1" ht="15" customHeight="1" thickBot="1">
      <c r="A135" s="1107"/>
      <c r="B135" s="1124"/>
      <c r="C135" s="1125"/>
      <c r="D135" s="1126"/>
      <c r="E135" s="1126"/>
      <c r="F135" s="1126"/>
      <c r="G135" s="1126"/>
      <c r="H135" s="1126"/>
      <c r="I135" s="1126"/>
      <c r="J135" s="1127"/>
      <c r="K135" s="1128"/>
      <c r="L135" s="1114"/>
      <c r="M135" s="1314"/>
      <c r="N135" s="1097"/>
      <c r="O135" s="1097"/>
      <c r="P135" s="1097"/>
      <c r="Q135" s="1097"/>
      <c r="R135" s="1097"/>
      <c r="S135" s="1097"/>
      <c r="T135" s="1097"/>
      <c r="U135" s="1097"/>
      <c r="V135" s="1097"/>
      <c r="W135" s="1097"/>
      <c r="X135" s="1097"/>
      <c r="Y135" s="1097"/>
      <c r="Z135" s="1097"/>
      <c r="AA135" s="1097"/>
      <c r="AB135" s="1097"/>
      <c r="AC135" s="1097"/>
      <c r="AD135" s="1097"/>
      <c r="AE135" s="1097"/>
      <c r="AF135" s="1097"/>
      <c r="AG135" s="1097"/>
      <c r="AH135" s="1097"/>
      <c r="AI135" s="1097"/>
      <c r="AJ135" s="1315"/>
      <c r="AK135" s="618"/>
      <c r="AL135" s="618"/>
      <c r="AM135" s="615"/>
      <c r="AN135" s="390"/>
      <c r="AO135" s="391"/>
    </row>
    <row r="136" spans="1:41" s="82" customFormat="1" ht="75" customHeight="1" thickBot="1">
      <c r="A136" s="1107"/>
      <c r="B136" s="1124"/>
      <c r="C136" s="1125"/>
      <c r="D136" s="1126"/>
      <c r="E136" s="1126"/>
      <c r="F136" s="1126"/>
      <c r="G136" s="1126"/>
      <c r="H136" s="1126"/>
      <c r="I136" s="1126"/>
      <c r="J136" s="1127"/>
      <c r="K136" s="392"/>
      <c r="L136" s="1129"/>
      <c r="M136" s="1111"/>
      <c r="N136" s="1112"/>
      <c r="O136" s="1112"/>
      <c r="P136" s="1112"/>
      <c r="Q136" s="1112"/>
      <c r="R136" s="1112"/>
      <c r="S136" s="1112"/>
      <c r="T136" s="1112"/>
      <c r="U136" s="1112"/>
      <c r="V136" s="1112"/>
      <c r="W136" s="1112"/>
      <c r="X136" s="1112"/>
      <c r="Y136" s="1112"/>
      <c r="Z136" s="1112"/>
      <c r="AA136" s="1112"/>
      <c r="AB136" s="1112"/>
      <c r="AC136" s="1112"/>
      <c r="AD136" s="1112"/>
      <c r="AE136" s="1112"/>
      <c r="AF136" s="1112"/>
      <c r="AG136" s="1112"/>
      <c r="AH136" s="1112"/>
      <c r="AI136" s="1112"/>
      <c r="AJ136" s="1113"/>
      <c r="AK136" s="891"/>
      <c r="AL136" s="891"/>
      <c r="AM136" s="393"/>
      <c r="AN136" s="90"/>
      <c r="AO136" s="391"/>
    </row>
    <row r="137" spans="1:41" s="82" customFormat="1" ht="17.25" customHeight="1" thickBot="1">
      <c r="A137" s="1107"/>
      <c r="B137" s="1124"/>
      <c r="C137" s="1125"/>
      <c r="D137" s="1126"/>
      <c r="E137" s="1126"/>
      <c r="F137" s="1126"/>
      <c r="G137" s="1126"/>
      <c r="H137" s="1126"/>
      <c r="I137" s="1126"/>
      <c r="J137" s="1127"/>
      <c r="K137" s="394"/>
      <c r="L137" s="1114" t="s">
        <v>287</v>
      </c>
      <c r="M137" s="395" t="s">
        <v>66</v>
      </c>
      <c r="N137" s="391"/>
      <c r="O137" s="391"/>
      <c r="P137" s="391"/>
      <c r="Q137" s="391"/>
      <c r="R137" s="391"/>
      <c r="S137" s="391"/>
      <c r="T137" s="391"/>
      <c r="U137" s="391"/>
      <c r="V137" s="156" t="s">
        <v>73</v>
      </c>
      <c r="W137" s="391"/>
      <c r="X137" s="391"/>
      <c r="Y137" s="391"/>
      <c r="Z137" s="391"/>
      <c r="AA137" s="391"/>
      <c r="AB137" s="391"/>
      <c r="AC137" s="391"/>
      <c r="AD137" s="391"/>
      <c r="AE137" s="391"/>
      <c r="AF137" s="391"/>
      <c r="AG137" s="391"/>
      <c r="AH137" s="391"/>
      <c r="AI137" s="391"/>
      <c r="AJ137" s="396"/>
      <c r="AK137" s="391"/>
      <c r="AL137" s="391"/>
      <c r="AM137" s="864"/>
      <c r="AN137" s="390"/>
      <c r="AO137" s="391"/>
    </row>
    <row r="138" spans="1:41" s="82" customFormat="1" ht="75" customHeight="1" thickBot="1">
      <c r="A138" s="1108"/>
      <c r="B138" s="1124"/>
      <c r="C138" s="1125"/>
      <c r="D138" s="1126"/>
      <c r="E138" s="1126"/>
      <c r="F138" s="1126"/>
      <c r="G138" s="1126"/>
      <c r="H138" s="1126"/>
      <c r="I138" s="1126"/>
      <c r="J138" s="1127"/>
      <c r="K138" s="397"/>
      <c r="L138" s="1115"/>
      <c r="M138" s="1111"/>
      <c r="N138" s="1112"/>
      <c r="O138" s="1112"/>
      <c r="P138" s="1112"/>
      <c r="Q138" s="1112"/>
      <c r="R138" s="1112"/>
      <c r="S138" s="1112"/>
      <c r="T138" s="1112"/>
      <c r="U138" s="1112"/>
      <c r="V138" s="1112"/>
      <c r="W138" s="1112"/>
      <c r="X138" s="1112"/>
      <c r="Y138" s="1112"/>
      <c r="Z138" s="1112"/>
      <c r="AA138" s="1112"/>
      <c r="AB138" s="1112"/>
      <c r="AC138" s="1112"/>
      <c r="AD138" s="1112"/>
      <c r="AE138" s="1112"/>
      <c r="AF138" s="1112"/>
      <c r="AG138" s="1112"/>
      <c r="AH138" s="1112"/>
      <c r="AI138" s="1112"/>
      <c r="AJ138" s="1113"/>
      <c r="AK138" s="891"/>
      <c r="AL138" s="891"/>
      <c r="AM138" s="398"/>
      <c r="AN138" s="90"/>
      <c r="AO138" s="309"/>
    </row>
    <row r="139" spans="1:41" s="82" customFormat="1" ht="18" customHeight="1">
      <c r="A139" s="399"/>
      <c r="B139" s="400" t="s">
        <v>292</v>
      </c>
      <c r="C139" s="401" t="s">
        <v>293</v>
      </c>
      <c r="D139" s="402"/>
      <c r="E139" s="402"/>
      <c r="F139" s="402"/>
      <c r="G139" s="402"/>
      <c r="H139" s="402"/>
      <c r="I139" s="402"/>
      <c r="J139" s="402"/>
      <c r="K139" s="402"/>
      <c r="L139" s="402"/>
      <c r="M139" s="313"/>
      <c r="N139" s="313"/>
      <c r="O139" s="313"/>
      <c r="P139" s="313"/>
      <c r="Q139" s="313"/>
      <c r="R139" s="313"/>
      <c r="S139" s="313"/>
      <c r="T139" s="313"/>
      <c r="U139" s="313"/>
      <c r="V139" s="313"/>
      <c r="W139" s="313"/>
      <c r="X139" s="313"/>
      <c r="Y139" s="381"/>
      <c r="Z139" s="381"/>
      <c r="AA139" s="381"/>
      <c r="AB139" s="381"/>
      <c r="AC139" s="176"/>
      <c r="AD139" s="176"/>
      <c r="AE139" s="176"/>
      <c r="AF139" s="176"/>
      <c r="AG139" s="318"/>
      <c r="AH139" s="318"/>
      <c r="AI139" s="318"/>
      <c r="AJ139" s="403"/>
      <c r="AK139" s="291"/>
      <c r="AL139" s="291"/>
      <c r="AM139" s="858"/>
      <c r="AN139" s="371"/>
      <c r="AO139" s="306"/>
    </row>
    <row r="140" spans="1:41" s="82" customFormat="1" ht="10.5" customHeight="1" thickBot="1">
      <c r="A140" s="89"/>
      <c r="B140" s="89"/>
      <c r="C140" s="89"/>
      <c r="D140" s="89"/>
      <c r="E140" s="89"/>
      <c r="F140" s="89"/>
      <c r="G140" s="89"/>
      <c r="H140" s="89"/>
      <c r="I140" s="89"/>
      <c r="J140" s="89"/>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340"/>
      <c r="AK140" s="886"/>
      <c r="AL140" s="886"/>
      <c r="AM140" s="854"/>
      <c r="AO140" s="73"/>
    </row>
    <row r="141" spans="1:41" s="82" customFormat="1" ht="17.25" customHeight="1" thickBot="1">
      <c r="A141" s="404" t="s">
        <v>328</v>
      </c>
      <c r="B141" s="405"/>
      <c r="C141" s="405"/>
      <c r="D141" s="405"/>
      <c r="E141" s="405"/>
      <c r="F141" s="405"/>
      <c r="G141" s="405"/>
      <c r="H141" s="405"/>
      <c r="I141" s="405"/>
      <c r="J141" s="405"/>
      <c r="K141" s="405"/>
      <c r="L141" s="405"/>
      <c r="M141" s="405"/>
      <c r="N141" s="405"/>
      <c r="O141" s="405"/>
      <c r="P141" s="405"/>
      <c r="Q141" s="405"/>
      <c r="R141" s="405"/>
      <c r="S141" s="405"/>
      <c r="T141" s="405"/>
      <c r="U141" s="360" t="s">
        <v>99</v>
      </c>
      <c r="V141" s="150"/>
      <c r="W141" s="406"/>
      <c r="X141" s="406"/>
      <c r="Y141" s="406"/>
      <c r="Z141" s="406"/>
      <c r="AA141" s="406"/>
      <c r="AB141" s="406"/>
      <c r="AC141" s="362"/>
      <c r="AD141" s="363" t="s">
        <v>71</v>
      </c>
      <c r="AE141" s="364"/>
      <c r="AF141" s="364"/>
      <c r="AG141" s="365"/>
      <c r="AH141" s="366" t="s">
        <v>72</v>
      </c>
      <c r="AI141" s="361"/>
      <c r="AJ141" s="367"/>
      <c r="AK141" s="291"/>
      <c r="AL141" s="291"/>
      <c r="AM141" s="858"/>
      <c r="AN141" s="75"/>
      <c r="AO141" s="387"/>
    </row>
    <row r="142" spans="1:41" s="82" customFormat="1" ht="25.5" customHeight="1">
      <c r="A142" s="1106"/>
      <c r="B142" s="407" t="s">
        <v>281</v>
      </c>
      <c r="C142" s="1119" t="s">
        <v>100</v>
      </c>
      <c r="D142" s="1120"/>
      <c r="E142" s="1120"/>
      <c r="F142" s="1120"/>
      <c r="G142" s="1120"/>
      <c r="H142" s="1120"/>
      <c r="I142" s="1120"/>
      <c r="J142" s="1120"/>
      <c r="K142" s="1120"/>
      <c r="L142" s="1120"/>
      <c r="M142" s="1120"/>
      <c r="N142" s="1120"/>
      <c r="O142" s="1120"/>
      <c r="P142" s="1120"/>
      <c r="Q142" s="1120"/>
      <c r="R142" s="1120"/>
      <c r="S142" s="1120"/>
      <c r="T142" s="1120"/>
      <c r="U142" s="1121"/>
      <c r="V142" s="1121"/>
      <c r="W142" s="1121"/>
      <c r="X142" s="1121"/>
      <c r="Y142" s="1121"/>
      <c r="Z142" s="1121"/>
      <c r="AA142" s="1121"/>
      <c r="AB142" s="1121"/>
      <c r="AC142" s="1121"/>
      <c r="AD142" s="1121"/>
      <c r="AE142" s="1121"/>
      <c r="AF142" s="1121"/>
      <c r="AG142" s="1121"/>
      <c r="AH142" s="1121"/>
      <c r="AI142" s="1121"/>
      <c r="AJ142" s="1122"/>
      <c r="AK142" s="615"/>
      <c r="AL142" s="615"/>
      <c r="AM142" s="615"/>
      <c r="AN142" s="75"/>
      <c r="AO142" s="309"/>
    </row>
    <row r="143" spans="1:41" s="82" customFormat="1" ht="27" customHeight="1">
      <c r="A143" s="1107"/>
      <c r="B143" s="1307"/>
      <c r="C143" s="1311" t="s">
        <v>295</v>
      </c>
      <c r="D143" s="1312"/>
      <c r="E143" s="1312"/>
      <c r="F143" s="1312"/>
      <c r="G143" s="1312"/>
      <c r="H143" s="1312"/>
      <c r="I143" s="1312"/>
      <c r="J143" s="1313"/>
      <c r="K143" s="408"/>
      <c r="L143" s="409" t="s">
        <v>102</v>
      </c>
      <c r="M143" s="1323" t="s">
        <v>64</v>
      </c>
      <c r="N143" s="1324"/>
      <c r="O143" s="1324"/>
      <c r="P143" s="1324"/>
      <c r="Q143" s="1324"/>
      <c r="R143" s="1324"/>
      <c r="S143" s="1324"/>
      <c r="T143" s="1324"/>
      <c r="U143" s="1324"/>
      <c r="V143" s="1324"/>
      <c r="W143" s="1324"/>
      <c r="X143" s="1324"/>
      <c r="Y143" s="1324"/>
      <c r="Z143" s="1324"/>
      <c r="AA143" s="1324"/>
      <c r="AB143" s="1324"/>
      <c r="AC143" s="1324"/>
      <c r="AD143" s="1324"/>
      <c r="AE143" s="1324"/>
      <c r="AF143" s="1324"/>
      <c r="AG143" s="1324"/>
      <c r="AH143" s="1324"/>
      <c r="AI143" s="1324"/>
      <c r="AJ143" s="1325"/>
      <c r="AK143" s="617"/>
      <c r="AL143" s="617"/>
      <c r="AM143" s="624"/>
      <c r="AN143" s="75"/>
      <c r="AO143" s="306"/>
    </row>
    <row r="144" spans="1:41" s="82" customFormat="1" ht="40.5" customHeight="1">
      <c r="A144" s="1107"/>
      <c r="B144" s="1124"/>
      <c r="C144" s="1125"/>
      <c r="D144" s="1126"/>
      <c r="E144" s="1126"/>
      <c r="F144" s="1126"/>
      <c r="G144" s="1126"/>
      <c r="H144" s="1126"/>
      <c r="I144" s="1126"/>
      <c r="J144" s="1127"/>
      <c r="K144" s="410"/>
      <c r="L144" s="411" t="s">
        <v>289</v>
      </c>
      <c r="M144" s="1326" t="s">
        <v>61</v>
      </c>
      <c r="N144" s="1308"/>
      <c r="O144" s="1308"/>
      <c r="P144" s="1308"/>
      <c r="Q144" s="1308"/>
      <c r="R144" s="1308"/>
      <c r="S144" s="1308"/>
      <c r="T144" s="1308"/>
      <c r="U144" s="1308"/>
      <c r="V144" s="1308"/>
      <c r="W144" s="1308"/>
      <c r="X144" s="1308"/>
      <c r="Y144" s="1308"/>
      <c r="Z144" s="1308"/>
      <c r="AA144" s="1308"/>
      <c r="AB144" s="1308"/>
      <c r="AC144" s="1308"/>
      <c r="AD144" s="1308"/>
      <c r="AE144" s="1308"/>
      <c r="AF144" s="1308"/>
      <c r="AG144" s="1308"/>
      <c r="AH144" s="1308"/>
      <c r="AI144" s="1308"/>
      <c r="AJ144" s="1327"/>
      <c r="AK144" s="624"/>
      <c r="AL144" s="624"/>
      <c r="AM144" s="624"/>
      <c r="AN144" s="412"/>
      <c r="AO144" s="160"/>
    </row>
    <row r="145" spans="1:49" s="82" customFormat="1" ht="40.5" customHeight="1">
      <c r="A145" s="1108"/>
      <c r="B145" s="1124"/>
      <c r="C145" s="1125"/>
      <c r="D145" s="1126"/>
      <c r="E145" s="1126"/>
      <c r="F145" s="1126"/>
      <c r="G145" s="1126"/>
      <c r="H145" s="1126"/>
      <c r="I145" s="1126"/>
      <c r="J145" s="1127"/>
      <c r="K145" s="397"/>
      <c r="L145" s="413" t="s">
        <v>288</v>
      </c>
      <c r="M145" s="1157" t="s">
        <v>65</v>
      </c>
      <c r="N145" s="1158"/>
      <c r="O145" s="1158"/>
      <c r="P145" s="1158"/>
      <c r="Q145" s="1158"/>
      <c r="R145" s="1158"/>
      <c r="S145" s="1158"/>
      <c r="T145" s="1158"/>
      <c r="U145" s="1158"/>
      <c r="V145" s="1158"/>
      <c r="W145" s="1158"/>
      <c r="X145" s="1158"/>
      <c r="Y145" s="1158"/>
      <c r="Z145" s="1158"/>
      <c r="AA145" s="1158"/>
      <c r="AB145" s="1158"/>
      <c r="AC145" s="1158"/>
      <c r="AD145" s="1158"/>
      <c r="AE145" s="1158"/>
      <c r="AF145" s="1158"/>
      <c r="AG145" s="1158"/>
      <c r="AH145" s="1158"/>
      <c r="AI145" s="1158"/>
      <c r="AJ145" s="1159"/>
      <c r="AK145" s="624"/>
      <c r="AL145" s="624"/>
      <c r="AM145" s="624"/>
      <c r="AN145" s="412"/>
      <c r="AO145" s="160"/>
    </row>
    <row r="146" spans="1:49" s="82" customFormat="1" ht="18" customHeight="1">
      <c r="A146" s="399"/>
      <c r="B146" s="400" t="s">
        <v>292</v>
      </c>
      <c r="C146" s="401" t="s">
        <v>293</v>
      </c>
      <c r="D146" s="402"/>
      <c r="E146" s="402"/>
      <c r="F146" s="402"/>
      <c r="G146" s="402"/>
      <c r="H146" s="402"/>
      <c r="I146" s="402"/>
      <c r="J146" s="402"/>
      <c r="K146" s="402"/>
      <c r="L146" s="402"/>
      <c r="M146" s="402"/>
      <c r="N146" s="402"/>
      <c r="O146" s="402"/>
      <c r="P146" s="402"/>
      <c r="Q146" s="402"/>
      <c r="R146" s="402"/>
      <c r="S146" s="402"/>
      <c r="T146" s="402"/>
      <c r="U146" s="402"/>
      <c r="V146" s="402"/>
      <c r="W146" s="402"/>
      <c r="X146" s="402"/>
      <c r="Y146" s="414"/>
      <c r="Z146" s="414"/>
      <c r="AA146" s="414"/>
      <c r="AB146" s="414"/>
      <c r="AC146" s="415"/>
      <c r="AD146" s="415"/>
      <c r="AE146" s="415"/>
      <c r="AF146" s="415"/>
      <c r="AG146" s="416"/>
      <c r="AH146" s="416"/>
      <c r="AI146" s="416"/>
      <c r="AJ146" s="417"/>
      <c r="AK146" s="291"/>
      <c r="AL146" s="291"/>
      <c r="AM146" s="858"/>
      <c r="AN146" s="371"/>
      <c r="AO146" s="306"/>
    </row>
    <row r="147" spans="1:49" s="82" customFormat="1" ht="28.5" customHeight="1">
      <c r="A147" s="1160" t="s">
        <v>161</v>
      </c>
      <c r="B147" s="1160"/>
      <c r="C147" s="1160"/>
      <c r="D147" s="1160"/>
      <c r="E147" s="1160"/>
      <c r="F147" s="1160"/>
      <c r="G147" s="1160"/>
      <c r="H147" s="1160"/>
      <c r="I147" s="1160"/>
      <c r="J147" s="1160"/>
      <c r="K147" s="1160"/>
      <c r="L147" s="1160"/>
      <c r="M147" s="1160"/>
      <c r="N147" s="1160"/>
      <c r="O147" s="1160"/>
      <c r="P147" s="1160"/>
      <c r="Q147" s="1160"/>
      <c r="R147" s="1160"/>
      <c r="S147" s="1160"/>
      <c r="T147" s="1160"/>
      <c r="U147" s="1160"/>
      <c r="V147" s="1160"/>
      <c r="W147" s="1160"/>
      <c r="X147" s="1160"/>
      <c r="Y147" s="1160"/>
      <c r="Z147" s="1160"/>
      <c r="AA147" s="1160"/>
      <c r="AB147" s="1160"/>
      <c r="AC147" s="1160"/>
      <c r="AD147" s="1160"/>
      <c r="AE147" s="1160"/>
      <c r="AF147" s="1160"/>
      <c r="AG147" s="1160"/>
      <c r="AH147" s="1160"/>
      <c r="AI147" s="1160"/>
      <c r="AJ147" s="1160"/>
      <c r="AK147" s="625"/>
      <c r="AL147" s="625"/>
      <c r="AM147" s="626"/>
      <c r="AN147" s="412"/>
      <c r="AO147" s="309"/>
    </row>
    <row r="148" spans="1:49">
      <c r="A148" s="117" t="s">
        <v>223</v>
      </c>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K148" s="72"/>
      <c r="AL148" s="72"/>
      <c r="AN148" s="412"/>
      <c r="AW148" s="113"/>
    </row>
    <row r="149" spans="1:49" ht="18" customHeight="1">
      <c r="A149" s="117"/>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F149" s="305" t="s">
        <v>222</v>
      </c>
      <c r="AG149" s="961"/>
      <c r="AH149" s="419" t="s">
        <v>146</v>
      </c>
      <c r="AI149" s="418"/>
      <c r="AJ149" s="420"/>
      <c r="AK149" s="90"/>
      <c r="AL149" s="880"/>
      <c r="AM149" s="962" t="b">
        <v>0</v>
      </c>
      <c r="AN149" s="90"/>
      <c r="AW149" s="113"/>
    </row>
    <row r="150" spans="1:49" ht="88.5" customHeight="1">
      <c r="A150" s="1102" t="s">
        <v>586</v>
      </c>
      <c r="B150" s="1103"/>
      <c r="C150" s="1103"/>
      <c r="D150" s="1103"/>
      <c r="E150" s="1103"/>
      <c r="F150" s="1103"/>
      <c r="G150" s="1103"/>
      <c r="H150" s="1103"/>
      <c r="I150" s="1103"/>
      <c r="J150" s="1103"/>
      <c r="K150" s="1103"/>
      <c r="L150" s="1103"/>
      <c r="M150" s="1103"/>
      <c r="N150" s="1103"/>
      <c r="O150" s="1103"/>
      <c r="P150" s="1103"/>
      <c r="Q150" s="1103"/>
      <c r="R150" s="1103"/>
      <c r="S150" s="1103"/>
      <c r="T150" s="1103"/>
      <c r="U150" s="1103"/>
      <c r="V150" s="1103"/>
      <c r="W150" s="1103"/>
      <c r="X150" s="1103"/>
      <c r="Y150" s="1103"/>
      <c r="Z150" s="1103"/>
      <c r="AA150" s="1103"/>
      <c r="AB150" s="1103"/>
      <c r="AC150" s="1103"/>
      <c r="AD150" s="1103"/>
      <c r="AE150" s="1103"/>
      <c r="AF150" s="1103"/>
      <c r="AG150" s="1103"/>
      <c r="AH150" s="1103"/>
      <c r="AI150" s="1103"/>
      <c r="AJ150" s="1104"/>
      <c r="AK150" s="421"/>
      <c r="AL150" s="421"/>
      <c r="AM150" s="865"/>
      <c r="AN150" s="88"/>
      <c r="AW150" s="113"/>
    </row>
    <row r="151" spans="1:49" ht="7.5" customHeight="1">
      <c r="A151" s="422"/>
      <c r="B151" s="422"/>
      <c r="C151" s="422"/>
      <c r="D151" s="422"/>
      <c r="E151" s="422"/>
      <c r="F151" s="422"/>
      <c r="G151" s="422"/>
      <c r="H151" s="422"/>
      <c r="I151" s="422"/>
      <c r="J151" s="422"/>
      <c r="K151" s="422"/>
      <c r="L151" s="422"/>
      <c r="M151" s="422"/>
      <c r="N151" s="422"/>
      <c r="O151" s="422"/>
      <c r="P151" s="422"/>
      <c r="Q151" s="422"/>
      <c r="R151" s="422"/>
      <c r="S151" s="422"/>
      <c r="T151" s="422"/>
      <c r="U151" s="422"/>
      <c r="V151" s="422"/>
      <c r="W151" s="422"/>
      <c r="X151" s="422"/>
      <c r="Y151" s="422"/>
      <c r="Z151" s="422"/>
      <c r="AA151" s="422"/>
      <c r="AB151" s="422"/>
      <c r="AC151" s="422"/>
      <c r="AD151" s="422"/>
      <c r="AE151" s="422"/>
      <c r="AF151" s="422"/>
      <c r="AG151" s="422"/>
      <c r="AH151" s="422"/>
      <c r="AI151" s="422"/>
      <c r="AJ151" s="423"/>
      <c r="AK151" s="428"/>
      <c r="AL151" s="428"/>
      <c r="AM151" s="424"/>
      <c r="AN151" s="88"/>
      <c r="AW151" s="113"/>
    </row>
    <row r="152" spans="1:49" ht="15" customHeight="1" thickBot="1">
      <c r="A152" s="1320" t="s">
        <v>414</v>
      </c>
      <c r="B152" s="1321"/>
      <c r="C152" s="1321"/>
      <c r="D152" s="1322"/>
      <c r="E152" s="1116" t="s">
        <v>62</v>
      </c>
      <c r="F152" s="1117"/>
      <c r="G152" s="1117"/>
      <c r="H152" s="1117"/>
      <c r="I152" s="1117"/>
      <c r="J152" s="1117"/>
      <c r="K152" s="1117"/>
      <c r="L152" s="1117"/>
      <c r="M152" s="1117"/>
      <c r="N152" s="1117"/>
      <c r="O152" s="1117"/>
      <c r="P152" s="1117"/>
      <c r="Q152" s="1117"/>
      <c r="R152" s="1117"/>
      <c r="S152" s="1117"/>
      <c r="T152" s="1117"/>
      <c r="U152" s="1117"/>
      <c r="V152" s="1117"/>
      <c r="W152" s="1117"/>
      <c r="X152" s="1117"/>
      <c r="Y152" s="1117"/>
      <c r="Z152" s="1117"/>
      <c r="AA152" s="1117"/>
      <c r="AB152" s="1117"/>
      <c r="AC152" s="1117"/>
      <c r="AD152" s="1117"/>
      <c r="AE152" s="1117"/>
      <c r="AF152" s="1117"/>
      <c r="AG152" s="1117"/>
      <c r="AH152" s="1117"/>
      <c r="AI152" s="1117"/>
      <c r="AJ152" s="1118"/>
      <c r="AK152" s="425"/>
      <c r="AL152" s="425"/>
      <c r="AM152" s="428"/>
      <c r="AN152" s="88"/>
      <c r="AW152" s="113"/>
    </row>
    <row r="153" spans="1:49" s="591" customFormat="1" ht="14.25" customHeight="1">
      <c r="A153" s="1061" t="s">
        <v>415</v>
      </c>
      <c r="B153" s="1062"/>
      <c r="C153" s="1062"/>
      <c r="D153" s="1063"/>
      <c r="E153" s="590"/>
      <c r="F153" s="1109" t="s">
        <v>416</v>
      </c>
      <c r="G153" s="1109"/>
      <c r="H153" s="1109"/>
      <c r="I153" s="1109"/>
      <c r="J153" s="1109"/>
      <c r="K153" s="1109"/>
      <c r="L153" s="1109"/>
      <c r="M153" s="1109"/>
      <c r="N153" s="1109"/>
      <c r="O153" s="1109"/>
      <c r="P153" s="1109"/>
      <c r="Q153" s="1109"/>
      <c r="R153" s="1109"/>
      <c r="S153" s="1109"/>
      <c r="T153" s="1109"/>
      <c r="U153" s="1109"/>
      <c r="V153" s="1109"/>
      <c r="W153" s="1109"/>
      <c r="X153" s="1109"/>
      <c r="Y153" s="1109"/>
      <c r="Z153" s="1109"/>
      <c r="AA153" s="1109"/>
      <c r="AB153" s="1109"/>
      <c r="AC153" s="1109"/>
      <c r="AD153" s="1109"/>
      <c r="AE153" s="1109"/>
      <c r="AF153" s="1109"/>
      <c r="AG153" s="1109"/>
      <c r="AH153" s="1109"/>
      <c r="AI153" s="1109"/>
      <c r="AJ153" s="1110"/>
      <c r="AK153" s="892"/>
      <c r="AL153" s="892"/>
      <c r="AM153" s="866"/>
    </row>
    <row r="154" spans="1:49" s="591" customFormat="1" ht="13.5" customHeight="1">
      <c r="A154" s="1064"/>
      <c r="B154" s="1065"/>
      <c r="C154" s="1065"/>
      <c r="D154" s="1066"/>
      <c r="E154" s="592"/>
      <c r="F154" s="1073" t="s">
        <v>417</v>
      </c>
      <c r="G154" s="1073"/>
      <c r="H154" s="1073"/>
      <c r="I154" s="1073"/>
      <c r="J154" s="1073"/>
      <c r="K154" s="1073"/>
      <c r="L154" s="1073"/>
      <c r="M154" s="1073"/>
      <c r="N154" s="1073"/>
      <c r="O154" s="1073"/>
      <c r="P154" s="1073"/>
      <c r="Q154" s="1073"/>
      <c r="R154" s="1073"/>
      <c r="S154" s="1073"/>
      <c r="T154" s="1073"/>
      <c r="U154" s="1073"/>
      <c r="V154" s="1073"/>
      <c r="W154" s="1073"/>
      <c r="X154" s="1073"/>
      <c r="Y154" s="1073"/>
      <c r="Z154" s="1073"/>
      <c r="AA154" s="1073"/>
      <c r="AB154" s="1073"/>
      <c r="AC154" s="1073"/>
      <c r="AD154" s="1073"/>
      <c r="AE154" s="1073"/>
      <c r="AF154" s="1073"/>
      <c r="AG154" s="1073"/>
      <c r="AH154" s="1073"/>
      <c r="AI154" s="1073"/>
      <c r="AJ154" s="593"/>
      <c r="AK154" s="893"/>
      <c r="AL154" s="893"/>
      <c r="AM154" s="866"/>
    </row>
    <row r="155" spans="1:49" s="591" customFormat="1" ht="13.5" customHeight="1">
      <c r="A155" s="1064"/>
      <c r="B155" s="1065"/>
      <c r="C155" s="1065"/>
      <c r="D155" s="1066"/>
      <c r="E155" s="592"/>
      <c r="F155" s="1073" t="s">
        <v>418</v>
      </c>
      <c r="G155" s="1073"/>
      <c r="H155" s="1073"/>
      <c r="I155" s="1073"/>
      <c r="J155" s="1073"/>
      <c r="K155" s="1073"/>
      <c r="L155" s="1073"/>
      <c r="M155" s="1073"/>
      <c r="N155" s="1073"/>
      <c r="O155" s="1073"/>
      <c r="P155" s="1073"/>
      <c r="Q155" s="1073"/>
      <c r="R155" s="1073"/>
      <c r="S155" s="1073"/>
      <c r="T155" s="1073"/>
      <c r="U155" s="1073"/>
      <c r="V155" s="1073"/>
      <c r="W155" s="1073"/>
      <c r="X155" s="1073"/>
      <c r="Y155" s="1073"/>
      <c r="Z155" s="1073"/>
      <c r="AA155" s="1073"/>
      <c r="AB155" s="1073"/>
      <c r="AC155" s="1073"/>
      <c r="AD155" s="1073"/>
      <c r="AE155" s="1073"/>
      <c r="AF155" s="1073"/>
      <c r="AG155" s="1073"/>
      <c r="AH155" s="1073"/>
      <c r="AI155" s="1073"/>
      <c r="AJ155" s="593"/>
      <c r="AK155" s="893"/>
      <c r="AL155" s="893"/>
      <c r="AM155" s="866"/>
    </row>
    <row r="156" spans="1:49" s="591" customFormat="1" ht="13.5" customHeight="1">
      <c r="A156" s="1067"/>
      <c r="B156" s="1068"/>
      <c r="C156" s="1068"/>
      <c r="D156" s="1069"/>
      <c r="E156" s="594"/>
      <c r="F156" s="1074" t="s">
        <v>419</v>
      </c>
      <c r="G156" s="1074"/>
      <c r="H156" s="1074"/>
      <c r="I156" s="1074"/>
      <c r="J156" s="1074"/>
      <c r="K156" s="1074"/>
      <c r="L156" s="1074"/>
      <c r="M156" s="1074"/>
      <c r="N156" s="1074"/>
      <c r="O156" s="1074"/>
      <c r="P156" s="1074"/>
      <c r="Q156" s="1074"/>
      <c r="R156" s="1074"/>
      <c r="S156" s="1074"/>
      <c r="T156" s="1074"/>
      <c r="U156" s="1074"/>
      <c r="V156" s="1074"/>
      <c r="W156" s="1074"/>
      <c r="X156" s="1074"/>
      <c r="Y156" s="1074"/>
      <c r="Z156" s="1074"/>
      <c r="AA156" s="1074"/>
      <c r="AB156" s="1074"/>
      <c r="AC156" s="1074"/>
      <c r="AD156" s="1074"/>
      <c r="AE156" s="1074"/>
      <c r="AF156" s="1074"/>
      <c r="AG156" s="1074"/>
      <c r="AH156" s="1074"/>
      <c r="AI156" s="1074"/>
      <c r="AJ156" s="595"/>
      <c r="AK156" s="893"/>
      <c r="AL156" s="893"/>
      <c r="AM156" s="866"/>
    </row>
    <row r="157" spans="1:49" s="591" customFormat="1" ht="24.75" customHeight="1">
      <c r="A157" s="1061" t="s">
        <v>420</v>
      </c>
      <c r="B157" s="1062"/>
      <c r="C157" s="1062"/>
      <c r="D157" s="1063"/>
      <c r="E157" s="596"/>
      <c r="F157" s="1084" t="s">
        <v>421</v>
      </c>
      <c r="G157" s="1084"/>
      <c r="H157" s="1084"/>
      <c r="I157" s="1084"/>
      <c r="J157" s="1084"/>
      <c r="K157" s="1084"/>
      <c r="L157" s="1084"/>
      <c r="M157" s="1084"/>
      <c r="N157" s="1084"/>
      <c r="O157" s="1084"/>
      <c r="P157" s="1084"/>
      <c r="Q157" s="1084"/>
      <c r="R157" s="1084"/>
      <c r="S157" s="1084"/>
      <c r="T157" s="1084"/>
      <c r="U157" s="1084"/>
      <c r="V157" s="1084"/>
      <c r="W157" s="1084"/>
      <c r="X157" s="1084"/>
      <c r="Y157" s="1084"/>
      <c r="Z157" s="1084"/>
      <c r="AA157" s="1084"/>
      <c r="AB157" s="1084"/>
      <c r="AC157" s="1084"/>
      <c r="AD157" s="1084"/>
      <c r="AE157" s="1084"/>
      <c r="AF157" s="1084"/>
      <c r="AG157" s="1084"/>
      <c r="AH157" s="1084"/>
      <c r="AI157" s="1084"/>
      <c r="AJ157" s="597"/>
      <c r="AK157" s="893"/>
      <c r="AL157" s="893"/>
      <c r="AM157" s="866"/>
    </row>
    <row r="158" spans="1:49" s="600" customFormat="1" ht="13.5" customHeight="1">
      <c r="A158" s="1064"/>
      <c r="B158" s="1065"/>
      <c r="C158" s="1065"/>
      <c r="D158" s="1066"/>
      <c r="E158" s="598"/>
      <c r="F158" s="1080" t="s">
        <v>30</v>
      </c>
      <c r="G158" s="1080"/>
      <c r="H158" s="1080"/>
      <c r="I158" s="1080"/>
      <c r="J158" s="1080"/>
      <c r="K158" s="1080"/>
      <c r="L158" s="1080"/>
      <c r="M158" s="1080"/>
      <c r="N158" s="1080"/>
      <c r="O158" s="1080"/>
      <c r="P158" s="1080"/>
      <c r="Q158" s="1080"/>
      <c r="R158" s="1080"/>
      <c r="S158" s="1080"/>
      <c r="T158" s="1080"/>
      <c r="U158" s="1080"/>
      <c r="V158" s="1080"/>
      <c r="W158" s="1080"/>
      <c r="X158" s="1080"/>
      <c r="Y158" s="1080"/>
      <c r="Z158" s="1080"/>
      <c r="AA158" s="1080"/>
      <c r="AB158" s="1080"/>
      <c r="AC158" s="1080"/>
      <c r="AD158" s="1080"/>
      <c r="AE158" s="1080"/>
      <c r="AF158" s="1080"/>
      <c r="AG158" s="1080"/>
      <c r="AH158" s="1080"/>
      <c r="AI158" s="1080"/>
      <c r="AJ158" s="599"/>
      <c r="AK158" s="893"/>
      <c r="AL158" s="893"/>
      <c r="AM158" s="866"/>
    </row>
    <row r="159" spans="1:49" s="600" customFormat="1" ht="13.5" customHeight="1">
      <c r="A159" s="1064"/>
      <c r="B159" s="1065"/>
      <c r="C159" s="1065"/>
      <c r="D159" s="1066"/>
      <c r="E159" s="592"/>
      <c r="F159" s="1073" t="s">
        <v>422</v>
      </c>
      <c r="G159" s="1073"/>
      <c r="H159" s="1073"/>
      <c r="I159" s="1073"/>
      <c r="J159" s="1073"/>
      <c r="K159" s="1073"/>
      <c r="L159" s="1073"/>
      <c r="M159" s="1073"/>
      <c r="N159" s="1073"/>
      <c r="O159" s="1073"/>
      <c r="P159" s="1073"/>
      <c r="Q159" s="1073"/>
      <c r="R159" s="1073"/>
      <c r="S159" s="1073"/>
      <c r="T159" s="1073"/>
      <c r="U159" s="1073"/>
      <c r="V159" s="1073"/>
      <c r="W159" s="1073"/>
      <c r="X159" s="1073"/>
      <c r="Y159" s="1073"/>
      <c r="Z159" s="1073"/>
      <c r="AA159" s="1073"/>
      <c r="AB159" s="1073"/>
      <c r="AC159" s="1073"/>
      <c r="AD159" s="1073"/>
      <c r="AE159" s="1073"/>
      <c r="AF159" s="1073"/>
      <c r="AG159" s="1073"/>
      <c r="AH159" s="1073"/>
      <c r="AI159" s="1073"/>
      <c r="AJ159" s="593"/>
      <c r="AK159" s="893"/>
      <c r="AL159" s="893"/>
      <c r="AM159" s="866"/>
    </row>
    <row r="160" spans="1:49" s="600" customFormat="1" ht="15.75" customHeight="1">
      <c r="A160" s="1067"/>
      <c r="B160" s="1068"/>
      <c r="C160" s="1068"/>
      <c r="D160" s="1069"/>
      <c r="E160" s="601"/>
      <c r="F160" s="1075" t="s">
        <v>423</v>
      </c>
      <c r="G160" s="1075"/>
      <c r="H160" s="1075"/>
      <c r="I160" s="1075"/>
      <c r="J160" s="1075"/>
      <c r="K160" s="1075"/>
      <c r="L160" s="1075"/>
      <c r="M160" s="1075"/>
      <c r="N160" s="1075"/>
      <c r="O160" s="1075"/>
      <c r="P160" s="1075"/>
      <c r="Q160" s="1075"/>
      <c r="R160" s="1075"/>
      <c r="S160" s="1075"/>
      <c r="T160" s="1075"/>
      <c r="U160" s="1075"/>
      <c r="V160" s="1075"/>
      <c r="W160" s="1075"/>
      <c r="X160" s="1075"/>
      <c r="Y160" s="1075"/>
      <c r="Z160" s="1075"/>
      <c r="AA160" s="1075"/>
      <c r="AB160" s="1075"/>
      <c r="AC160" s="1075"/>
      <c r="AD160" s="1075"/>
      <c r="AE160" s="1075"/>
      <c r="AF160" s="1075"/>
      <c r="AG160" s="1075"/>
      <c r="AH160" s="1075"/>
      <c r="AI160" s="1075"/>
      <c r="AJ160" s="1076"/>
      <c r="AK160" s="894"/>
      <c r="AL160" s="894"/>
      <c r="AM160" s="866"/>
    </row>
    <row r="161" spans="1:39" s="600" customFormat="1" ht="13.5" customHeight="1">
      <c r="A161" s="1061" t="s">
        <v>424</v>
      </c>
      <c r="B161" s="1062"/>
      <c r="C161" s="1062"/>
      <c r="D161" s="1063"/>
      <c r="E161" s="598"/>
      <c r="F161" s="1080" t="s">
        <v>425</v>
      </c>
      <c r="G161" s="1080"/>
      <c r="H161" s="1080"/>
      <c r="I161" s="1080"/>
      <c r="J161" s="1080"/>
      <c r="K161" s="1080"/>
      <c r="L161" s="1080"/>
      <c r="M161" s="1080"/>
      <c r="N161" s="1080"/>
      <c r="O161" s="1080"/>
      <c r="P161" s="1080"/>
      <c r="Q161" s="1080"/>
      <c r="R161" s="1080"/>
      <c r="S161" s="1080"/>
      <c r="T161" s="1080"/>
      <c r="U161" s="1080"/>
      <c r="V161" s="1080"/>
      <c r="W161" s="1080"/>
      <c r="X161" s="1080"/>
      <c r="Y161" s="1080"/>
      <c r="Z161" s="1080"/>
      <c r="AA161" s="1080"/>
      <c r="AB161" s="1080"/>
      <c r="AC161" s="1080"/>
      <c r="AD161" s="1080"/>
      <c r="AE161" s="1080"/>
      <c r="AF161" s="1080"/>
      <c r="AG161" s="1080"/>
      <c r="AH161" s="1080"/>
      <c r="AI161" s="1080"/>
      <c r="AJ161" s="599"/>
      <c r="AK161" s="893"/>
      <c r="AL161" s="893"/>
      <c r="AM161" s="866"/>
    </row>
    <row r="162" spans="1:39" s="600" customFormat="1" ht="22.5" customHeight="1">
      <c r="A162" s="1064"/>
      <c r="B162" s="1065"/>
      <c r="C162" s="1065"/>
      <c r="D162" s="1066"/>
      <c r="E162" s="592"/>
      <c r="F162" s="1073" t="s">
        <v>426</v>
      </c>
      <c r="G162" s="1073"/>
      <c r="H162" s="1073"/>
      <c r="I162" s="1073"/>
      <c r="J162" s="1073"/>
      <c r="K162" s="1073"/>
      <c r="L162" s="1073"/>
      <c r="M162" s="1073"/>
      <c r="N162" s="1073"/>
      <c r="O162" s="1073"/>
      <c r="P162" s="1073"/>
      <c r="Q162" s="1073"/>
      <c r="R162" s="1073"/>
      <c r="S162" s="1073"/>
      <c r="T162" s="1073"/>
      <c r="U162" s="1073"/>
      <c r="V162" s="1073"/>
      <c r="W162" s="1073"/>
      <c r="X162" s="1073"/>
      <c r="Y162" s="1073"/>
      <c r="Z162" s="1073"/>
      <c r="AA162" s="1073"/>
      <c r="AB162" s="1073"/>
      <c r="AC162" s="1073"/>
      <c r="AD162" s="1073"/>
      <c r="AE162" s="1073"/>
      <c r="AF162" s="1073"/>
      <c r="AG162" s="1073"/>
      <c r="AH162" s="1073"/>
      <c r="AI162" s="1073"/>
      <c r="AJ162" s="593"/>
      <c r="AK162" s="893"/>
      <c r="AL162" s="893"/>
      <c r="AM162" s="866"/>
    </row>
    <row r="163" spans="1:39" s="600" customFormat="1" ht="13.5" customHeight="1">
      <c r="A163" s="1064"/>
      <c r="B163" s="1065"/>
      <c r="C163" s="1065"/>
      <c r="D163" s="1066"/>
      <c r="E163" s="592"/>
      <c r="F163" s="1077" t="s">
        <v>427</v>
      </c>
      <c r="G163" s="1077"/>
      <c r="H163" s="1077"/>
      <c r="I163" s="1077"/>
      <c r="J163" s="1077"/>
      <c r="K163" s="1077"/>
      <c r="L163" s="1077"/>
      <c r="M163" s="1077"/>
      <c r="N163" s="1077"/>
      <c r="O163" s="1077"/>
      <c r="P163" s="1077"/>
      <c r="Q163" s="1077"/>
      <c r="R163" s="1077"/>
      <c r="S163" s="1077"/>
      <c r="T163" s="1077"/>
      <c r="U163" s="1077"/>
      <c r="V163" s="1077"/>
      <c r="W163" s="1077"/>
      <c r="X163" s="1077"/>
      <c r="Y163" s="1077"/>
      <c r="Z163" s="1077"/>
      <c r="AA163" s="1077"/>
      <c r="AB163" s="1077"/>
      <c r="AC163" s="1077"/>
      <c r="AD163" s="1077"/>
      <c r="AE163" s="1077"/>
      <c r="AF163" s="1077"/>
      <c r="AG163" s="1077"/>
      <c r="AH163" s="1077"/>
      <c r="AI163" s="1077"/>
      <c r="AJ163" s="593"/>
      <c r="AK163" s="893"/>
      <c r="AL163" s="893"/>
      <c r="AM163" s="866"/>
    </row>
    <row r="164" spans="1:39" s="600" customFormat="1" ht="13.5" customHeight="1">
      <c r="A164" s="1067"/>
      <c r="B164" s="1068"/>
      <c r="C164" s="1068"/>
      <c r="D164" s="1069"/>
      <c r="E164" s="601"/>
      <c r="F164" s="1078" t="s">
        <v>428</v>
      </c>
      <c r="G164" s="1078"/>
      <c r="H164" s="1078"/>
      <c r="I164" s="1078"/>
      <c r="J164" s="1078"/>
      <c r="K164" s="1078"/>
      <c r="L164" s="1078"/>
      <c r="M164" s="1078"/>
      <c r="N164" s="1078"/>
      <c r="O164" s="1078"/>
      <c r="P164" s="1078"/>
      <c r="Q164" s="1078"/>
      <c r="R164" s="1078"/>
      <c r="S164" s="1078"/>
      <c r="T164" s="1078"/>
      <c r="U164" s="1078"/>
      <c r="V164" s="1078"/>
      <c r="W164" s="1078"/>
      <c r="X164" s="1078"/>
      <c r="Y164" s="1078"/>
      <c r="Z164" s="1078"/>
      <c r="AA164" s="1078"/>
      <c r="AB164" s="1078"/>
      <c r="AC164" s="1078"/>
      <c r="AD164" s="1078"/>
      <c r="AE164" s="1078"/>
      <c r="AF164" s="1078"/>
      <c r="AG164" s="1078"/>
      <c r="AH164" s="1078"/>
      <c r="AI164" s="1078"/>
      <c r="AJ164" s="602"/>
      <c r="AK164" s="893"/>
      <c r="AL164" s="893"/>
      <c r="AM164" s="866"/>
    </row>
    <row r="165" spans="1:39" s="600" customFormat="1" ht="24" customHeight="1">
      <c r="A165" s="1061" t="s">
        <v>429</v>
      </c>
      <c r="B165" s="1062"/>
      <c r="C165" s="1062"/>
      <c r="D165" s="1063"/>
      <c r="E165" s="598"/>
      <c r="F165" s="1081" t="s">
        <v>430</v>
      </c>
      <c r="G165" s="1081"/>
      <c r="H165" s="1081"/>
      <c r="I165" s="1081"/>
      <c r="J165" s="1081"/>
      <c r="K165" s="1081"/>
      <c r="L165" s="1081"/>
      <c r="M165" s="1081"/>
      <c r="N165" s="1081"/>
      <c r="O165" s="1081"/>
      <c r="P165" s="1081"/>
      <c r="Q165" s="1081"/>
      <c r="R165" s="1081"/>
      <c r="S165" s="1081"/>
      <c r="T165" s="1081"/>
      <c r="U165" s="1081"/>
      <c r="V165" s="1081"/>
      <c r="W165" s="1081"/>
      <c r="X165" s="1081"/>
      <c r="Y165" s="1081"/>
      <c r="Z165" s="1081"/>
      <c r="AA165" s="1081"/>
      <c r="AB165" s="1081"/>
      <c r="AC165" s="1081"/>
      <c r="AD165" s="1081"/>
      <c r="AE165" s="1081"/>
      <c r="AF165" s="1081"/>
      <c r="AG165" s="1081"/>
      <c r="AH165" s="1081"/>
      <c r="AI165" s="1081"/>
      <c r="AJ165" s="599"/>
      <c r="AK165" s="893"/>
      <c r="AL165" s="893"/>
      <c r="AM165" s="866"/>
    </row>
    <row r="166" spans="1:39" s="600" customFormat="1" ht="15" customHeight="1">
      <c r="A166" s="1064"/>
      <c r="B166" s="1065"/>
      <c r="C166" s="1065"/>
      <c r="D166" s="1066"/>
      <c r="E166" s="592"/>
      <c r="F166" s="1082" t="s">
        <v>431</v>
      </c>
      <c r="G166" s="1082"/>
      <c r="H166" s="1082"/>
      <c r="I166" s="1082"/>
      <c r="J166" s="1082"/>
      <c r="K166" s="1082"/>
      <c r="L166" s="1082"/>
      <c r="M166" s="1082"/>
      <c r="N166" s="1082"/>
      <c r="O166" s="1082"/>
      <c r="P166" s="1082"/>
      <c r="Q166" s="1082"/>
      <c r="R166" s="1082"/>
      <c r="S166" s="1082"/>
      <c r="T166" s="1082"/>
      <c r="U166" s="1082"/>
      <c r="V166" s="1082"/>
      <c r="W166" s="1082"/>
      <c r="X166" s="1082"/>
      <c r="Y166" s="1082"/>
      <c r="Z166" s="1082"/>
      <c r="AA166" s="1082"/>
      <c r="AB166" s="1082"/>
      <c r="AC166" s="1082"/>
      <c r="AD166" s="1082"/>
      <c r="AE166" s="1082"/>
      <c r="AF166" s="1082"/>
      <c r="AG166" s="1082"/>
      <c r="AH166" s="1082"/>
      <c r="AI166" s="1082"/>
      <c r="AJ166" s="599"/>
      <c r="AK166" s="893"/>
      <c r="AL166" s="893"/>
      <c r="AM166" s="867"/>
    </row>
    <row r="167" spans="1:39" s="600" customFormat="1" ht="13.5" customHeight="1">
      <c r="A167" s="1064"/>
      <c r="B167" s="1065"/>
      <c r="C167" s="1065"/>
      <c r="D167" s="1066"/>
      <c r="E167" s="598"/>
      <c r="F167" s="1081" t="s">
        <v>432</v>
      </c>
      <c r="G167" s="1081"/>
      <c r="H167" s="1081"/>
      <c r="I167" s="1081"/>
      <c r="J167" s="1081"/>
      <c r="K167" s="1081"/>
      <c r="L167" s="1081"/>
      <c r="M167" s="1081"/>
      <c r="N167" s="1081"/>
      <c r="O167" s="1081"/>
      <c r="P167" s="1081"/>
      <c r="Q167" s="1081"/>
      <c r="R167" s="1081"/>
      <c r="S167" s="1081"/>
      <c r="T167" s="1081"/>
      <c r="U167" s="1081"/>
      <c r="V167" s="1081"/>
      <c r="W167" s="1081"/>
      <c r="X167" s="1081"/>
      <c r="Y167" s="1081"/>
      <c r="Z167" s="1081"/>
      <c r="AA167" s="1081"/>
      <c r="AB167" s="1081"/>
      <c r="AC167" s="1081"/>
      <c r="AD167" s="1081"/>
      <c r="AE167" s="1081"/>
      <c r="AF167" s="1081"/>
      <c r="AG167" s="1081"/>
      <c r="AH167" s="1081"/>
      <c r="AI167" s="1081"/>
      <c r="AJ167" s="604"/>
      <c r="AK167" s="893"/>
      <c r="AL167" s="893"/>
      <c r="AM167" s="868"/>
    </row>
    <row r="168" spans="1:39" s="600" customFormat="1" ht="15.75" customHeight="1">
      <c r="A168" s="1067"/>
      <c r="B168" s="1068"/>
      <c r="C168" s="1068"/>
      <c r="D168" s="1069"/>
      <c r="E168" s="601"/>
      <c r="F168" s="1078" t="s">
        <v>433</v>
      </c>
      <c r="G168" s="1078"/>
      <c r="H168" s="1078"/>
      <c r="I168" s="1078"/>
      <c r="J168" s="1078"/>
      <c r="K168" s="1078"/>
      <c r="L168" s="1078"/>
      <c r="M168" s="1078"/>
      <c r="N168" s="1078"/>
      <c r="O168" s="1078"/>
      <c r="P168" s="1078"/>
      <c r="Q168" s="1078"/>
      <c r="R168" s="1078"/>
      <c r="S168" s="1078"/>
      <c r="T168" s="1078"/>
      <c r="U168" s="1078"/>
      <c r="V168" s="1078"/>
      <c r="W168" s="1078"/>
      <c r="X168" s="1078"/>
      <c r="Y168" s="1078"/>
      <c r="Z168" s="1078"/>
      <c r="AA168" s="1078"/>
      <c r="AB168" s="1078"/>
      <c r="AC168" s="1078"/>
      <c r="AD168" s="1078"/>
      <c r="AE168" s="1078"/>
      <c r="AF168" s="1078"/>
      <c r="AG168" s="1078"/>
      <c r="AH168" s="1078"/>
      <c r="AI168" s="1078"/>
      <c r="AJ168" s="1079"/>
      <c r="AK168" s="892"/>
      <c r="AL168" s="892"/>
      <c r="AM168" s="868"/>
    </row>
    <row r="169" spans="1:39" s="600" customFormat="1" ht="13.5" customHeight="1">
      <c r="A169" s="1061" t="s">
        <v>434</v>
      </c>
      <c r="B169" s="1062"/>
      <c r="C169" s="1062"/>
      <c r="D169" s="1063"/>
      <c r="E169" s="598"/>
      <c r="F169" s="1081" t="s">
        <v>435</v>
      </c>
      <c r="G169" s="1081"/>
      <c r="H169" s="1081"/>
      <c r="I169" s="1081"/>
      <c r="J169" s="1081"/>
      <c r="K169" s="1081"/>
      <c r="L169" s="1081"/>
      <c r="M169" s="1081"/>
      <c r="N169" s="1081"/>
      <c r="O169" s="1081"/>
      <c r="P169" s="1081"/>
      <c r="Q169" s="1081"/>
      <c r="R169" s="1081"/>
      <c r="S169" s="1081"/>
      <c r="T169" s="1081"/>
      <c r="U169" s="1081"/>
      <c r="V169" s="1081"/>
      <c r="W169" s="1081"/>
      <c r="X169" s="1081"/>
      <c r="Y169" s="1081"/>
      <c r="Z169" s="1081"/>
      <c r="AA169" s="1081"/>
      <c r="AB169" s="1081"/>
      <c r="AC169" s="1081"/>
      <c r="AD169" s="1081"/>
      <c r="AE169" s="1081"/>
      <c r="AF169" s="1081"/>
      <c r="AG169" s="1081"/>
      <c r="AH169" s="1081"/>
      <c r="AI169" s="1081"/>
      <c r="AJ169" s="599"/>
      <c r="AK169" s="893"/>
      <c r="AL169" s="893"/>
      <c r="AM169" s="868"/>
    </row>
    <row r="170" spans="1:39" s="600" customFormat="1" ht="21" customHeight="1">
      <c r="A170" s="1064"/>
      <c r="B170" s="1065"/>
      <c r="C170" s="1065"/>
      <c r="D170" s="1066"/>
      <c r="E170" s="592"/>
      <c r="F170" s="1082" t="s">
        <v>436</v>
      </c>
      <c r="G170" s="1082"/>
      <c r="H170" s="1082"/>
      <c r="I170" s="1082"/>
      <c r="J170" s="1082"/>
      <c r="K170" s="1082"/>
      <c r="L170" s="1082"/>
      <c r="M170" s="1082"/>
      <c r="N170" s="1082"/>
      <c r="O170" s="1082"/>
      <c r="P170" s="1082"/>
      <c r="Q170" s="1082"/>
      <c r="R170" s="1082"/>
      <c r="S170" s="1082"/>
      <c r="T170" s="1082"/>
      <c r="U170" s="1082"/>
      <c r="V170" s="1082"/>
      <c r="W170" s="1082"/>
      <c r="X170" s="1082"/>
      <c r="Y170" s="1082"/>
      <c r="Z170" s="1082"/>
      <c r="AA170" s="1082"/>
      <c r="AB170" s="1082"/>
      <c r="AC170" s="1082"/>
      <c r="AD170" s="1082"/>
      <c r="AE170" s="1082"/>
      <c r="AF170" s="1082"/>
      <c r="AG170" s="1082"/>
      <c r="AH170" s="1082"/>
      <c r="AI170" s="1082"/>
      <c r="AJ170" s="593"/>
      <c r="AK170" s="893"/>
      <c r="AL170" s="893"/>
      <c r="AM170" s="868"/>
    </row>
    <row r="171" spans="1:39" s="600" customFormat="1" ht="13.5" customHeight="1">
      <c r="A171" s="1064"/>
      <c r="B171" s="1065"/>
      <c r="C171" s="1065"/>
      <c r="D171" s="1066"/>
      <c r="E171" s="592"/>
      <c r="F171" s="1082" t="s">
        <v>437</v>
      </c>
      <c r="G171" s="1082"/>
      <c r="H171" s="1082"/>
      <c r="I171" s="1082"/>
      <c r="J171" s="1082"/>
      <c r="K171" s="1082"/>
      <c r="L171" s="1082"/>
      <c r="M171" s="1082"/>
      <c r="N171" s="1082"/>
      <c r="O171" s="1082"/>
      <c r="P171" s="1082"/>
      <c r="Q171" s="1082"/>
      <c r="R171" s="1082"/>
      <c r="S171" s="1082"/>
      <c r="T171" s="1082"/>
      <c r="U171" s="1082"/>
      <c r="V171" s="1082"/>
      <c r="W171" s="1082"/>
      <c r="X171" s="1082"/>
      <c r="Y171" s="1082"/>
      <c r="Z171" s="1082"/>
      <c r="AA171" s="1082"/>
      <c r="AB171" s="1082"/>
      <c r="AC171" s="1082"/>
      <c r="AD171" s="1082"/>
      <c r="AE171" s="1082"/>
      <c r="AF171" s="1082"/>
      <c r="AG171" s="1082"/>
      <c r="AH171" s="1082"/>
      <c r="AI171" s="1082"/>
      <c r="AJ171" s="593"/>
      <c r="AK171" s="893"/>
      <c r="AL171" s="893"/>
      <c r="AM171" s="868"/>
    </row>
    <row r="172" spans="1:39" s="600" customFormat="1" ht="13.5" customHeight="1">
      <c r="A172" s="1067"/>
      <c r="B172" s="1068"/>
      <c r="C172" s="1068"/>
      <c r="D172" s="1069"/>
      <c r="E172" s="601"/>
      <c r="F172" s="1078" t="s">
        <v>438</v>
      </c>
      <c r="G172" s="1078"/>
      <c r="H172" s="1078"/>
      <c r="I172" s="1078"/>
      <c r="J172" s="1078"/>
      <c r="K172" s="1078"/>
      <c r="L172" s="1078"/>
      <c r="M172" s="1078"/>
      <c r="N172" s="1078"/>
      <c r="O172" s="1078"/>
      <c r="P172" s="1078"/>
      <c r="Q172" s="1078"/>
      <c r="R172" s="1078"/>
      <c r="S172" s="1078"/>
      <c r="T172" s="1078"/>
      <c r="U172" s="1078"/>
      <c r="V172" s="1078"/>
      <c r="W172" s="1078"/>
      <c r="X172" s="1078"/>
      <c r="Y172" s="1078"/>
      <c r="Z172" s="1078"/>
      <c r="AA172" s="1078"/>
      <c r="AB172" s="1078"/>
      <c r="AC172" s="1078"/>
      <c r="AD172" s="1078"/>
      <c r="AE172" s="1078"/>
      <c r="AF172" s="1078"/>
      <c r="AG172" s="1078"/>
      <c r="AH172" s="1078"/>
      <c r="AI172" s="1078"/>
      <c r="AJ172" s="602"/>
      <c r="AK172" s="893"/>
      <c r="AL172" s="893"/>
      <c r="AM172" s="868"/>
    </row>
    <row r="173" spans="1:39" s="600" customFormat="1" ht="13.5" customHeight="1">
      <c r="A173" s="1061" t="s">
        <v>439</v>
      </c>
      <c r="B173" s="1062"/>
      <c r="C173" s="1062"/>
      <c r="D173" s="1063"/>
      <c r="E173" s="598"/>
      <c r="F173" s="1070" t="s">
        <v>31</v>
      </c>
      <c r="G173" s="1070"/>
      <c r="H173" s="1070"/>
      <c r="I173" s="1070"/>
      <c r="J173" s="1070"/>
      <c r="K173" s="1070"/>
      <c r="L173" s="1070"/>
      <c r="M173" s="1070"/>
      <c r="N173" s="1070"/>
      <c r="O173" s="1070"/>
      <c r="P173" s="1070"/>
      <c r="Q173" s="1070"/>
      <c r="R173" s="1070"/>
      <c r="S173" s="1070"/>
      <c r="T173" s="1070"/>
      <c r="U173" s="1070"/>
      <c r="V173" s="1070"/>
      <c r="W173" s="1070"/>
      <c r="X173" s="1070"/>
      <c r="Y173" s="1070"/>
      <c r="Z173" s="1070"/>
      <c r="AA173" s="1070"/>
      <c r="AB173" s="1070"/>
      <c r="AC173" s="1070"/>
      <c r="AD173" s="1070"/>
      <c r="AE173" s="1070"/>
      <c r="AF173" s="1070"/>
      <c r="AG173" s="1070"/>
      <c r="AH173" s="1070"/>
      <c r="AI173" s="1070"/>
      <c r="AJ173" s="1071"/>
      <c r="AK173" s="892"/>
      <c r="AL173" s="892"/>
      <c r="AM173" s="869"/>
    </row>
    <row r="174" spans="1:39" s="600" customFormat="1" ht="13.5" customHeight="1">
      <c r="A174" s="1064"/>
      <c r="B174" s="1065"/>
      <c r="C174" s="1065"/>
      <c r="D174" s="1066"/>
      <c r="E174" s="592"/>
      <c r="F174" s="1082" t="s">
        <v>440</v>
      </c>
      <c r="G174" s="1082"/>
      <c r="H174" s="1082"/>
      <c r="I174" s="1082"/>
      <c r="J174" s="1082"/>
      <c r="K174" s="1082"/>
      <c r="L174" s="1082"/>
      <c r="M174" s="1082"/>
      <c r="N174" s="1082"/>
      <c r="O174" s="1082"/>
      <c r="P174" s="1082"/>
      <c r="Q174" s="1082"/>
      <c r="R174" s="1082"/>
      <c r="S174" s="1082"/>
      <c r="T174" s="1082"/>
      <c r="U174" s="1082"/>
      <c r="V174" s="1082"/>
      <c r="W174" s="1082"/>
      <c r="X174" s="1082"/>
      <c r="Y174" s="1082"/>
      <c r="Z174" s="1082"/>
      <c r="AA174" s="1082"/>
      <c r="AB174" s="1082"/>
      <c r="AC174" s="1082"/>
      <c r="AD174" s="1082"/>
      <c r="AE174" s="1082"/>
      <c r="AF174" s="1082"/>
      <c r="AG174" s="1082"/>
      <c r="AH174" s="1082"/>
      <c r="AI174" s="1082"/>
      <c r="AJ174" s="593"/>
      <c r="AK174" s="893"/>
      <c r="AL174" s="893"/>
      <c r="AM174" s="866"/>
    </row>
    <row r="175" spans="1:39" s="600" customFormat="1" ht="13.5" customHeight="1">
      <c r="A175" s="1064"/>
      <c r="B175" s="1065"/>
      <c r="C175" s="1065"/>
      <c r="D175" s="1066"/>
      <c r="E175" s="592"/>
      <c r="F175" s="1082" t="s">
        <v>441</v>
      </c>
      <c r="G175" s="1082"/>
      <c r="H175" s="1082"/>
      <c r="I175" s="1082"/>
      <c r="J175" s="1082"/>
      <c r="K175" s="1082"/>
      <c r="L175" s="1082"/>
      <c r="M175" s="1082"/>
      <c r="N175" s="1082"/>
      <c r="O175" s="1082"/>
      <c r="P175" s="1082"/>
      <c r="Q175" s="1082"/>
      <c r="R175" s="1082"/>
      <c r="S175" s="1082"/>
      <c r="T175" s="1082"/>
      <c r="U175" s="1082"/>
      <c r="V175" s="1082"/>
      <c r="W175" s="1082"/>
      <c r="X175" s="1082"/>
      <c r="Y175" s="1082"/>
      <c r="Z175" s="1082"/>
      <c r="AA175" s="1082"/>
      <c r="AB175" s="1082"/>
      <c r="AC175" s="1082"/>
      <c r="AD175" s="1082"/>
      <c r="AE175" s="1082"/>
      <c r="AF175" s="1082"/>
      <c r="AG175" s="1082"/>
      <c r="AH175" s="1082"/>
      <c r="AI175" s="1082"/>
      <c r="AJ175" s="593"/>
      <c r="AK175" s="893"/>
      <c r="AL175" s="893"/>
      <c r="AM175" s="866"/>
    </row>
    <row r="176" spans="1:39" s="600" customFormat="1" ht="13.5" customHeight="1" thickBot="1">
      <c r="A176" s="1067"/>
      <c r="B176" s="1068"/>
      <c r="C176" s="1068"/>
      <c r="D176" s="1069"/>
      <c r="E176" s="605"/>
      <c r="F176" s="1072" t="s">
        <v>442</v>
      </c>
      <c r="G176" s="1072"/>
      <c r="H176" s="1072"/>
      <c r="I176" s="1072"/>
      <c r="J176" s="1072"/>
      <c r="K176" s="1072"/>
      <c r="L176" s="1072"/>
      <c r="M176" s="1072"/>
      <c r="N176" s="1072"/>
      <c r="O176" s="1072"/>
      <c r="P176" s="1072"/>
      <c r="Q176" s="1072"/>
      <c r="R176" s="1072"/>
      <c r="S176" s="1072"/>
      <c r="T176" s="1072"/>
      <c r="U176" s="1072"/>
      <c r="V176" s="1072"/>
      <c r="W176" s="1072"/>
      <c r="X176" s="1072"/>
      <c r="Y176" s="1072"/>
      <c r="Z176" s="1072"/>
      <c r="AA176" s="1072"/>
      <c r="AB176" s="1072"/>
      <c r="AC176" s="1072"/>
      <c r="AD176" s="1072"/>
      <c r="AE176" s="1072"/>
      <c r="AF176" s="1072"/>
      <c r="AG176" s="1072"/>
      <c r="AH176" s="1072"/>
      <c r="AI176" s="1072"/>
      <c r="AJ176" s="606"/>
      <c r="AK176" s="893"/>
      <c r="AL176" s="893"/>
      <c r="AM176" s="867"/>
    </row>
    <row r="177" spans="1:49" ht="9" customHeight="1">
      <c r="A177" s="428"/>
      <c r="B177" s="428"/>
      <c r="C177" s="428"/>
      <c r="D177" s="428"/>
      <c r="E177" s="428"/>
      <c r="F177" s="428"/>
      <c r="G177" s="428"/>
      <c r="H177" s="428"/>
      <c r="I177" s="428"/>
      <c r="J177" s="428"/>
      <c r="K177" s="428"/>
      <c r="L177" s="428"/>
      <c r="M177" s="428"/>
      <c r="N177" s="428"/>
      <c r="O177" s="428"/>
      <c r="P177" s="428"/>
      <c r="Q177" s="428"/>
      <c r="R177" s="428"/>
      <c r="S177" s="428"/>
      <c r="T177" s="428"/>
      <c r="U177" s="428"/>
      <c r="V177" s="428"/>
      <c r="W177" s="428"/>
      <c r="X177" s="428"/>
      <c r="Y177" s="428"/>
      <c r="Z177" s="428"/>
      <c r="AA177" s="428"/>
      <c r="AB177" s="428"/>
      <c r="AC177" s="428"/>
      <c r="AD177" s="428"/>
      <c r="AE177" s="428"/>
      <c r="AF177" s="428"/>
      <c r="AG177" s="428"/>
      <c r="AH177" s="428"/>
      <c r="AI177" s="428"/>
      <c r="AJ177" s="429"/>
      <c r="AK177" s="895"/>
      <c r="AL177" s="895"/>
      <c r="AM177" s="429"/>
      <c r="AN177" s="75"/>
      <c r="AW177" s="113"/>
    </row>
    <row r="178" spans="1:49">
      <c r="A178" s="117" t="s">
        <v>514</v>
      </c>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K178" s="72"/>
      <c r="AL178" s="72"/>
      <c r="AN178" s="75"/>
      <c r="AW178" s="113"/>
    </row>
    <row r="179" spans="1:49" ht="17.25" customHeight="1">
      <c r="A179" s="117"/>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F179" s="305" t="s">
        <v>222</v>
      </c>
      <c r="AG179" s="344"/>
      <c r="AH179" s="350" t="s">
        <v>146</v>
      </c>
      <c r="AI179" s="344"/>
      <c r="AJ179" s="430"/>
      <c r="AK179" s="90"/>
      <c r="AL179" s="880"/>
      <c r="AM179" s="870" t="b">
        <v>0</v>
      </c>
      <c r="AW179" s="113"/>
    </row>
    <row r="180" spans="1:49" ht="14.25" thickBot="1">
      <c r="A180" s="431" t="s">
        <v>191</v>
      </c>
      <c r="B180" s="428"/>
      <c r="C180" s="428"/>
      <c r="D180" s="428"/>
      <c r="E180" s="428"/>
      <c r="F180" s="428"/>
      <c r="G180" s="428"/>
      <c r="H180" s="428"/>
      <c r="I180" s="428"/>
      <c r="J180" s="428"/>
      <c r="K180" s="428"/>
      <c r="L180" s="428"/>
      <c r="M180" s="428"/>
      <c r="N180" s="428"/>
      <c r="O180" s="428"/>
      <c r="P180" s="428"/>
      <c r="Q180" s="428"/>
      <c r="R180" s="428"/>
      <c r="S180" s="428"/>
      <c r="T180" s="428"/>
      <c r="U180" s="428"/>
      <c r="V180" s="428"/>
      <c r="W180" s="428"/>
      <c r="X180" s="428"/>
      <c r="Y180" s="428"/>
      <c r="Z180" s="428"/>
      <c r="AA180" s="428"/>
      <c r="AB180" s="428"/>
      <c r="AC180" s="428"/>
      <c r="AD180" s="428"/>
      <c r="AE180" s="428"/>
      <c r="AF180" s="428"/>
      <c r="AG180" s="428"/>
      <c r="AH180" s="428"/>
      <c r="AI180" s="428"/>
      <c r="AJ180" s="429"/>
      <c r="AK180" s="895"/>
      <c r="AL180" s="895"/>
      <c r="AM180" s="429"/>
      <c r="AN180" s="75"/>
      <c r="AW180" s="113"/>
    </row>
    <row r="181" spans="1:49" s="426" customFormat="1" ht="15" customHeight="1">
      <c r="A181" s="1295" t="s">
        <v>40</v>
      </c>
      <c r="B181" s="1296"/>
      <c r="C181" s="1296"/>
      <c r="D181" s="1297"/>
      <c r="E181" s="432"/>
      <c r="F181" s="433" t="s">
        <v>42</v>
      </c>
      <c r="G181" s="433"/>
      <c r="H181" s="433"/>
      <c r="I181" s="433"/>
      <c r="J181" s="433"/>
      <c r="K181" s="433"/>
      <c r="L181" s="433"/>
      <c r="M181" s="433"/>
      <c r="N181" s="433"/>
      <c r="O181" s="434"/>
      <c r="P181" s="434"/>
      <c r="Q181" s="434"/>
      <c r="R181" s="433" t="s">
        <v>301</v>
      </c>
      <c r="S181" s="435"/>
      <c r="T181" s="435" t="s">
        <v>303</v>
      </c>
      <c r="U181" s="435"/>
      <c r="V181" s="435"/>
      <c r="W181" s="433"/>
      <c r="X181" s="433"/>
      <c r="Y181" s="433"/>
      <c r="Z181" s="433"/>
      <c r="AA181" s="434"/>
      <c r="AB181" s="434"/>
      <c r="AC181" s="434"/>
      <c r="AD181" s="434"/>
      <c r="AE181" s="434"/>
      <c r="AF181" s="434"/>
      <c r="AG181" s="434"/>
      <c r="AH181" s="434"/>
      <c r="AI181" s="434"/>
      <c r="AJ181" s="436"/>
      <c r="AK181" s="90"/>
      <c r="AL181" s="617"/>
      <c r="AM181" s="616"/>
    </row>
    <row r="182" spans="1:49" s="426" customFormat="1" ht="15" customHeight="1">
      <c r="A182" s="1298"/>
      <c r="B182" s="1299"/>
      <c r="C182" s="1299"/>
      <c r="D182" s="1300"/>
      <c r="E182" s="437"/>
      <c r="F182" s="1130" t="s">
        <v>85</v>
      </c>
      <c r="G182" s="1130"/>
      <c r="H182" s="1130"/>
      <c r="I182" s="1130"/>
      <c r="J182" s="1130"/>
      <c r="K182" s="1130"/>
      <c r="L182" s="1130"/>
      <c r="M182" s="438"/>
      <c r="N182" s="438"/>
      <c r="O182" s="438"/>
      <c r="P182" s="438"/>
      <c r="Q182" s="438"/>
      <c r="R182" s="439" t="s">
        <v>302</v>
      </c>
      <c r="S182" s="440"/>
      <c r="T182" s="440" t="s">
        <v>303</v>
      </c>
      <c r="U182" s="440"/>
      <c r="V182" s="440"/>
      <c r="W182" s="439"/>
      <c r="X182" s="439"/>
      <c r="Y182" s="441"/>
      <c r="Z182" s="439"/>
      <c r="AA182" s="442"/>
      <c r="AB182" s="438"/>
      <c r="AC182" s="438"/>
      <c r="AD182" s="438"/>
      <c r="AE182" s="438"/>
      <c r="AF182" s="438"/>
      <c r="AG182" s="438"/>
      <c r="AH182" s="438"/>
      <c r="AI182" s="438"/>
      <c r="AJ182" s="427"/>
      <c r="AK182" s="617"/>
      <c r="AL182" s="617"/>
      <c r="AM182" s="616"/>
      <c r="AN182" s="75"/>
    </row>
    <row r="183" spans="1:49" s="82" customFormat="1" ht="15" customHeight="1">
      <c r="A183" s="1301" t="s">
        <v>41</v>
      </c>
      <c r="B183" s="1302"/>
      <c r="C183" s="1302"/>
      <c r="D183" s="1303"/>
      <c r="E183" s="437"/>
      <c r="F183" s="1308" t="s">
        <v>43</v>
      </c>
      <c r="G183" s="1308"/>
      <c r="H183" s="1308"/>
      <c r="I183" s="1308"/>
      <c r="J183" s="1308"/>
      <c r="K183" s="1308"/>
      <c r="L183" s="1308"/>
      <c r="M183" s="1308"/>
      <c r="N183" s="1308"/>
      <c r="O183" s="1308"/>
      <c r="P183" s="1308"/>
      <c r="Q183" s="1308"/>
      <c r="R183" s="1308"/>
      <c r="S183" s="1308"/>
      <c r="T183" s="1308"/>
      <c r="U183" s="439" t="s">
        <v>302</v>
      </c>
      <c r="V183" s="440"/>
      <c r="W183" s="440" t="s">
        <v>303</v>
      </c>
      <c r="X183" s="440"/>
      <c r="Y183" s="440"/>
      <c r="Z183" s="439"/>
      <c r="AA183" s="439"/>
      <c r="AB183" s="439"/>
      <c r="AC183" s="439"/>
      <c r="AD183" s="438"/>
      <c r="AE183" s="438"/>
      <c r="AF183" s="438"/>
      <c r="AG183" s="438"/>
      <c r="AH183" s="438"/>
      <c r="AI183" s="438"/>
      <c r="AJ183" s="427"/>
      <c r="AK183" s="617"/>
      <c r="AL183" s="617"/>
      <c r="AM183" s="616"/>
      <c r="AN183" s="75"/>
    </row>
    <row r="184" spans="1:49" s="82" customFormat="1" ht="15" customHeight="1" thickBot="1">
      <c r="A184" s="1304"/>
      <c r="B184" s="1305"/>
      <c r="C184" s="1305"/>
      <c r="D184" s="1306"/>
      <c r="E184" s="443"/>
      <c r="F184" s="444" t="s">
        <v>69</v>
      </c>
      <c r="G184" s="444"/>
      <c r="H184" s="1319"/>
      <c r="I184" s="1319"/>
      <c r="J184" s="1319"/>
      <c r="K184" s="1319"/>
      <c r="L184" s="1319"/>
      <c r="M184" s="1319"/>
      <c r="N184" s="1319"/>
      <c r="O184" s="1319"/>
      <c r="P184" s="1319"/>
      <c r="Q184" s="1319"/>
      <c r="R184" s="1319"/>
      <c r="S184" s="1319"/>
      <c r="T184" s="1319"/>
      <c r="U184" s="1319"/>
      <c r="V184" s="1319"/>
      <c r="W184" s="1319"/>
      <c r="X184" s="1319"/>
      <c r="Y184" s="445" t="s">
        <v>70</v>
      </c>
      <c r="Z184" s="446" t="s">
        <v>302</v>
      </c>
      <c r="AA184" s="447"/>
      <c r="AB184" s="447" t="s">
        <v>304</v>
      </c>
      <c r="AC184" s="447"/>
      <c r="AD184" s="446"/>
      <c r="AE184" s="446"/>
      <c r="AF184" s="446"/>
      <c r="AG184" s="446"/>
      <c r="AH184" s="448"/>
      <c r="AI184" s="448"/>
      <c r="AJ184" s="449"/>
      <c r="AK184" s="617"/>
      <c r="AL184" s="617"/>
      <c r="AM184" s="616"/>
      <c r="AN184" s="75"/>
    </row>
    <row r="185" spans="1:49" ht="13.5" customHeight="1">
      <c r="A185" s="119"/>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K185" s="72"/>
      <c r="AL185" s="72"/>
      <c r="AN185" s="75"/>
      <c r="AW185" s="113"/>
    </row>
    <row r="186" spans="1:49" ht="15.75" customHeight="1">
      <c r="A186" s="450"/>
      <c r="B186" s="204" t="s">
        <v>81</v>
      </c>
      <c r="C186" s="450"/>
      <c r="D186" s="450"/>
      <c r="E186" s="450"/>
      <c r="F186" s="450"/>
      <c r="G186" s="450"/>
      <c r="H186" s="450"/>
      <c r="I186" s="450"/>
      <c r="J186" s="450"/>
      <c r="K186" s="450"/>
      <c r="L186" s="450"/>
      <c r="M186" s="450"/>
      <c r="N186" s="450"/>
      <c r="O186" s="450"/>
      <c r="P186" s="450"/>
      <c r="Q186" s="450"/>
      <c r="R186" s="450"/>
      <c r="S186" s="450"/>
      <c r="T186" s="450"/>
      <c r="U186" s="450"/>
      <c r="V186" s="450"/>
      <c r="W186" s="450"/>
      <c r="X186" s="450"/>
      <c r="Y186" s="450"/>
      <c r="Z186" s="450"/>
      <c r="AA186" s="450"/>
      <c r="AB186" s="450"/>
      <c r="AC186" s="450"/>
      <c r="AD186" s="450"/>
      <c r="AE186" s="450"/>
      <c r="AF186" s="450"/>
      <c r="AG186" s="450"/>
      <c r="AH186" s="450"/>
      <c r="AI186" s="450"/>
      <c r="AJ186" s="451"/>
      <c r="AK186" s="896"/>
      <c r="AL186" s="896"/>
      <c r="AM186" s="871"/>
      <c r="AN186" s="75"/>
    </row>
    <row r="187" spans="1:49" ht="14.25" thickBot="1">
      <c r="A187" s="450"/>
      <c r="B187" s="1338" t="s">
        <v>114</v>
      </c>
      <c r="C187" s="1339"/>
      <c r="D187" s="1339"/>
      <c r="E187" s="1339"/>
      <c r="F187" s="1339"/>
      <c r="G187" s="1339"/>
      <c r="H187" s="1339"/>
      <c r="I187" s="1339"/>
      <c r="J187" s="1339"/>
      <c r="K187" s="1339"/>
      <c r="L187" s="1339"/>
      <c r="M187" s="1339"/>
      <c r="N187" s="1339"/>
      <c r="O187" s="1339"/>
      <c r="P187" s="1339"/>
      <c r="Q187" s="1339"/>
      <c r="R187" s="1339"/>
      <c r="S187" s="1339"/>
      <c r="T187" s="1339"/>
      <c r="U187" s="1339"/>
      <c r="V187" s="1339"/>
      <c r="W187" s="1339"/>
      <c r="X187" s="1339"/>
      <c r="Y187" s="1340"/>
      <c r="Z187" s="1333" t="s">
        <v>77</v>
      </c>
      <c r="AA187" s="1333"/>
      <c r="AB187" s="1333"/>
      <c r="AC187" s="1333"/>
      <c r="AD187" s="1333"/>
      <c r="AE187" s="1333"/>
      <c r="AF187" s="1333"/>
      <c r="AG187" s="1333"/>
      <c r="AH187" s="1334"/>
      <c r="AI187" s="452"/>
      <c r="AJ187" s="451"/>
      <c r="AK187" s="896"/>
      <c r="AL187" s="896"/>
      <c r="AM187" s="871"/>
      <c r="AN187" s="75"/>
    </row>
    <row r="188" spans="1:49" ht="16.5" customHeight="1">
      <c r="A188" s="450"/>
      <c r="B188" s="453"/>
      <c r="C188" s="454" t="s">
        <v>143</v>
      </c>
      <c r="D188" s="455"/>
      <c r="E188" s="455"/>
      <c r="F188" s="455"/>
      <c r="G188" s="455"/>
      <c r="H188" s="455"/>
      <c r="I188" s="455"/>
      <c r="J188" s="455"/>
      <c r="K188" s="455"/>
      <c r="L188" s="455"/>
      <c r="M188" s="455"/>
      <c r="N188" s="455"/>
      <c r="O188" s="455"/>
      <c r="P188" s="455"/>
      <c r="Q188" s="455"/>
      <c r="R188" s="455"/>
      <c r="S188" s="455"/>
      <c r="T188" s="455"/>
      <c r="U188" s="455"/>
      <c r="V188" s="455"/>
      <c r="W188" s="455"/>
      <c r="X188" s="455"/>
      <c r="Y188" s="456"/>
      <c r="Z188" s="1341" t="s">
        <v>79</v>
      </c>
      <c r="AA188" s="1342"/>
      <c r="AB188" s="1342"/>
      <c r="AC188" s="1342"/>
      <c r="AD188" s="1342"/>
      <c r="AE188" s="1342"/>
      <c r="AF188" s="1342"/>
      <c r="AG188" s="1342"/>
      <c r="AH188" s="1343"/>
      <c r="AI188" s="450"/>
      <c r="AJ188" s="451"/>
      <c r="AK188" s="896"/>
      <c r="AL188" s="896"/>
      <c r="AM188" s="872" t="b">
        <v>0</v>
      </c>
      <c r="AN188" s="75"/>
    </row>
    <row r="189" spans="1:49" ht="16.5" customHeight="1">
      <c r="A189" s="450"/>
      <c r="B189" s="457"/>
      <c r="C189" s="458" t="s">
        <v>144</v>
      </c>
      <c r="D189" s="459"/>
      <c r="E189" s="459"/>
      <c r="F189" s="459"/>
      <c r="G189" s="459"/>
      <c r="H189" s="459"/>
      <c r="I189" s="459"/>
      <c r="J189" s="459"/>
      <c r="K189" s="459"/>
      <c r="L189" s="459"/>
      <c r="M189" s="459"/>
      <c r="N189" s="459"/>
      <c r="O189" s="459"/>
      <c r="P189" s="459"/>
      <c r="Q189" s="459"/>
      <c r="R189" s="459"/>
      <c r="S189" s="459"/>
      <c r="T189" s="459"/>
      <c r="U189" s="459"/>
      <c r="V189" s="459"/>
      <c r="W189" s="459"/>
      <c r="X189" s="459"/>
      <c r="Y189" s="460"/>
      <c r="Z189" s="1335" t="s">
        <v>80</v>
      </c>
      <c r="AA189" s="1336"/>
      <c r="AB189" s="1336"/>
      <c r="AC189" s="1336"/>
      <c r="AD189" s="1336"/>
      <c r="AE189" s="1336"/>
      <c r="AF189" s="1336"/>
      <c r="AG189" s="1336"/>
      <c r="AH189" s="1337"/>
      <c r="AI189" s="450"/>
      <c r="AJ189" s="451"/>
      <c r="AK189" s="896"/>
      <c r="AL189" s="896"/>
      <c r="AM189" s="872" t="b">
        <v>0</v>
      </c>
      <c r="AN189" s="75"/>
    </row>
    <row r="190" spans="1:49" ht="16.5" customHeight="1">
      <c r="A190" s="450"/>
      <c r="B190" s="457"/>
      <c r="C190" s="458" t="s">
        <v>174</v>
      </c>
      <c r="D190" s="459"/>
      <c r="E190" s="459"/>
      <c r="F190" s="459"/>
      <c r="G190" s="459"/>
      <c r="H190" s="459"/>
      <c r="I190" s="459"/>
      <c r="J190" s="459"/>
      <c r="K190" s="459"/>
      <c r="L190" s="459"/>
      <c r="M190" s="459"/>
      <c r="N190" s="459"/>
      <c r="O190" s="459"/>
      <c r="P190" s="459"/>
      <c r="Q190" s="459"/>
      <c r="R190" s="459"/>
      <c r="S190" s="459"/>
      <c r="T190" s="459"/>
      <c r="U190" s="459"/>
      <c r="V190" s="459"/>
      <c r="W190" s="459"/>
      <c r="X190" s="459"/>
      <c r="Y190" s="460"/>
      <c r="Z190" s="1335" t="s">
        <v>275</v>
      </c>
      <c r="AA190" s="1336"/>
      <c r="AB190" s="1336"/>
      <c r="AC190" s="1336"/>
      <c r="AD190" s="1336"/>
      <c r="AE190" s="1336"/>
      <c r="AF190" s="1336"/>
      <c r="AG190" s="1336"/>
      <c r="AH190" s="1337"/>
      <c r="AI190" s="450"/>
      <c r="AJ190" s="451"/>
      <c r="AK190" s="896"/>
      <c r="AL190" s="896"/>
      <c r="AM190" s="872" t="b">
        <v>0</v>
      </c>
      <c r="AN190" s="75"/>
    </row>
    <row r="191" spans="1:49" ht="16.5" customHeight="1">
      <c r="A191" s="450"/>
      <c r="B191" s="457"/>
      <c r="C191" s="458" t="s">
        <v>297</v>
      </c>
      <c r="D191" s="459"/>
      <c r="E191" s="459"/>
      <c r="F191" s="459"/>
      <c r="G191" s="459"/>
      <c r="H191" s="459"/>
      <c r="I191" s="459"/>
      <c r="J191" s="459"/>
      <c r="K191" s="459"/>
      <c r="L191" s="459"/>
      <c r="M191" s="459"/>
      <c r="N191" s="459"/>
      <c r="O191" s="459"/>
      <c r="P191" s="459"/>
      <c r="Q191" s="459"/>
      <c r="R191" s="459"/>
      <c r="S191" s="459"/>
      <c r="T191" s="459"/>
      <c r="U191" s="459"/>
      <c r="V191" s="459"/>
      <c r="W191" s="459"/>
      <c r="X191" s="459"/>
      <c r="Y191" s="460"/>
      <c r="Z191" s="1335" t="s">
        <v>298</v>
      </c>
      <c r="AA191" s="1336"/>
      <c r="AB191" s="1336"/>
      <c r="AC191" s="1336"/>
      <c r="AD191" s="1336"/>
      <c r="AE191" s="1336"/>
      <c r="AF191" s="1336"/>
      <c r="AG191" s="1336"/>
      <c r="AH191" s="1337"/>
      <c r="AI191" s="450"/>
      <c r="AJ191" s="451"/>
      <c r="AK191" s="896"/>
      <c r="AL191" s="896"/>
      <c r="AM191" s="872" t="b">
        <v>0</v>
      </c>
      <c r="AN191" s="75"/>
    </row>
    <row r="192" spans="1:49" ht="25.5" customHeight="1">
      <c r="A192" s="450"/>
      <c r="B192" s="457"/>
      <c r="C192" s="1328" t="s">
        <v>175</v>
      </c>
      <c r="D192" s="1328"/>
      <c r="E192" s="1328"/>
      <c r="F192" s="1328"/>
      <c r="G192" s="1328"/>
      <c r="H192" s="1328"/>
      <c r="I192" s="1328"/>
      <c r="J192" s="1328"/>
      <c r="K192" s="1328"/>
      <c r="L192" s="1328"/>
      <c r="M192" s="1328"/>
      <c r="N192" s="1328"/>
      <c r="O192" s="1328"/>
      <c r="P192" s="1328"/>
      <c r="Q192" s="1328"/>
      <c r="R192" s="1328"/>
      <c r="S192" s="1328"/>
      <c r="T192" s="1328"/>
      <c r="U192" s="1328"/>
      <c r="V192" s="1328"/>
      <c r="W192" s="1328"/>
      <c r="X192" s="1328"/>
      <c r="Y192" s="1329"/>
      <c r="Z192" s="1330" t="s">
        <v>177</v>
      </c>
      <c r="AA192" s="1331"/>
      <c r="AB192" s="1331"/>
      <c r="AC192" s="1331"/>
      <c r="AD192" s="1331"/>
      <c r="AE192" s="1331"/>
      <c r="AF192" s="1331"/>
      <c r="AG192" s="1331"/>
      <c r="AH192" s="1332"/>
      <c r="AI192" s="450"/>
      <c r="AJ192" s="451"/>
      <c r="AK192" s="896"/>
      <c r="AL192" s="896"/>
      <c r="AM192" s="872" t="b">
        <v>0</v>
      </c>
      <c r="AN192" s="75"/>
    </row>
    <row r="193" spans="1:40" ht="25.5" customHeight="1">
      <c r="A193" s="450"/>
      <c r="B193" s="457"/>
      <c r="C193" s="1328" t="s">
        <v>176</v>
      </c>
      <c r="D193" s="1328"/>
      <c r="E193" s="1328"/>
      <c r="F193" s="1328"/>
      <c r="G193" s="1328"/>
      <c r="H193" s="1328"/>
      <c r="I193" s="1328"/>
      <c r="J193" s="1328"/>
      <c r="K193" s="1328"/>
      <c r="L193" s="1328"/>
      <c r="M193" s="1328"/>
      <c r="N193" s="1328"/>
      <c r="O193" s="1328"/>
      <c r="P193" s="1328"/>
      <c r="Q193" s="1328"/>
      <c r="R193" s="1328"/>
      <c r="S193" s="1328"/>
      <c r="T193" s="1328"/>
      <c r="U193" s="1328"/>
      <c r="V193" s="1328"/>
      <c r="W193" s="1328"/>
      <c r="X193" s="1328"/>
      <c r="Y193" s="1329"/>
      <c r="Z193" s="1091" t="s">
        <v>178</v>
      </c>
      <c r="AA193" s="1092"/>
      <c r="AB193" s="1092"/>
      <c r="AC193" s="1092"/>
      <c r="AD193" s="1092"/>
      <c r="AE193" s="1092"/>
      <c r="AF193" s="1092"/>
      <c r="AG193" s="1092"/>
      <c r="AH193" s="1093"/>
      <c r="AI193" s="450"/>
      <c r="AJ193" s="451"/>
      <c r="AK193" s="896"/>
      <c r="AL193" s="896"/>
      <c r="AM193" s="872" t="b">
        <v>0</v>
      </c>
      <c r="AN193" s="461"/>
    </row>
    <row r="194" spans="1:40" ht="16.5" customHeight="1" thickBot="1">
      <c r="A194" s="450"/>
      <c r="B194" s="462"/>
      <c r="C194" s="463" t="s">
        <v>145</v>
      </c>
      <c r="D194" s="464"/>
      <c r="E194" s="464"/>
      <c r="F194" s="464"/>
      <c r="G194" s="464"/>
      <c r="H194" s="464"/>
      <c r="I194" s="464"/>
      <c r="J194" s="464"/>
      <c r="K194" s="464"/>
      <c r="L194" s="464"/>
      <c r="M194" s="464"/>
      <c r="N194" s="464"/>
      <c r="O194" s="464"/>
      <c r="P194" s="464"/>
      <c r="Q194" s="464"/>
      <c r="R194" s="464"/>
      <c r="S194" s="464"/>
      <c r="T194" s="464"/>
      <c r="U194" s="464"/>
      <c r="V194" s="464"/>
      <c r="W194" s="464"/>
      <c r="X194" s="464"/>
      <c r="Y194" s="465"/>
      <c r="Z194" s="1282" t="s">
        <v>78</v>
      </c>
      <c r="AA194" s="1283"/>
      <c r="AB194" s="1283"/>
      <c r="AC194" s="1283"/>
      <c r="AD194" s="1283"/>
      <c r="AE194" s="1283"/>
      <c r="AF194" s="1283"/>
      <c r="AG194" s="1283"/>
      <c r="AH194" s="1284"/>
      <c r="AI194" s="450"/>
      <c r="AJ194" s="451"/>
      <c r="AK194" s="896"/>
      <c r="AL194" s="896"/>
      <c r="AM194" s="872" t="b">
        <v>0</v>
      </c>
      <c r="AN194" s="461"/>
    </row>
    <row r="195" spans="1:40" ht="4.5" customHeight="1">
      <c r="A195" s="450"/>
      <c r="B195" s="450"/>
      <c r="C195" s="204"/>
      <c r="D195" s="450"/>
      <c r="E195" s="450"/>
      <c r="F195" s="450"/>
      <c r="G195" s="450"/>
      <c r="H195" s="450"/>
      <c r="I195" s="450"/>
      <c r="J195" s="450"/>
      <c r="K195" s="450"/>
      <c r="L195" s="450"/>
      <c r="M195" s="450"/>
      <c r="N195" s="450"/>
      <c r="O195" s="450"/>
      <c r="P195" s="450"/>
      <c r="Q195" s="450"/>
      <c r="R195" s="450"/>
      <c r="S195" s="450"/>
      <c r="T195" s="450"/>
      <c r="U195" s="450"/>
      <c r="V195" s="450"/>
      <c r="W195" s="450"/>
      <c r="X195" s="450"/>
      <c r="Y195" s="450"/>
      <c r="Z195" s="204"/>
      <c r="AA195" s="204"/>
      <c r="AB195" s="204"/>
      <c r="AC195" s="204"/>
      <c r="AD195" s="204"/>
      <c r="AE195" s="204"/>
      <c r="AF195" s="204"/>
      <c r="AG195" s="204"/>
      <c r="AH195" s="204"/>
      <c r="AI195" s="450"/>
      <c r="AJ195" s="451"/>
      <c r="AK195" s="896"/>
      <c r="AL195" s="896"/>
      <c r="AM195" s="871"/>
    </row>
    <row r="196" spans="1:40" ht="12" customHeight="1">
      <c r="A196" s="450"/>
      <c r="B196" s="466" t="s">
        <v>184</v>
      </c>
      <c r="C196" s="467" t="s">
        <v>183</v>
      </c>
      <c r="D196" s="450"/>
      <c r="E196" s="450"/>
      <c r="F196" s="450"/>
      <c r="G196" s="450"/>
      <c r="H196" s="450"/>
      <c r="I196" s="450"/>
      <c r="J196" s="450"/>
      <c r="K196" s="450"/>
      <c r="L196" s="450"/>
      <c r="M196" s="450"/>
      <c r="N196" s="450"/>
      <c r="O196" s="450"/>
      <c r="P196" s="450"/>
      <c r="Q196" s="450"/>
      <c r="R196" s="450"/>
      <c r="S196" s="450"/>
      <c r="T196" s="450"/>
      <c r="U196" s="450"/>
      <c r="V196" s="450"/>
      <c r="W196" s="450"/>
      <c r="X196" s="450"/>
      <c r="Y196" s="450"/>
      <c r="Z196" s="204"/>
      <c r="AA196" s="204"/>
      <c r="AB196" s="204"/>
      <c r="AC196" s="204"/>
      <c r="AD196" s="204"/>
      <c r="AE196" s="204"/>
      <c r="AF196" s="204"/>
      <c r="AG196" s="204"/>
      <c r="AH196" s="204"/>
      <c r="AI196" s="450"/>
      <c r="AJ196" s="451"/>
      <c r="AK196" s="896"/>
      <c r="AL196" s="896"/>
      <c r="AM196" s="871"/>
    </row>
    <row r="197" spans="1:40" ht="21" customHeight="1">
      <c r="A197" s="450"/>
      <c r="B197" s="468" t="s">
        <v>185</v>
      </c>
      <c r="C197" s="1285" t="s">
        <v>186</v>
      </c>
      <c r="D197" s="1285"/>
      <c r="E197" s="1285"/>
      <c r="F197" s="1285"/>
      <c r="G197" s="1285"/>
      <c r="H197" s="1285"/>
      <c r="I197" s="1285"/>
      <c r="J197" s="1285"/>
      <c r="K197" s="1285"/>
      <c r="L197" s="1285"/>
      <c r="M197" s="1285"/>
      <c r="N197" s="1285"/>
      <c r="O197" s="1285"/>
      <c r="P197" s="1285"/>
      <c r="Q197" s="1285"/>
      <c r="R197" s="1285"/>
      <c r="S197" s="1285"/>
      <c r="T197" s="1285"/>
      <c r="U197" s="1285"/>
      <c r="V197" s="1285"/>
      <c r="W197" s="1285"/>
      <c r="X197" s="1285"/>
      <c r="Y197" s="1285"/>
      <c r="Z197" s="1285"/>
      <c r="AA197" s="1285"/>
      <c r="AB197" s="1285"/>
      <c r="AC197" s="1285"/>
      <c r="AD197" s="1285"/>
      <c r="AE197" s="1285"/>
      <c r="AF197" s="1285"/>
      <c r="AG197" s="1285"/>
      <c r="AH197" s="1285"/>
      <c r="AI197" s="1285"/>
      <c r="AJ197" s="1285"/>
      <c r="AK197" s="897"/>
      <c r="AL197" s="897"/>
      <c r="AM197" s="619"/>
    </row>
    <row r="198" spans="1:40" ht="7.5" customHeight="1" thickBot="1">
      <c r="A198" s="469"/>
      <c r="B198" s="469"/>
      <c r="C198" s="470"/>
      <c r="D198" s="470"/>
      <c r="E198" s="470"/>
      <c r="F198" s="470"/>
      <c r="G198" s="470"/>
      <c r="H198" s="470"/>
      <c r="I198" s="470"/>
      <c r="J198" s="470"/>
      <c r="K198" s="470"/>
      <c r="L198" s="470"/>
      <c r="M198" s="470"/>
      <c r="N198" s="470"/>
      <c r="O198" s="470"/>
      <c r="P198" s="470"/>
      <c r="Q198" s="470"/>
      <c r="R198" s="470"/>
      <c r="S198" s="470"/>
      <c r="T198" s="470"/>
      <c r="U198" s="470"/>
      <c r="V198" s="470"/>
      <c r="W198" s="470"/>
      <c r="X198" s="470"/>
      <c r="Y198" s="470"/>
      <c r="Z198" s="470"/>
      <c r="AA198" s="470"/>
      <c r="AB198" s="470"/>
      <c r="AC198" s="470"/>
      <c r="AD198" s="470"/>
      <c r="AE198" s="470"/>
      <c r="AF198" s="470"/>
      <c r="AG198" s="470"/>
      <c r="AH198" s="470"/>
      <c r="AI198" s="470"/>
      <c r="AJ198" s="471"/>
      <c r="AK198" s="898"/>
      <c r="AL198" s="898"/>
      <c r="AM198" s="873"/>
    </row>
    <row r="199" spans="1:40" ht="1.5" customHeight="1">
      <c r="A199" s="472"/>
      <c r="B199" s="473"/>
      <c r="C199" s="473"/>
      <c r="D199" s="473"/>
      <c r="E199" s="473"/>
      <c r="F199" s="473"/>
      <c r="G199" s="473"/>
      <c r="H199" s="473"/>
      <c r="I199" s="473"/>
      <c r="J199" s="473"/>
      <c r="K199" s="473"/>
      <c r="L199" s="473"/>
      <c r="M199" s="473"/>
      <c r="N199" s="473"/>
      <c r="O199" s="473"/>
      <c r="P199" s="473"/>
      <c r="Q199" s="473"/>
      <c r="R199" s="473"/>
      <c r="S199" s="473"/>
      <c r="T199" s="473"/>
      <c r="U199" s="473"/>
      <c r="V199" s="473"/>
      <c r="W199" s="473"/>
      <c r="X199" s="473"/>
      <c r="Y199" s="473"/>
      <c r="Z199" s="473"/>
      <c r="AA199" s="473"/>
      <c r="AB199" s="473"/>
      <c r="AC199" s="473"/>
      <c r="AD199" s="473"/>
      <c r="AE199" s="473"/>
      <c r="AF199" s="473"/>
      <c r="AG199" s="473"/>
      <c r="AH199" s="473"/>
      <c r="AI199" s="473"/>
      <c r="AJ199" s="474"/>
      <c r="AK199" s="479"/>
      <c r="AL199" s="479"/>
      <c r="AM199" s="622"/>
    </row>
    <row r="200" spans="1:40" ht="31.5" customHeight="1">
      <c r="A200" s="475"/>
      <c r="B200" s="1277" t="s">
        <v>348</v>
      </c>
      <c r="C200" s="1277"/>
      <c r="D200" s="1277"/>
      <c r="E200" s="1277"/>
      <c r="F200" s="1277"/>
      <c r="G200" s="1277"/>
      <c r="H200" s="1277"/>
      <c r="I200" s="1277"/>
      <c r="J200" s="1277"/>
      <c r="K200" s="1277"/>
      <c r="L200" s="1277"/>
      <c r="M200" s="1277"/>
      <c r="N200" s="1277"/>
      <c r="O200" s="1277"/>
      <c r="P200" s="1277"/>
      <c r="Q200" s="1277"/>
      <c r="R200" s="1277"/>
      <c r="S200" s="1277"/>
      <c r="T200" s="1277"/>
      <c r="U200" s="1277"/>
      <c r="V200" s="1277"/>
      <c r="W200" s="1277"/>
      <c r="X200" s="1277"/>
      <c r="Y200" s="1277"/>
      <c r="Z200" s="1277"/>
      <c r="AA200" s="1277"/>
      <c r="AB200" s="1277"/>
      <c r="AC200" s="1277"/>
      <c r="AD200" s="1277"/>
      <c r="AE200" s="1277"/>
      <c r="AF200" s="1277"/>
      <c r="AG200" s="1277"/>
      <c r="AH200" s="1277"/>
      <c r="AI200" s="1277"/>
      <c r="AJ200" s="476"/>
      <c r="AK200" s="479"/>
      <c r="AL200" s="479"/>
      <c r="AM200" s="622"/>
    </row>
    <row r="201" spans="1:40" ht="4.5" customHeight="1">
      <c r="A201" s="475"/>
      <c r="B201" s="204"/>
      <c r="C201" s="450"/>
      <c r="D201" s="450"/>
      <c r="E201" s="450"/>
      <c r="F201" s="450"/>
      <c r="G201" s="450"/>
      <c r="H201" s="450"/>
      <c r="I201" s="450"/>
      <c r="J201" s="450"/>
      <c r="K201" s="450"/>
      <c r="L201" s="450"/>
      <c r="M201" s="450"/>
      <c r="N201" s="450"/>
      <c r="O201" s="450"/>
      <c r="P201" s="450"/>
      <c r="Q201" s="450"/>
      <c r="R201" s="450"/>
      <c r="S201" s="450"/>
      <c r="T201" s="450"/>
      <c r="U201" s="450"/>
      <c r="V201" s="450"/>
      <c r="W201" s="450"/>
      <c r="X201" s="450"/>
      <c r="Y201" s="450"/>
      <c r="Z201" s="450"/>
      <c r="AA201" s="450"/>
      <c r="AB201" s="450"/>
      <c r="AC201" s="450"/>
      <c r="AD201" s="450"/>
      <c r="AE201" s="450"/>
      <c r="AF201" s="450"/>
      <c r="AG201" s="450"/>
      <c r="AH201" s="450"/>
      <c r="AI201" s="450"/>
      <c r="AJ201" s="476"/>
      <c r="AK201" s="479"/>
      <c r="AL201" s="479"/>
      <c r="AM201" s="622"/>
    </row>
    <row r="202" spans="1:40" s="480" customFormat="1" ht="13.5" customHeight="1">
      <c r="A202" s="477"/>
      <c r="B202" s="478" t="s">
        <v>33</v>
      </c>
      <c r="C202" s="478"/>
      <c r="D202" s="1278"/>
      <c r="E202" s="1279"/>
      <c r="F202" s="478" t="s">
        <v>5</v>
      </c>
      <c r="G202" s="1278"/>
      <c r="H202" s="1279"/>
      <c r="I202" s="478" t="s">
        <v>4</v>
      </c>
      <c r="J202" s="1278"/>
      <c r="K202" s="1279"/>
      <c r="L202" s="478" t="s">
        <v>3</v>
      </c>
      <c r="M202" s="479"/>
      <c r="N202" s="1280" t="s">
        <v>6</v>
      </c>
      <c r="O202" s="1280"/>
      <c r="P202" s="1280"/>
      <c r="Q202" s="1273" t="str">
        <f>IF(G9="","",G9)</f>
        <v/>
      </c>
      <c r="R202" s="1273"/>
      <c r="S202" s="1273"/>
      <c r="T202" s="1273"/>
      <c r="U202" s="1273"/>
      <c r="V202" s="1273"/>
      <c r="W202" s="1273"/>
      <c r="X202" s="1273"/>
      <c r="Y202" s="1273"/>
      <c r="Z202" s="1273"/>
      <c r="AA202" s="1273"/>
      <c r="AB202" s="1273"/>
      <c r="AC202" s="1273"/>
      <c r="AD202" s="1273"/>
      <c r="AE202" s="1273"/>
      <c r="AF202" s="1273"/>
      <c r="AG202" s="1273"/>
      <c r="AH202" s="1273"/>
      <c r="AI202" s="1273"/>
      <c r="AJ202" s="1281"/>
      <c r="AK202" s="620"/>
      <c r="AL202" s="620"/>
      <c r="AM202" s="874"/>
    </row>
    <row r="203" spans="1:40" s="480" customFormat="1" ht="13.5" customHeight="1">
      <c r="A203" s="481"/>
      <c r="B203" s="482"/>
      <c r="C203" s="483"/>
      <c r="D203" s="483"/>
      <c r="E203" s="483"/>
      <c r="F203" s="483"/>
      <c r="G203" s="483"/>
      <c r="H203" s="483"/>
      <c r="I203" s="483"/>
      <c r="J203" s="483"/>
      <c r="K203" s="483"/>
      <c r="L203" s="483"/>
      <c r="M203" s="483"/>
      <c r="N203" s="1271" t="s">
        <v>110</v>
      </c>
      <c r="O203" s="1271"/>
      <c r="P203" s="1271"/>
      <c r="Q203" s="1272" t="s">
        <v>111</v>
      </c>
      <c r="R203" s="1272"/>
      <c r="S203" s="1273" t="str">
        <f>IF(基本情報入力シート!M20="","",基本情報入力シート!M20)</f>
        <v/>
      </c>
      <c r="T203" s="1273"/>
      <c r="U203" s="1273"/>
      <c r="V203" s="1273"/>
      <c r="W203" s="1273"/>
      <c r="X203" s="1274" t="s">
        <v>112</v>
      </c>
      <c r="Y203" s="1274"/>
      <c r="Z203" s="1273" t="str">
        <f>IF(基本情報入力シート!M21="","",基本情報入力シート!M21)</f>
        <v/>
      </c>
      <c r="AA203" s="1273"/>
      <c r="AB203" s="1273"/>
      <c r="AC203" s="1273"/>
      <c r="AD203" s="1273"/>
      <c r="AE203" s="1273"/>
      <c r="AF203" s="1273"/>
      <c r="AG203" s="1273"/>
      <c r="AH203" s="1273"/>
      <c r="AI203" s="1275"/>
      <c r="AJ203" s="1276"/>
      <c r="AK203" s="621"/>
      <c r="AL203" s="621"/>
      <c r="AM203" s="875"/>
    </row>
    <row r="204" spans="1:40" s="480" customFormat="1" ht="4.5" customHeight="1" thickBot="1">
      <c r="A204" s="484"/>
      <c r="B204" s="485"/>
      <c r="C204" s="486"/>
      <c r="D204" s="486"/>
      <c r="E204" s="486"/>
      <c r="F204" s="486"/>
      <c r="G204" s="486"/>
      <c r="H204" s="486"/>
      <c r="I204" s="486"/>
      <c r="J204" s="486"/>
      <c r="K204" s="486"/>
      <c r="L204" s="486"/>
      <c r="M204" s="486"/>
      <c r="N204" s="486"/>
      <c r="O204" s="486"/>
      <c r="P204" s="485"/>
      <c r="Q204" s="487"/>
      <c r="R204" s="488"/>
      <c r="S204" s="488"/>
      <c r="T204" s="488"/>
      <c r="U204" s="488"/>
      <c r="V204" s="488"/>
      <c r="W204" s="489"/>
      <c r="X204" s="489"/>
      <c r="Y204" s="489"/>
      <c r="Z204" s="489"/>
      <c r="AA204" s="489"/>
      <c r="AB204" s="489"/>
      <c r="AC204" s="489"/>
      <c r="AD204" s="489"/>
      <c r="AE204" s="489"/>
      <c r="AF204" s="489"/>
      <c r="AG204" s="489"/>
      <c r="AH204" s="489"/>
      <c r="AI204" s="490"/>
      <c r="AJ204" s="491"/>
      <c r="AK204" s="899"/>
      <c r="AL204" s="899"/>
      <c r="AM204" s="876"/>
    </row>
    <row r="205" spans="1:40" ht="13.5" customHeight="1">
      <c r="A205" s="492"/>
      <c r="B205" s="260"/>
      <c r="C205" s="479"/>
      <c r="D205" s="479"/>
      <c r="E205" s="479"/>
      <c r="F205" s="479"/>
      <c r="G205" s="479"/>
      <c r="H205" s="479"/>
      <c r="I205" s="479"/>
      <c r="J205" s="479"/>
      <c r="K205" s="479"/>
      <c r="L205" s="479"/>
      <c r="M205" s="479"/>
      <c r="N205" s="479"/>
      <c r="O205" s="479"/>
      <c r="P205" s="479"/>
      <c r="Q205" s="479"/>
      <c r="R205" s="479"/>
      <c r="S205" s="479"/>
      <c r="T205" s="479"/>
      <c r="U205" s="479"/>
      <c r="V205" s="479"/>
      <c r="W205" s="479"/>
      <c r="X205" s="479"/>
      <c r="Y205" s="479"/>
      <c r="Z205" s="479"/>
      <c r="AA205" s="479"/>
      <c r="AB205" s="479"/>
      <c r="AC205" s="479"/>
      <c r="AD205" s="479"/>
      <c r="AE205" s="479"/>
      <c r="AF205" s="479"/>
      <c r="AG205" s="479"/>
      <c r="AH205" s="479"/>
      <c r="AI205" s="479"/>
      <c r="AJ205" s="493"/>
      <c r="AK205" s="494"/>
      <c r="AL205" s="494"/>
      <c r="AM205" s="877"/>
    </row>
    <row r="206" spans="1:40">
      <c r="B206" s="478"/>
    </row>
    <row r="207" spans="1:40" ht="17.25">
      <c r="A207" s="495"/>
      <c r="B207" s="80"/>
      <c r="C207" s="495"/>
      <c r="D207" s="495"/>
      <c r="E207" s="495"/>
      <c r="F207" s="495"/>
      <c r="G207" s="495"/>
      <c r="H207" s="495"/>
      <c r="I207" s="495"/>
      <c r="J207" s="495"/>
      <c r="K207" s="495"/>
      <c r="L207" s="495"/>
      <c r="M207" s="495"/>
      <c r="N207" s="495"/>
      <c r="O207" s="495"/>
      <c r="P207" s="495"/>
      <c r="Q207" s="495"/>
      <c r="R207" s="495"/>
      <c r="S207" s="495"/>
      <c r="T207" s="495"/>
      <c r="U207" s="495"/>
      <c r="V207" s="495"/>
      <c r="W207" s="495"/>
      <c r="X207" s="495"/>
      <c r="Y207" s="495"/>
      <c r="Z207" s="495"/>
      <c r="AA207" s="495"/>
      <c r="AB207" s="495"/>
      <c r="AC207" s="495"/>
      <c r="AD207" s="495"/>
      <c r="AE207" s="496"/>
      <c r="AF207" s="495"/>
      <c r="AG207" s="495"/>
      <c r="AH207" s="495"/>
      <c r="AI207" s="495"/>
      <c r="AJ207" s="495"/>
      <c r="AK207" s="495"/>
      <c r="AL207" s="495"/>
      <c r="AM207" s="878"/>
    </row>
    <row r="208" spans="1:40">
      <c r="A208" s="497"/>
      <c r="B208" s="495" t="s">
        <v>19</v>
      </c>
      <c r="C208" s="497"/>
      <c r="D208" s="497"/>
      <c r="E208" s="497"/>
      <c r="F208" s="497"/>
      <c r="G208" s="497"/>
      <c r="H208" s="497"/>
      <c r="I208" s="497"/>
      <c r="J208" s="497"/>
      <c r="K208" s="497"/>
      <c r="L208" s="497"/>
      <c r="M208" s="497"/>
      <c r="N208" s="497"/>
      <c r="O208" s="497"/>
      <c r="P208" s="497"/>
      <c r="Q208" s="497"/>
      <c r="R208" s="497"/>
      <c r="S208" s="497"/>
      <c r="T208" s="497"/>
      <c r="U208" s="497"/>
      <c r="V208" s="497"/>
      <c r="W208" s="497"/>
      <c r="X208" s="497"/>
      <c r="Y208" s="497"/>
      <c r="Z208" s="497"/>
      <c r="AA208" s="497"/>
      <c r="AB208" s="497"/>
      <c r="AC208" s="497"/>
      <c r="AD208" s="497"/>
      <c r="AE208" s="497"/>
      <c r="AF208" s="497"/>
      <c r="AG208" s="497"/>
      <c r="AH208" s="497"/>
      <c r="AI208" s="497"/>
      <c r="AJ208" s="497"/>
      <c r="AK208" s="497"/>
      <c r="AL208" s="497"/>
      <c r="AM208" s="878"/>
    </row>
    <row r="209" spans="1:39">
      <c r="A209" s="497"/>
      <c r="B209" s="497"/>
      <c r="C209" s="497"/>
      <c r="D209" s="497"/>
      <c r="E209" s="497"/>
      <c r="F209" s="497"/>
      <c r="G209" s="497"/>
      <c r="H209" s="497"/>
      <c r="I209" s="497"/>
      <c r="J209" s="497"/>
      <c r="K209" s="497"/>
      <c r="L209" s="497"/>
      <c r="M209" s="497"/>
      <c r="N209" s="497"/>
      <c r="O209" s="497"/>
      <c r="P209" s="497"/>
      <c r="Q209" s="497"/>
      <c r="R209" s="497"/>
      <c r="S209" s="497"/>
      <c r="T209" s="497"/>
      <c r="U209" s="497"/>
      <c r="V209" s="497"/>
      <c r="W209" s="497"/>
      <c r="X209" s="497"/>
      <c r="Y209" s="497"/>
      <c r="Z209" s="497"/>
      <c r="AA209" s="497"/>
      <c r="AB209" s="497"/>
      <c r="AC209" s="497"/>
      <c r="AD209" s="497"/>
      <c r="AE209" s="497"/>
      <c r="AF209" s="497"/>
      <c r="AG209" s="497"/>
      <c r="AH209" s="497"/>
      <c r="AI209" s="497"/>
      <c r="AJ209" s="497"/>
      <c r="AK209" s="497"/>
      <c r="AL209" s="497"/>
      <c r="AM209" s="878"/>
    </row>
    <row r="210" spans="1:39">
      <c r="A210" s="497"/>
      <c r="B210" s="497"/>
      <c r="C210" s="497"/>
      <c r="D210" s="497"/>
      <c r="E210" s="497"/>
      <c r="F210" s="497"/>
      <c r="G210" s="497"/>
      <c r="H210" s="497"/>
      <c r="I210" s="497"/>
      <c r="J210" s="497"/>
      <c r="K210" s="497"/>
      <c r="L210" s="497"/>
      <c r="M210" s="497"/>
      <c r="N210" s="497"/>
      <c r="O210" s="497"/>
      <c r="P210" s="497"/>
      <c r="Q210" s="497"/>
      <c r="R210" s="497"/>
      <c r="S210" s="497"/>
      <c r="T210" s="497"/>
      <c r="U210" s="497"/>
      <c r="V210" s="497"/>
      <c r="W210" s="497"/>
      <c r="X210" s="497"/>
      <c r="Y210" s="497"/>
      <c r="Z210" s="497"/>
      <c r="AA210" s="497"/>
      <c r="AB210" s="497"/>
      <c r="AC210" s="497"/>
      <c r="AD210" s="497"/>
      <c r="AE210" s="497"/>
      <c r="AF210" s="497"/>
      <c r="AG210" s="497"/>
      <c r="AH210" s="497"/>
      <c r="AI210" s="497"/>
      <c r="AJ210" s="497"/>
      <c r="AK210" s="497"/>
      <c r="AL210" s="497"/>
      <c r="AM210" s="878"/>
    </row>
    <row r="211" spans="1:39">
      <c r="A211" s="497"/>
      <c r="B211" s="497"/>
      <c r="C211" s="497"/>
      <c r="D211" s="497"/>
      <c r="E211" s="497"/>
      <c r="F211" s="497"/>
      <c r="G211" s="497"/>
      <c r="H211" s="497"/>
      <c r="I211" s="497"/>
      <c r="J211" s="497"/>
      <c r="K211" s="497"/>
      <c r="L211" s="497"/>
      <c r="M211" s="497"/>
      <c r="N211" s="497"/>
      <c r="O211" s="497"/>
      <c r="P211" s="497"/>
      <c r="Q211" s="497"/>
      <c r="R211" s="497"/>
      <c r="S211" s="497"/>
      <c r="T211" s="497"/>
      <c r="U211" s="497"/>
      <c r="V211" s="497"/>
      <c r="W211" s="497"/>
      <c r="X211" s="497"/>
      <c r="Y211" s="497"/>
      <c r="Z211" s="497"/>
      <c r="AA211" s="497"/>
      <c r="AB211" s="497"/>
      <c r="AC211" s="497"/>
      <c r="AD211" s="497"/>
      <c r="AE211" s="497"/>
      <c r="AF211" s="497"/>
      <c r="AG211" s="497"/>
      <c r="AH211" s="497"/>
      <c r="AI211" s="497"/>
      <c r="AJ211" s="497"/>
      <c r="AK211" s="497"/>
      <c r="AL211" s="497"/>
      <c r="AM211" s="878"/>
    </row>
    <row r="212" spans="1:39">
      <c r="A212" s="497"/>
      <c r="B212" s="497"/>
      <c r="C212" s="497"/>
      <c r="D212" s="497"/>
      <c r="E212" s="497"/>
      <c r="F212" s="497"/>
      <c r="G212" s="497"/>
      <c r="H212" s="497"/>
      <c r="I212" s="497"/>
      <c r="J212" s="497"/>
      <c r="K212" s="497"/>
      <c r="L212" s="497"/>
      <c r="M212" s="497"/>
      <c r="N212" s="497"/>
      <c r="O212" s="497"/>
      <c r="P212" s="497"/>
      <c r="Q212" s="497"/>
      <c r="R212" s="497"/>
      <c r="S212" s="497"/>
      <c r="T212" s="497"/>
      <c r="U212" s="497"/>
      <c r="V212" s="497"/>
      <c r="W212" s="497"/>
      <c r="X212" s="497"/>
      <c r="Y212" s="497"/>
      <c r="Z212" s="497"/>
      <c r="AA212" s="497"/>
      <c r="AB212" s="497"/>
      <c r="AC212" s="497"/>
      <c r="AD212" s="497"/>
      <c r="AE212" s="497"/>
      <c r="AF212" s="497"/>
      <c r="AG212" s="497"/>
      <c r="AH212" s="497"/>
      <c r="AI212" s="497"/>
      <c r="AJ212" s="497"/>
      <c r="AK212" s="497"/>
      <c r="AL212" s="497"/>
      <c r="AM212" s="878"/>
    </row>
    <row r="213" spans="1:39">
      <c r="A213" s="497"/>
      <c r="B213" s="497"/>
      <c r="C213" s="497"/>
      <c r="D213" s="497"/>
      <c r="E213" s="497"/>
      <c r="F213" s="497"/>
      <c r="G213" s="497"/>
      <c r="H213" s="497"/>
      <c r="I213" s="497"/>
      <c r="J213" s="497"/>
      <c r="K213" s="497"/>
      <c r="L213" s="497"/>
      <c r="M213" s="497"/>
      <c r="N213" s="497"/>
      <c r="O213" s="497"/>
      <c r="P213" s="497"/>
      <c r="Q213" s="497"/>
      <c r="R213" s="497"/>
      <c r="S213" s="497"/>
      <c r="T213" s="497"/>
      <c r="U213" s="497"/>
      <c r="V213" s="497"/>
      <c r="W213" s="497"/>
      <c r="X213" s="497"/>
      <c r="Y213" s="497"/>
      <c r="Z213" s="497"/>
      <c r="AA213" s="497"/>
      <c r="AB213" s="497"/>
      <c r="AC213" s="497"/>
      <c r="AD213" s="497"/>
      <c r="AE213" s="497"/>
      <c r="AF213" s="497"/>
      <c r="AG213" s="497"/>
      <c r="AH213" s="497"/>
      <c r="AI213" s="497"/>
      <c r="AJ213" s="497"/>
      <c r="AK213" s="497"/>
      <c r="AL213" s="497"/>
      <c r="AM213" s="878"/>
    </row>
    <row r="214" spans="1:39">
      <c r="A214" s="497"/>
      <c r="B214" s="497"/>
      <c r="C214" s="497"/>
      <c r="D214" s="497"/>
      <c r="E214" s="497"/>
      <c r="F214" s="497"/>
      <c r="G214" s="497"/>
      <c r="H214" s="497"/>
      <c r="I214" s="497"/>
      <c r="J214" s="497"/>
      <c r="K214" s="497"/>
      <c r="L214" s="497"/>
      <c r="M214" s="497"/>
      <c r="N214" s="497"/>
      <c r="O214" s="497"/>
      <c r="P214" s="497"/>
      <c r="Q214" s="497"/>
      <c r="R214" s="497"/>
      <c r="S214" s="497"/>
      <c r="T214" s="497"/>
      <c r="U214" s="497"/>
      <c r="V214" s="497"/>
      <c r="W214" s="497"/>
      <c r="X214" s="497"/>
      <c r="Y214" s="497"/>
      <c r="Z214" s="497"/>
      <c r="AA214" s="497"/>
      <c r="AB214" s="497"/>
      <c r="AC214" s="497"/>
      <c r="AD214" s="497"/>
      <c r="AE214" s="497"/>
      <c r="AF214" s="497"/>
      <c r="AG214" s="497"/>
      <c r="AH214" s="497"/>
      <c r="AI214" s="497"/>
      <c r="AJ214" s="497"/>
      <c r="AK214" s="497"/>
      <c r="AL214" s="497"/>
      <c r="AM214" s="878"/>
    </row>
    <row r="215" spans="1:39">
      <c r="A215" s="497"/>
      <c r="B215" s="497"/>
      <c r="C215" s="497"/>
      <c r="D215" s="497"/>
      <c r="E215" s="497"/>
      <c r="F215" s="497"/>
      <c r="G215" s="497"/>
      <c r="H215" s="497"/>
      <c r="I215" s="497"/>
      <c r="J215" s="497"/>
      <c r="K215" s="497"/>
      <c r="L215" s="497"/>
      <c r="M215" s="497"/>
      <c r="N215" s="497"/>
      <c r="O215" s="497"/>
      <c r="P215" s="497"/>
      <c r="Q215" s="497"/>
      <c r="R215" s="497"/>
      <c r="S215" s="497"/>
      <c r="T215" s="497"/>
      <c r="U215" s="497"/>
      <c r="V215" s="497"/>
      <c r="W215" s="497"/>
      <c r="X215" s="497"/>
      <c r="Y215" s="497"/>
      <c r="Z215" s="497"/>
      <c r="AA215" s="497"/>
      <c r="AB215" s="497"/>
      <c r="AC215" s="497"/>
      <c r="AD215" s="497"/>
      <c r="AE215" s="497"/>
      <c r="AF215" s="497"/>
      <c r="AG215" s="497"/>
      <c r="AH215" s="497"/>
      <c r="AI215" s="497"/>
      <c r="AJ215" s="497"/>
      <c r="AK215" s="497"/>
      <c r="AL215" s="497"/>
      <c r="AM215" s="878"/>
    </row>
    <row r="216" spans="1:39">
      <c r="A216" s="497"/>
      <c r="B216" s="497"/>
      <c r="C216" s="497"/>
      <c r="D216" s="497"/>
      <c r="E216" s="497"/>
      <c r="F216" s="497"/>
      <c r="G216" s="497"/>
      <c r="H216" s="497"/>
      <c r="I216" s="497"/>
      <c r="J216" s="497"/>
      <c r="K216" s="497"/>
      <c r="L216" s="497"/>
      <c r="M216" s="497"/>
      <c r="N216" s="497"/>
      <c r="O216" s="497"/>
      <c r="P216" s="497"/>
      <c r="Q216" s="497"/>
      <c r="R216" s="497"/>
      <c r="S216" s="497"/>
      <c r="T216" s="497"/>
      <c r="U216" s="497"/>
      <c r="V216" s="497"/>
      <c r="W216" s="497"/>
      <c r="X216" s="497"/>
      <c r="Y216" s="497"/>
      <c r="Z216" s="497"/>
      <c r="AA216" s="497"/>
      <c r="AB216" s="497"/>
      <c r="AC216" s="497"/>
      <c r="AD216" s="497"/>
      <c r="AE216" s="497"/>
      <c r="AF216" s="497"/>
      <c r="AG216" s="497"/>
      <c r="AH216" s="497"/>
      <c r="AI216" s="497"/>
      <c r="AJ216" s="497"/>
      <c r="AK216" s="497"/>
      <c r="AL216" s="497"/>
      <c r="AM216" s="878"/>
    </row>
    <row r="217" spans="1:39">
      <c r="A217" s="497"/>
      <c r="B217" s="497"/>
      <c r="C217" s="497"/>
      <c r="D217" s="497"/>
      <c r="E217" s="497"/>
      <c r="F217" s="497"/>
      <c r="G217" s="497"/>
      <c r="H217" s="497"/>
      <c r="I217" s="497"/>
      <c r="J217" s="497"/>
      <c r="K217" s="497"/>
      <c r="L217" s="497"/>
      <c r="M217" s="497"/>
      <c r="N217" s="497"/>
      <c r="O217" s="497"/>
      <c r="P217" s="497"/>
      <c r="Q217" s="497"/>
      <c r="R217" s="497"/>
      <c r="S217" s="497"/>
      <c r="T217" s="497"/>
      <c r="U217" s="497"/>
      <c r="V217" s="497"/>
      <c r="W217" s="497"/>
      <c r="X217" s="497"/>
      <c r="Y217" s="497"/>
      <c r="Z217" s="497"/>
      <c r="AA217" s="497"/>
      <c r="AB217" s="497"/>
      <c r="AC217" s="497"/>
      <c r="AD217" s="497"/>
      <c r="AE217" s="497"/>
      <c r="AF217" s="497"/>
      <c r="AG217" s="497"/>
      <c r="AH217" s="497"/>
      <c r="AI217" s="497"/>
      <c r="AJ217" s="497"/>
      <c r="AK217" s="497"/>
      <c r="AL217" s="497"/>
      <c r="AM217" s="878"/>
    </row>
    <row r="218" spans="1:39">
      <c r="A218" s="497"/>
      <c r="B218" s="497"/>
      <c r="C218" s="497"/>
      <c r="D218" s="497"/>
      <c r="E218" s="497"/>
      <c r="F218" s="497"/>
      <c r="G218" s="497"/>
      <c r="H218" s="497"/>
      <c r="I218" s="497"/>
      <c r="J218" s="497"/>
      <c r="K218" s="497"/>
      <c r="L218" s="497"/>
      <c r="M218" s="497"/>
      <c r="N218" s="497"/>
      <c r="O218" s="497"/>
      <c r="P218" s="497"/>
      <c r="Q218" s="497"/>
      <c r="R218" s="497"/>
      <c r="S218" s="497"/>
      <c r="T218" s="497"/>
      <c r="U218" s="497"/>
      <c r="V218" s="497"/>
      <c r="W218" s="497"/>
      <c r="X218" s="497"/>
      <c r="Y218" s="497"/>
      <c r="Z218" s="497"/>
      <c r="AA218" s="497"/>
      <c r="AB218" s="497"/>
      <c r="AC218" s="497"/>
      <c r="AD218" s="497"/>
      <c r="AE218" s="497"/>
      <c r="AF218" s="497"/>
      <c r="AG218" s="497"/>
      <c r="AH218" s="497"/>
      <c r="AI218" s="497"/>
      <c r="AJ218" s="497"/>
      <c r="AK218" s="497"/>
      <c r="AL218" s="497"/>
      <c r="AM218" s="878"/>
    </row>
    <row r="219" spans="1:39">
      <c r="A219" s="497"/>
      <c r="B219" s="497"/>
      <c r="C219" s="497"/>
      <c r="D219" s="497"/>
      <c r="E219" s="497"/>
      <c r="F219" s="497"/>
      <c r="G219" s="497"/>
      <c r="H219" s="497"/>
      <c r="I219" s="497"/>
      <c r="J219" s="497"/>
      <c r="K219" s="497"/>
      <c r="L219" s="497"/>
      <c r="M219" s="497"/>
      <c r="N219" s="497"/>
      <c r="O219" s="497"/>
      <c r="P219" s="497"/>
      <c r="Q219" s="497"/>
      <c r="R219" s="497"/>
      <c r="S219" s="497"/>
      <c r="T219" s="497"/>
      <c r="U219" s="497"/>
      <c r="V219" s="497"/>
      <c r="W219" s="497"/>
      <c r="X219" s="497"/>
      <c r="Y219" s="497"/>
      <c r="Z219" s="497"/>
      <c r="AA219" s="497"/>
      <c r="AB219" s="497"/>
      <c r="AC219" s="497"/>
      <c r="AD219" s="497"/>
      <c r="AE219" s="497"/>
      <c r="AF219" s="497"/>
      <c r="AG219" s="497"/>
      <c r="AH219" s="497"/>
      <c r="AI219" s="497"/>
      <c r="AJ219" s="497"/>
      <c r="AK219" s="497"/>
      <c r="AL219" s="497"/>
      <c r="AM219" s="878"/>
    </row>
    <row r="220" spans="1:39">
      <c r="A220" s="497"/>
      <c r="B220" s="497"/>
      <c r="C220" s="497"/>
      <c r="D220" s="497"/>
      <c r="E220" s="497"/>
      <c r="F220" s="497"/>
      <c r="G220" s="497"/>
      <c r="H220" s="497"/>
      <c r="I220" s="497"/>
      <c r="J220" s="497"/>
      <c r="K220" s="497"/>
      <c r="L220" s="497"/>
      <c r="M220" s="497"/>
      <c r="N220" s="497"/>
      <c r="O220" s="497"/>
      <c r="P220" s="497"/>
      <c r="Q220" s="497"/>
      <c r="R220" s="497"/>
      <c r="S220" s="497"/>
      <c r="T220" s="497"/>
      <c r="U220" s="497"/>
      <c r="V220" s="497"/>
      <c r="W220" s="497"/>
      <c r="X220" s="497"/>
      <c r="Y220" s="497"/>
      <c r="Z220" s="497"/>
      <c r="AA220" s="497"/>
      <c r="AB220" s="497"/>
      <c r="AC220" s="497"/>
      <c r="AD220" s="497"/>
      <c r="AE220" s="497"/>
      <c r="AF220" s="497"/>
      <c r="AG220" s="497"/>
      <c r="AH220" s="497"/>
      <c r="AI220" s="497"/>
      <c r="AJ220" s="497"/>
      <c r="AK220" s="497"/>
      <c r="AL220" s="497"/>
      <c r="AM220" s="878"/>
    </row>
    <row r="221" spans="1:39">
      <c r="A221" s="497"/>
      <c r="B221" s="497"/>
      <c r="C221" s="497"/>
      <c r="D221" s="497"/>
      <c r="E221" s="497"/>
      <c r="F221" s="497"/>
      <c r="G221" s="497"/>
      <c r="H221" s="497"/>
      <c r="I221" s="497"/>
      <c r="J221" s="497"/>
      <c r="K221" s="497"/>
      <c r="L221" s="497"/>
      <c r="M221" s="497"/>
      <c r="N221" s="497"/>
      <c r="O221" s="497"/>
      <c r="P221" s="497"/>
      <c r="Q221" s="497"/>
      <c r="R221" s="497"/>
      <c r="S221" s="497"/>
      <c r="T221" s="497"/>
      <c r="U221" s="497"/>
      <c r="V221" s="497"/>
      <c r="W221" s="497"/>
      <c r="X221" s="497"/>
      <c r="Y221" s="497"/>
      <c r="Z221" s="497"/>
      <c r="AA221" s="497"/>
      <c r="AB221" s="497"/>
      <c r="AC221" s="497"/>
      <c r="AD221" s="497"/>
      <c r="AE221" s="497"/>
      <c r="AF221" s="497"/>
      <c r="AG221" s="497"/>
      <c r="AH221" s="497"/>
      <c r="AI221" s="497"/>
      <c r="AJ221" s="497"/>
      <c r="AK221" s="497"/>
      <c r="AL221" s="497"/>
      <c r="AM221" s="878"/>
    </row>
    <row r="222" spans="1:39">
      <c r="A222" s="497"/>
      <c r="B222" s="497"/>
      <c r="C222" s="497"/>
      <c r="D222" s="497"/>
      <c r="E222" s="497"/>
      <c r="F222" s="497"/>
      <c r="G222" s="497"/>
      <c r="H222" s="497"/>
      <c r="I222" s="497"/>
      <c r="J222" s="497"/>
      <c r="K222" s="497"/>
      <c r="L222" s="497"/>
      <c r="M222" s="497"/>
      <c r="N222" s="497"/>
      <c r="O222" s="497"/>
      <c r="P222" s="497"/>
      <c r="Q222" s="497"/>
      <c r="R222" s="497"/>
      <c r="S222" s="497"/>
      <c r="T222" s="497"/>
      <c r="U222" s="497"/>
      <c r="V222" s="497"/>
      <c r="W222" s="497"/>
      <c r="X222" s="497"/>
      <c r="Y222" s="497"/>
      <c r="Z222" s="497"/>
      <c r="AA222" s="497"/>
      <c r="AB222" s="497"/>
      <c r="AC222" s="497"/>
      <c r="AD222" s="497"/>
      <c r="AE222" s="497"/>
      <c r="AF222" s="497"/>
      <c r="AG222" s="497"/>
      <c r="AH222" s="497"/>
      <c r="AI222" s="497"/>
      <c r="AJ222" s="497"/>
      <c r="AK222" s="497"/>
      <c r="AL222" s="497"/>
      <c r="AM222" s="878"/>
    </row>
    <row r="223" spans="1:39">
      <c r="A223" s="497"/>
      <c r="B223" s="497"/>
      <c r="C223" s="497"/>
      <c r="D223" s="497"/>
      <c r="E223" s="497"/>
      <c r="F223" s="497"/>
      <c r="G223" s="497"/>
      <c r="H223" s="497"/>
      <c r="I223" s="497"/>
      <c r="J223" s="497"/>
      <c r="K223" s="497"/>
      <c r="L223" s="497"/>
      <c r="M223" s="497"/>
      <c r="N223" s="497"/>
      <c r="O223" s="497"/>
      <c r="P223" s="497"/>
      <c r="Q223" s="497"/>
      <c r="R223" s="497"/>
      <c r="S223" s="497"/>
      <c r="T223" s="497"/>
      <c r="U223" s="497"/>
      <c r="V223" s="497"/>
      <c r="W223" s="497"/>
      <c r="X223" s="497"/>
      <c r="Y223" s="497"/>
      <c r="Z223" s="497"/>
      <c r="AA223" s="497"/>
      <c r="AB223" s="497"/>
      <c r="AC223" s="497"/>
      <c r="AD223" s="497"/>
      <c r="AE223" s="497"/>
      <c r="AF223" s="497"/>
      <c r="AG223" s="497"/>
      <c r="AH223" s="497"/>
      <c r="AI223" s="497"/>
      <c r="AJ223" s="497"/>
      <c r="AK223" s="497"/>
      <c r="AL223" s="497"/>
      <c r="AM223" s="878"/>
    </row>
    <row r="224" spans="1:39">
      <c r="A224" s="497"/>
      <c r="B224" s="497"/>
      <c r="C224" s="497"/>
      <c r="D224" s="497"/>
      <c r="E224" s="497"/>
      <c r="F224" s="497"/>
      <c r="G224" s="497"/>
      <c r="H224" s="497"/>
      <c r="I224" s="497"/>
      <c r="J224" s="497"/>
      <c r="K224" s="497"/>
      <c r="L224" s="497"/>
      <c r="M224" s="497"/>
      <c r="N224" s="497"/>
      <c r="O224" s="497"/>
      <c r="P224" s="497"/>
      <c r="Q224" s="497"/>
      <c r="R224" s="497"/>
      <c r="S224" s="497"/>
      <c r="T224" s="497"/>
      <c r="U224" s="497"/>
      <c r="V224" s="497"/>
      <c r="W224" s="497"/>
      <c r="X224" s="497"/>
      <c r="Y224" s="497"/>
      <c r="Z224" s="497"/>
      <c r="AA224" s="497"/>
      <c r="AB224" s="497"/>
      <c r="AC224" s="497"/>
      <c r="AD224" s="497"/>
      <c r="AE224" s="497"/>
      <c r="AF224" s="497"/>
      <c r="AG224" s="497"/>
      <c r="AH224" s="497"/>
      <c r="AI224" s="497"/>
      <c r="AJ224" s="497"/>
      <c r="AK224" s="497"/>
      <c r="AL224" s="497"/>
      <c r="AM224" s="878"/>
    </row>
    <row r="225" spans="1:39">
      <c r="A225" s="497"/>
      <c r="B225" s="497"/>
      <c r="C225" s="497"/>
      <c r="D225" s="497"/>
      <c r="E225" s="497"/>
      <c r="F225" s="497"/>
      <c r="G225" s="497"/>
      <c r="H225" s="497"/>
      <c r="I225" s="497"/>
      <c r="J225" s="497"/>
      <c r="K225" s="497"/>
      <c r="L225" s="497"/>
      <c r="M225" s="497"/>
      <c r="N225" s="497"/>
      <c r="O225" s="497"/>
      <c r="P225" s="497"/>
      <c r="Q225" s="497"/>
      <c r="R225" s="497"/>
      <c r="S225" s="497"/>
      <c r="T225" s="497"/>
      <c r="U225" s="497"/>
      <c r="V225" s="497"/>
      <c r="W225" s="497"/>
      <c r="X225" s="497"/>
      <c r="Y225" s="497"/>
      <c r="Z225" s="497"/>
      <c r="AA225" s="497"/>
      <c r="AB225" s="497"/>
      <c r="AC225" s="497"/>
      <c r="AD225" s="497"/>
      <c r="AE225" s="497"/>
      <c r="AF225" s="497"/>
      <c r="AG225" s="497"/>
      <c r="AH225" s="497"/>
      <c r="AI225" s="497"/>
      <c r="AJ225" s="497"/>
      <c r="AK225" s="497"/>
      <c r="AL225" s="497"/>
      <c r="AM225" s="878"/>
    </row>
    <row r="226" spans="1:39">
      <c r="A226" s="497"/>
      <c r="B226" s="497"/>
      <c r="C226" s="497"/>
      <c r="D226" s="497"/>
      <c r="E226" s="497"/>
      <c r="F226" s="497"/>
      <c r="G226" s="497"/>
      <c r="H226" s="497"/>
      <c r="I226" s="497"/>
      <c r="J226" s="497"/>
      <c r="K226" s="497"/>
      <c r="L226" s="497"/>
      <c r="M226" s="497"/>
      <c r="N226" s="497"/>
      <c r="O226" s="497"/>
      <c r="P226" s="497"/>
      <c r="Q226" s="497"/>
      <c r="R226" s="497"/>
      <c r="S226" s="497"/>
      <c r="T226" s="497"/>
      <c r="U226" s="497"/>
      <c r="V226" s="497"/>
      <c r="W226" s="497"/>
      <c r="X226" s="497"/>
      <c r="Y226" s="497"/>
      <c r="Z226" s="497"/>
      <c r="AA226" s="497"/>
      <c r="AB226" s="497"/>
      <c r="AC226" s="497"/>
      <c r="AD226" s="497"/>
      <c r="AE226" s="497"/>
      <c r="AF226" s="497"/>
      <c r="AG226" s="497"/>
      <c r="AH226" s="497"/>
      <c r="AI226" s="497"/>
      <c r="AJ226" s="497"/>
      <c r="AK226" s="497"/>
      <c r="AL226" s="497"/>
      <c r="AM226" s="878"/>
    </row>
    <row r="227" spans="1:39">
      <c r="A227" s="497"/>
      <c r="B227" s="497"/>
      <c r="C227" s="497"/>
      <c r="D227" s="497"/>
      <c r="E227" s="497"/>
      <c r="F227" s="497"/>
      <c r="G227" s="497"/>
      <c r="H227" s="497"/>
      <c r="I227" s="497"/>
      <c r="J227" s="497"/>
      <c r="K227" s="497"/>
      <c r="L227" s="497"/>
      <c r="M227" s="497"/>
      <c r="N227" s="497"/>
      <c r="O227" s="497"/>
      <c r="P227" s="497"/>
      <c r="Q227" s="497"/>
      <c r="R227" s="497"/>
      <c r="S227" s="497"/>
      <c r="T227" s="497"/>
      <c r="U227" s="497"/>
      <c r="V227" s="497"/>
      <c r="W227" s="497"/>
      <c r="X227" s="497"/>
      <c r="Y227" s="497"/>
      <c r="Z227" s="497"/>
      <c r="AA227" s="497"/>
      <c r="AB227" s="497"/>
      <c r="AC227" s="497"/>
      <c r="AD227" s="497"/>
      <c r="AE227" s="497"/>
      <c r="AF227" s="497"/>
      <c r="AG227" s="497"/>
      <c r="AH227" s="497"/>
      <c r="AI227" s="497"/>
      <c r="AJ227" s="497"/>
      <c r="AK227" s="497"/>
      <c r="AL227" s="497"/>
      <c r="AM227" s="878"/>
    </row>
    <row r="228" spans="1:39">
      <c r="A228" s="497"/>
      <c r="B228" s="497"/>
      <c r="C228" s="497"/>
      <c r="D228" s="497"/>
      <c r="E228" s="497"/>
      <c r="F228" s="497"/>
      <c r="G228" s="497"/>
      <c r="H228" s="497"/>
      <c r="I228" s="497"/>
      <c r="J228" s="497"/>
      <c r="K228" s="497"/>
      <c r="L228" s="497"/>
      <c r="M228" s="497"/>
      <c r="N228" s="497"/>
      <c r="O228" s="497"/>
      <c r="P228" s="497"/>
      <c r="Q228" s="497"/>
      <c r="R228" s="497"/>
      <c r="S228" s="497"/>
      <c r="T228" s="497"/>
      <c r="U228" s="497"/>
      <c r="V228" s="497"/>
      <c r="W228" s="497"/>
      <c r="X228" s="497"/>
      <c r="Y228" s="497"/>
      <c r="Z228" s="497"/>
      <c r="AA228" s="497"/>
      <c r="AB228" s="497"/>
      <c r="AC228" s="497"/>
      <c r="AD228" s="497"/>
      <c r="AE228" s="497"/>
      <c r="AF228" s="497"/>
      <c r="AG228" s="497"/>
      <c r="AH228" s="497"/>
      <c r="AI228" s="497"/>
      <c r="AJ228" s="497"/>
      <c r="AK228" s="497"/>
      <c r="AL228" s="497"/>
      <c r="AM228" s="878"/>
    </row>
    <row r="229" spans="1:39">
      <c r="A229" s="497"/>
      <c r="B229" s="497"/>
      <c r="C229" s="497"/>
      <c r="D229" s="497"/>
      <c r="E229" s="497"/>
      <c r="F229" s="497"/>
      <c r="G229" s="497"/>
      <c r="H229" s="497"/>
      <c r="I229" s="497"/>
      <c r="J229" s="497"/>
      <c r="K229" s="497"/>
      <c r="L229" s="497"/>
      <c r="M229" s="497"/>
      <c r="N229" s="497"/>
      <c r="O229" s="497"/>
      <c r="P229" s="497"/>
      <c r="Q229" s="497"/>
      <c r="R229" s="497"/>
      <c r="S229" s="497"/>
      <c r="T229" s="497"/>
      <c r="U229" s="497"/>
      <c r="V229" s="497"/>
      <c r="W229" s="497"/>
      <c r="X229" s="497"/>
      <c r="Y229" s="497"/>
      <c r="Z229" s="497"/>
      <c r="AA229" s="497"/>
      <c r="AB229" s="497"/>
      <c r="AC229" s="497"/>
      <c r="AD229" s="497"/>
      <c r="AE229" s="497"/>
      <c r="AF229" s="497"/>
      <c r="AG229" s="497"/>
      <c r="AH229" s="497"/>
      <c r="AI229" s="497"/>
      <c r="AJ229" s="497"/>
      <c r="AK229" s="497"/>
      <c r="AL229" s="497"/>
      <c r="AM229" s="878"/>
    </row>
    <row r="230" spans="1:39">
      <c r="A230" s="497"/>
      <c r="B230" s="497"/>
      <c r="C230" s="497"/>
      <c r="D230" s="497"/>
      <c r="E230" s="497"/>
      <c r="F230" s="497"/>
      <c r="G230" s="497"/>
      <c r="H230" s="497"/>
      <c r="I230" s="497"/>
      <c r="J230" s="497"/>
      <c r="K230" s="497"/>
      <c r="L230" s="497"/>
      <c r="M230" s="497"/>
      <c r="N230" s="497"/>
      <c r="O230" s="497"/>
      <c r="P230" s="497"/>
      <c r="Q230" s="497"/>
      <c r="R230" s="497"/>
      <c r="S230" s="497"/>
      <c r="T230" s="497"/>
      <c r="U230" s="497"/>
      <c r="V230" s="497"/>
      <c r="W230" s="497"/>
      <c r="X230" s="497"/>
      <c r="Y230" s="497"/>
      <c r="Z230" s="497"/>
      <c r="AA230" s="497"/>
      <c r="AB230" s="497"/>
      <c r="AC230" s="497"/>
      <c r="AD230" s="497"/>
      <c r="AE230" s="497"/>
      <c r="AF230" s="497"/>
      <c r="AG230" s="497"/>
      <c r="AH230" s="497"/>
      <c r="AI230" s="497"/>
      <c r="AJ230" s="497"/>
      <c r="AK230" s="497"/>
      <c r="AL230" s="497"/>
      <c r="AM230" s="878"/>
    </row>
    <row r="231" spans="1:39">
      <c r="A231" s="497"/>
      <c r="B231" s="497"/>
      <c r="C231" s="497"/>
      <c r="D231" s="497"/>
      <c r="E231" s="497"/>
      <c r="F231" s="497"/>
      <c r="G231" s="497"/>
      <c r="H231" s="497"/>
      <c r="I231" s="497"/>
      <c r="J231" s="497"/>
      <c r="K231" s="497"/>
      <c r="L231" s="497"/>
      <c r="M231" s="497"/>
      <c r="N231" s="497"/>
      <c r="O231" s="497"/>
      <c r="P231" s="497"/>
      <c r="Q231" s="497"/>
      <c r="R231" s="497"/>
      <c r="S231" s="497"/>
      <c r="T231" s="497"/>
      <c r="U231" s="497"/>
      <c r="V231" s="497"/>
      <c r="W231" s="497"/>
      <c r="X231" s="497"/>
      <c r="Y231" s="497"/>
      <c r="Z231" s="497"/>
      <c r="AA231" s="497"/>
      <c r="AB231" s="497"/>
      <c r="AC231" s="497"/>
      <c r="AD231" s="497"/>
      <c r="AE231" s="497"/>
      <c r="AF231" s="497"/>
      <c r="AG231" s="497"/>
      <c r="AH231" s="497"/>
      <c r="AI231" s="497"/>
      <c r="AJ231" s="497"/>
      <c r="AK231" s="497"/>
      <c r="AL231" s="497"/>
      <c r="AM231" s="878"/>
    </row>
    <row r="232" spans="1:39">
      <c r="A232" s="497"/>
      <c r="B232" s="497"/>
      <c r="C232" s="497"/>
      <c r="D232" s="497"/>
      <c r="E232" s="497"/>
      <c r="F232" s="497"/>
      <c r="G232" s="497"/>
      <c r="H232" s="497"/>
      <c r="I232" s="497"/>
      <c r="J232" s="497"/>
      <c r="K232" s="497"/>
      <c r="L232" s="497"/>
      <c r="M232" s="497"/>
      <c r="N232" s="497"/>
      <c r="O232" s="497"/>
      <c r="P232" s="497"/>
      <c r="Q232" s="497"/>
      <c r="R232" s="497"/>
      <c r="S232" s="497"/>
      <c r="T232" s="497"/>
      <c r="U232" s="497"/>
      <c r="V232" s="497"/>
      <c r="W232" s="497"/>
      <c r="X232" s="497"/>
      <c r="Y232" s="497"/>
      <c r="Z232" s="497"/>
      <c r="AA232" s="497"/>
      <c r="AB232" s="497"/>
      <c r="AC232" s="497"/>
      <c r="AD232" s="497"/>
      <c r="AE232" s="497"/>
      <c r="AF232" s="497"/>
      <c r="AG232" s="497"/>
      <c r="AH232" s="497"/>
      <c r="AI232" s="497"/>
      <c r="AJ232" s="497"/>
      <c r="AK232" s="497"/>
      <c r="AL232" s="497"/>
      <c r="AM232" s="878"/>
    </row>
    <row r="233" spans="1:39">
      <c r="A233" s="497"/>
      <c r="B233" s="497"/>
      <c r="C233" s="497"/>
      <c r="D233" s="497"/>
      <c r="E233" s="497"/>
      <c r="F233" s="497"/>
      <c r="G233" s="497"/>
      <c r="H233" s="497"/>
      <c r="I233" s="497"/>
      <c r="J233" s="497"/>
      <c r="K233" s="497"/>
      <c r="L233" s="497"/>
      <c r="M233" s="497"/>
      <c r="N233" s="497"/>
      <c r="O233" s="497"/>
      <c r="P233" s="497"/>
      <c r="Q233" s="497"/>
      <c r="R233" s="497"/>
      <c r="S233" s="497"/>
      <c r="T233" s="497"/>
      <c r="U233" s="497"/>
      <c r="V233" s="497"/>
      <c r="W233" s="497"/>
      <c r="X233" s="497"/>
      <c r="Y233" s="497"/>
      <c r="Z233" s="497"/>
      <c r="AA233" s="497"/>
      <c r="AB233" s="497"/>
      <c r="AC233" s="497"/>
      <c r="AD233" s="497"/>
      <c r="AE233" s="497"/>
      <c r="AF233" s="497"/>
      <c r="AG233" s="497"/>
      <c r="AH233" s="497"/>
      <c r="AI233" s="497"/>
      <c r="AJ233" s="497"/>
      <c r="AK233" s="497"/>
      <c r="AL233" s="497"/>
      <c r="AM233" s="878"/>
    </row>
    <row r="234" spans="1:39">
      <c r="A234" s="497"/>
      <c r="B234" s="497"/>
      <c r="C234" s="497"/>
      <c r="D234" s="497"/>
      <c r="E234" s="497"/>
      <c r="F234" s="497"/>
      <c r="G234" s="497"/>
      <c r="H234" s="497"/>
      <c r="I234" s="497"/>
      <c r="J234" s="497"/>
      <c r="K234" s="497"/>
      <c r="L234" s="497"/>
      <c r="M234" s="497"/>
      <c r="N234" s="497"/>
      <c r="O234" s="497"/>
      <c r="P234" s="497"/>
      <c r="Q234" s="497"/>
      <c r="R234" s="497"/>
      <c r="S234" s="497"/>
      <c r="T234" s="497"/>
      <c r="U234" s="497"/>
      <c r="V234" s="497"/>
      <c r="W234" s="497"/>
      <c r="X234" s="497"/>
      <c r="Y234" s="497"/>
      <c r="Z234" s="497"/>
      <c r="AA234" s="497"/>
      <c r="AB234" s="497"/>
      <c r="AC234" s="497"/>
      <c r="AD234" s="497"/>
      <c r="AE234" s="497"/>
      <c r="AF234" s="497"/>
      <c r="AG234" s="497"/>
      <c r="AH234" s="497"/>
      <c r="AI234" s="497"/>
      <c r="AJ234" s="497"/>
      <c r="AK234" s="497"/>
      <c r="AL234" s="497"/>
      <c r="AM234" s="878"/>
    </row>
    <row r="235" spans="1:39">
      <c r="A235" s="497"/>
      <c r="B235" s="497"/>
      <c r="C235" s="497"/>
      <c r="D235" s="497"/>
      <c r="E235" s="497"/>
      <c r="F235" s="497"/>
      <c r="G235" s="497"/>
      <c r="H235" s="497"/>
      <c r="I235" s="497"/>
      <c r="J235" s="497"/>
      <c r="K235" s="497"/>
      <c r="L235" s="497"/>
      <c r="M235" s="497"/>
      <c r="N235" s="497"/>
      <c r="O235" s="497"/>
      <c r="P235" s="497"/>
      <c r="Q235" s="497"/>
      <c r="R235" s="497"/>
      <c r="S235" s="497"/>
      <c r="T235" s="497"/>
      <c r="U235" s="497"/>
      <c r="V235" s="497"/>
      <c r="W235" s="497"/>
      <c r="X235" s="497"/>
      <c r="Y235" s="497"/>
      <c r="Z235" s="497"/>
      <c r="AA235" s="497"/>
      <c r="AB235" s="497"/>
      <c r="AC235" s="497"/>
      <c r="AD235" s="497"/>
      <c r="AE235" s="497"/>
      <c r="AF235" s="497"/>
      <c r="AG235" s="497"/>
      <c r="AH235" s="497"/>
      <c r="AI235" s="497"/>
      <c r="AJ235" s="497"/>
      <c r="AK235" s="497"/>
      <c r="AL235" s="497"/>
      <c r="AM235" s="878"/>
    </row>
    <row r="236" spans="1:39">
      <c r="A236" s="497"/>
      <c r="B236" s="497"/>
      <c r="C236" s="497"/>
      <c r="D236" s="497"/>
      <c r="E236" s="497"/>
      <c r="F236" s="497"/>
      <c r="G236" s="497"/>
      <c r="H236" s="497"/>
      <c r="I236" s="497"/>
      <c r="J236" s="497"/>
      <c r="K236" s="497"/>
      <c r="L236" s="497"/>
      <c r="M236" s="497"/>
      <c r="N236" s="497"/>
      <c r="O236" s="497"/>
      <c r="P236" s="497"/>
      <c r="Q236" s="497"/>
      <c r="R236" s="497"/>
      <c r="S236" s="497"/>
      <c r="T236" s="497"/>
      <c r="U236" s="497"/>
      <c r="V236" s="497"/>
      <c r="W236" s="497"/>
      <c r="X236" s="497"/>
      <c r="Y236" s="497"/>
      <c r="Z236" s="497"/>
      <c r="AA236" s="497"/>
      <c r="AB236" s="497"/>
      <c r="AC236" s="497"/>
      <c r="AD236" s="497"/>
      <c r="AE236" s="497"/>
      <c r="AF236" s="497"/>
      <c r="AG236" s="497"/>
      <c r="AH236" s="497"/>
      <c r="AI236" s="497"/>
      <c r="AJ236" s="497"/>
      <c r="AK236" s="497"/>
      <c r="AL236" s="497"/>
      <c r="AM236" s="878"/>
    </row>
    <row r="237" spans="1:39">
      <c r="A237" s="497"/>
      <c r="B237" s="497"/>
      <c r="C237" s="497"/>
      <c r="D237" s="497"/>
      <c r="E237" s="497"/>
      <c r="F237" s="497"/>
      <c r="G237" s="497"/>
      <c r="H237" s="497"/>
      <c r="I237" s="497"/>
      <c r="J237" s="497"/>
      <c r="K237" s="497"/>
      <c r="L237" s="497"/>
      <c r="M237" s="497"/>
      <c r="N237" s="497"/>
      <c r="O237" s="497"/>
      <c r="P237" s="497"/>
      <c r="Q237" s="497"/>
      <c r="R237" s="497"/>
      <c r="S237" s="497"/>
      <c r="T237" s="497"/>
      <c r="U237" s="497"/>
      <c r="V237" s="497"/>
      <c r="W237" s="497"/>
      <c r="X237" s="497"/>
      <c r="Y237" s="497"/>
      <c r="Z237" s="497"/>
      <c r="AA237" s="497"/>
      <c r="AB237" s="497"/>
      <c r="AC237" s="497"/>
      <c r="AD237" s="497"/>
      <c r="AE237" s="497"/>
      <c r="AF237" s="497"/>
      <c r="AG237" s="497"/>
      <c r="AH237" s="497"/>
      <c r="AI237" s="497"/>
      <c r="AJ237" s="497"/>
      <c r="AK237" s="497"/>
      <c r="AL237" s="497"/>
      <c r="AM237" s="878"/>
    </row>
    <row r="238" spans="1:39">
      <c r="A238" s="497"/>
      <c r="B238" s="497"/>
      <c r="C238" s="497"/>
      <c r="D238" s="497"/>
      <c r="E238" s="497"/>
      <c r="F238" s="497"/>
      <c r="G238" s="497"/>
      <c r="H238" s="497"/>
      <c r="I238" s="497"/>
      <c r="J238" s="497"/>
      <c r="K238" s="497"/>
      <c r="L238" s="497"/>
      <c r="M238" s="497"/>
      <c r="N238" s="497"/>
      <c r="O238" s="497"/>
      <c r="P238" s="497"/>
      <c r="Q238" s="497"/>
      <c r="R238" s="497"/>
      <c r="S238" s="497"/>
      <c r="T238" s="497"/>
      <c r="U238" s="497"/>
      <c r="V238" s="497"/>
      <c r="W238" s="497"/>
      <c r="X238" s="497"/>
      <c r="Y238" s="497"/>
      <c r="Z238" s="497"/>
      <c r="AA238" s="497"/>
      <c r="AB238" s="497"/>
      <c r="AC238" s="497"/>
      <c r="AD238" s="497"/>
      <c r="AE238" s="497"/>
      <c r="AF238" s="497"/>
      <c r="AG238" s="497"/>
      <c r="AH238" s="497"/>
      <c r="AI238" s="497"/>
      <c r="AJ238" s="497"/>
      <c r="AK238" s="497"/>
      <c r="AL238" s="497"/>
      <c r="AM238" s="878"/>
    </row>
    <row r="239" spans="1:39">
      <c r="A239" s="497"/>
      <c r="B239" s="497"/>
      <c r="C239" s="497"/>
      <c r="D239" s="497"/>
      <c r="E239" s="497"/>
      <c r="F239" s="497"/>
      <c r="G239" s="497"/>
      <c r="H239" s="497"/>
      <c r="I239" s="497"/>
      <c r="J239" s="497"/>
      <c r="K239" s="497"/>
      <c r="L239" s="497"/>
      <c r="M239" s="497"/>
      <c r="N239" s="497"/>
      <c r="O239" s="497"/>
      <c r="P239" s="497"/>
      <c r="Q239" s="497"/>
      <c r="R239" s="497"/>
      <c r="S239" s="497"/>
      <c r="T239" s="497"/>
      <c r="U239" s="497"/>
      <c r="V239" s="497"/>
      <c r="W239" s="497"/>
      <c r="X239" s="497"/>
      <c r="Y239" s="497"/>
      <c r="Z239" s="497"/>
      <c r="AA239" s="497"/>
      <c r="AB239" s="497"/>
      <c r="AC239" s="497"/>
      <c r="AD239" s="497"/>
      <c r="AE239" s="497"/>
      <c r="AF239" s="497"/>
      <c r="AG239" s="497"/>
      <c r="AH239" s="497"/>
      <c r="AI239" s="497"/>
      <c r="AJ239" s="497"/>
      <c r="AK239" s="497"/>
      <c r="AL239" s="497"/>
      <c r="AM239" s="878"/>
    </row>
    <row r="240" spans="1:39">
      <c r="A240" s="497"/>
      <c r="B240" s="497"/>
      <c r="C240" s="497"/>
      <c r="D240" s="497"/>
      <c r="E240" s="497"/>
      <c r="F240" s="497"/>
      <c r="G240" s="497"/>
      <c r="H240" s="497"/>
      <c r="I240" s="497"/>
      <c r="J240" s="497"/>
      <c r="K240" s="497"/>
      <c r="L240" s="497"/>
      <c r="M240" s="497"/>
      <c r="N240" s="497"/>
      <c r="O240" s="497"/>
      <c r="P240" s="497"/>
      <c r="Q240" s="497"/>
      <c r="R240" s="497"/>
      <c r="S240" s="497"/>
      <c r="T240" s="497"/>
      <c r="U240" s="497"/>
      <c r="V240" s="497"/>
      <c r="W240" s="497"/>
      <c r="X240" s="497"/>
      <c r="Y240" s="497"/>
      <c r="Z240" s="497"/>
      <c r="AA240" s="497"/>
      <c r="AB240" s="497"/>
      <c r="AC240" s="497"/>
      <c r="AD240" s="497"/>
      <c r="AE240" s="497"/>
      <c r="AF240" s="497"/>
      <c r="AG240" s="497"/>
      <c r="AH240" s="497"/>
      <c r="AI240" s="497"/>
      <c r="AJ240" s="497"/>
      <c r="AK240" s="497"/>
      <c r="AL240" s="497"/>
      <c r="AM240" s="878"/>
    </row>
    <row r="241" spans="1:39">
      <c r="A241" s="497"/>
      <c r="B241" s="497"/>
      <c r="C241" s="497"/>
      <c r="D241" s="497"/>
      <c r="E241" s="497"/>
      <c r="F241" s="497"/>
      <c r="G241" s="497"/>
      <c r="H241" s="497"/>
      <c r="I241" s="497"/>
      <c r="J241" s="497"/>
      <c r="K241" s="497"/>
      <c r="L241" s="497"/>
      <c r="M241" s="497"/>
      <c r="N241" s="497"/>
      <c r="O241" s="497"/>
      <c r="P241" s="497"/>
      <c r="Q241" s="497"/>
      <c r="R241" s="497"/>
      <c r="S241" s="497"/>
      <c r="T241" s="497"/>
      <c r="U241" s="497"/>
      <c r="V241" s="497"/>
      <c r="W241" s="497"/>
      <c r="X241" s="497"/>
      <c r="Y241" s="497"/>
      <c r="Z241" s="497"/>
      <c r="AA241" s="497"/>
      <c r="AB241" s="497"/>
      <c r="AC241" s="497"/>
      <c r="AD241" s="497"/>
      <c r="AE241" s="497"/>
      <c r="AF241" s="497"/>
      <c r="AG241" s="497"/>
      <c r="AH241" s="497"/>
      <c r="AI241" s="497"/>
      <c r="AJ241" s="497"/>
      <c r="AK241" s="497"/>
      <c r="AL241" s="497"/>
      <c r="AM241" s="878"/>
    </row>
    <row r="242" spans="1:39">
      <c r="A242" s="497"/>
      <c r="B242" s="497"/>
      <c r="C242" s="497"/>
      <c r="D242" s="497"/>
      <c r="E242" s="497"/>
      <c r="F242" s="497"/>
      <c r="G242" s="497"/>
      <c r="H242" s="497"/>
      <c r="I242" s="497"/>
      <c r="J242" s="497"/>
      <c r="K242" s="497"/>
      <c r="L242" s="497"/>
      <c r="M242" s="497"/>
      <c r="N242" s="497"/>
      <c r="O242" s="497"/>
      <c r="P242" s="497"/>
      <c r="Q242" s="497"/>
      <c r="R242" s="497"/>
      <c r="S242" s="497"/>
      <c r="T242" s="497"/>
      <c r="U242" s="497"/>
      <c r="V242" s="497"/>
      <c r="W242" s="497"/>
      <c r="X242" s="497"/>
      <c r="Y242" s="497"/>
      <c r="Z242" s="497"/>
      <c r="AA242" s="497"/>
      <c r="AB242" s="497"/>
      <c r="AC242" s="497"/>
      <c r="AD242" s="497"/>
      <c r="AE242" s="497"/>
      <c r="AF242" s="497"/>
      <c r="AG242" s="497"/>
      <c r="AH242" s="497"/>
      <c r="AI242" s="497"/>
      <c r="AJ242" s="497"/>
      <c r="AK242" s="497"/>
      <c r="AL242" s="497"/>
      <c r="AM242" s="878"/>
    </row>
    <row r="243" spans="1:39">
      <c r="A243" s="497"/>
      <c r="B243" s="497"/>
      <c r="C243" s="497"/>
      <c r="D243" s="497"/>
      <c r="E243" s="497"/>
      <c r="F243" s="497"/>
      <c r="G243" s="497"/>
      <c r="H243" s="497"/>
      <c r="I243" s="497"/>
      <c r="J243" s="497"/>
      <c r="K243" s="497"/>
      <c r="L243" s="497"/>
      <c r="M243" s="497"/>
      <c r="N243" s="497"/>
      <c r="O243" s="497"/>
      <c r="P243" s="497"/>
      <c r="Q243" s="497"/>
      <c r="R243" s="497"/>
      <c r="S243" s="497"/>
      <c r="T243" s="497"/>
      <c r="U243" s="497"/>
      <c r="V243" s="497"/>
      <c r="W243" s="497"/>
      <c r="X243" s="497"/>
      <c r="Y243" s="497"/>
      <c r="Z243" s="497"/>
      <c r="AA243" s="497"/>
      <c r="AB243" s="497"/>
      <c r="AC243" s="497"/>
      <c r="AD243" s="497"/>
      <c r="AE243" s="497"/>
      <c r="AF243" s="497"/>
      <c r="AG243" s="497"/>
      <c r="AH243" s="497"/>
      <c r="AI243" s="497"/>
      <c r="AJ243" s="497"/>
      <c r="AK243" s="497"/>
      <c r="AL243" s="497"/>
      <c r="AM243" s="878"/>
    </row>
    <row r="244" spans="1:39">
      <c r="A244" s="497"/>
      <c r="B244" s="497"/>
      <c r="C244" s="497"/>
      <c r="D244" s="497"/>
      <c r="E244" s="497"/>
      <c r="F244" s="497"/>
      <c r="G244" s="497"/>
      <c r="H244" s="497"/>
      <c r="I244" s="497"/>
      <c r="J244" s="497"/>
      <c r="K244" s="497"/>
      <c r="L244" s="497"/>
      <c r="M244" s="497"/>
      <c r="N244" s="497"/>
      <c r="O244" s="497"/>
      <c r="P244" s="497"/>
      <c r="Q244" s="497"/>
      <c r="R244" s="497"/>
      <c r="S244" s="497"/>
      <c r="T244" s="497"/>
      <c r="U244" s="497"/>
      <c r="V244" s="497"/>
      <c r="W244" s="497"/>
      <c r="X244" s="497"/>
      <c r="Y244" s="497"/>
      <c r="Z244" s="497"/>
      <c r="AA244" s="497"/>
      <c r="AB244" s="497"/>
      <c r="AC244" s="497"/>
      <c r="AD244" s="497"/>
      <c r="AE244" s="497"/>
      <c r="AF244" s="497"/>
      <c r="AG244" s="497"/>
      <c r="AH244" s="497"/>
      <c r="AI244" s="497"/>
      <c r="AJ244" s="497"/>
      <c r="AK244" s="497"/>
      <c r="AL244" s="497"/>
      <c r="AM244" s="878"/>
    </row>
    <row r="245" spans="1:39">
      <c r="A245" s="497"/>
      <c r="B245" s="497"/>
      <c r="C245" s="497"/>
      <c r="D245" s="497"/>
      <c r="E245" s="497"/>
      <c r="F245" s="497"/>
      <c r="G245" s="497"/>
      <c r="H245" s="497"/>
      <c r="I245" s="497"/>
      <c r="J245" s="497"/>
      <c r="K245" s="497"/>
      <c r="L245" s="497"/>
      <c r="M245" s="497"/>
      <c r="N245" s="497"/>
      <c r="O245" s="497"/>
      <c r="P245" s="497"/>
      <c r="Q245" s="497"/>
      <c r="R245" s="497"/>
      <c r="S245" s="497"/>
      <c r="T245" s="497"/>
      <c r="U245" s="497"/>
      <c r="V245" s="497"/>
      <c r="W245" s="497"/>
      <c r="X245" s="497"/>
      <c r="Y245" s="497"/>
      <c r="Z245" s="497"/>
      <c r="AA245" s="497"/>
      <c r="AB245" s="497"/>
      <c r="AC245" s="497"/>
      <c r="AD245" s="497"/>
      <c r="AE245" s="497"/>
      <c r="AF245" s="497"/>
      <c r="AG245" s="497"/>
      <c r="AH245" s="497"/>
      <c r="AI245" s="497"/>
      <c r="AJ245" s="497"/>
      <c r="AK245" s="497"/>
      <c r="AL245" s="497"/>
      <c r="AM245" s="878"/>
    </row>
    <row r="246" spans="1:39">
      <c r="A246" s="497"/>
      <c r="B246" s="497"/>
      <c r="C246" s="497"/>
      <c r="D246" s="497"/>
      <c r="E246" s="497"/>
      <c r="F246" s="497"/>
      <c r="G246" s="497"/>
      <c r="H246" s="497"/>
      <c r="I246" s="497"/>
      <c r="J246" s="497"/>
      <c r="K246" s="497"/>
      <c r="L246" s="497"/>
      <c r="M246" s="497"/>
      <c r="N246" s="497"/>
      <c r="O246" s="497"/>
      <c r="P246" s="497"/>
      <c r="Q246" s="497"/>
      <c r="R246" s="497"/>
      <c r="S246" s="497"/>
      <c r="T246" s="497"/>
      <c r="U246" s="497"/>
      <c r="V246" s="497"/>
      <c r="W246" s="497"/>
      <c r="X246" s="497"/>
      <c r="Y246" s="497"/>
      <c r="Z246" s="497"/>
      <c r="AA246" s="497"/>
      <c r="AB246" s="497"/>
      <c r="AC246" s="497"/>
      <c r="AD246" s="497"/>
      <c r="AE246" s="497"/>
      <c r="AF246" s="497"/>
      <c r="AG246" s="497"/>
      <c r="AH246" s="497"/>
      <c r="AI246" s="497"/>
      <c r="AJ246" s="497"/>
      <c r="AK246" s="497"/>
      <c r="AL246" s="497"/>
      <c r="AM246" s="878"/>
    </row>
    <row r="247" spans="1:39">
      <c r="A247" s="497"/>
      <c r="B247" s="497"/>
      <c r="C247" s="497"/>
      <c r="D247" s="497"/>
      <c r="E247" s="497"/>
      <c r="F247" s="497"/>
      <c r="G247" s="497"/>
      <c r="H247" s="497"/>
      <c r="I247" s="497"/>
      <c r="J247" s="497"/>
      <c r="K247" s="497"/>
      <c r="L247" s="497"/>
      <c r="M247" s="497"/>
      <c r="N247" s="497"/>
      <c r="O247" s="497"/>
      <c r="P247" s="497"/>
      <c r="Q247" s="497"/>
      <c r="R247" s="497"/>
      <c r="S247" s="497"/>
      <c r="T247" s="497"/>
      <c r="U247" s="497"/>
      <c r="V247" s="497"/>
      <c r="W247" s="497"/>
      <c r="X247" s="497"/>
      <c r="Y247" s="497"/>
      <c r="Z247" s="497"/>
      <c r="AA247" s="497"/>
      <c r="AB247" s="497"/>
      <c r="AC247" s="497"/>
      <c r="AD247" s="497"/>
      <c r="AE247" s="497"/>
      <c r="AF247" s="497"/>
      <c r="AG247" s="497"/>
      <c r="AH247" s="497"/>
      <c r="AI247" s="497"/>
      <c r="AJ247" s="497"/>
      <c r="AK247" s="497"/>
      <c r="AL247" s="497"/>
      <c r="AM247" s="878"/>
    </row>
    <row r="248" spans="1:39">
      <c r="A248" s="497"/>
      <c r="B248" s="497"/>
      <c r="C248" s="497"/>
      <c r="D248" s="497"/>
      <c r="E248" s="497"/>
      <c r="F248" s="497"/>
      <c r="G248" s="497"/>
      <c r="H248" s="497"/>
      <c r="I248" s="497"/>
      <c r="J248" s="497"/>
      <c r="K248" s="497"/>
      <c r="L248" s="497"/>
      <c r="M248" s="497"/>
      <c r="N248" s="497"/>
      <c r="O248" s="497"/>
      <c r="P248" s="497"/>
      <c r="Q248" s="497"/>
      <c r="R248" s="497"/>
      <c r="S248" s="497"/>
      <c r="T248" s="497"/>
      <c r="U248" s="497"/>
      <c r="V248" s="497"/>
      <c r="W248" s="497"/>
      <c r="X248" s="497"/>
      <c r="Y248" s="497"/>
      <c r="Z248" s="497"/>
      <c r="AA248" s="497"/>
      <c r="AB248" s="497"/>
      <c r="AC248" s="497"/>
      <c r="AD248" s="497"/>
      <c r="AE248" s="497"/>
      <c r="AF248" s="497"/>
      <c r="AG248" s="497"/>
      <c r="AH248" s="497"/>
      <c r="AI248" s="497"/>
      <c r="AJ248" s="497"/>
      <c r="AK248" s="497"/>
      <c r="AL248" s="497"/>
      <c r="AM248" s="878"/>
    </row>
    <row r="249" spans="1:39">
      <c r="A249" s="497"/>
      <c r="B249" s="497"/>
      <c r="C249" s="497"/>
      <c r="D249" s="497"/>
      <c r="E249" s="497"/>
      <c r="F249" s="497"/>
      <c r="G249" s="497"/>
      <c r="H249" s="497"/>
      <c r="I249" s="497"/>
      <c r="J249" s="497"/>
      <c r="K249" s="497"/>
      <c r="L249" s="497"/>
      <c r="M249" s="497"/>
      <c r="N249" s="497"/>
      <c r="O249" s="497"/>
      <c r="P249" s="497"/>
      <c r="Q249" s="497"/>
      <c r="R249" s="497"/>
      <c r="S249" s="497"/>
      <c r="T249" s="497"/>
      <c r="U249" s="497"/>
      <c r="V249" s="497"/>
      <c r="W249" s="497"/>
      <c r="X249" s="497"/>
      <c r="Y249" s="497"/>
      <c r="Z249" s="497"/>
      <c r="AA249" s="497"/>
      <c r="AB249" s="497"/>
      <c r="AC249" s="497"/>
      <c r="AD249" s="497"/>
      <c r="AE249" s="497"/>
      <c r="AF249" s="497"/>
      <c r="AG249" s="497"/>
      <c r="AH249" s="497"/>
      <c r="AI249" s="497"/>
      <c r="AJ249" s="497"/>
      <c r="AK249" s="497"/>
      <c r="AL249" s="497"/>
      <c r="AM249" s="878"/>
    </row>
    <row r="250" spans="1:39">
      <c r="A250" s="497"/>
      <c r="B250" s="497"/>
      <c r="C250" s="497"/>
      <c r="D250" s="497"/>
      <c r="E250" s="497"/>
      <c r="F250" s="497"/>
      <c r="G250" s="497"/>
      <c r="H250" s="497"/>
      <c r="I250" s="497"/>
      <c r="J250" s="497"/>
      <c r="K250" s="497"/>
      <c r="L250" s="497"/>
      <c r="M250" s="497"/>
      <c r="N250" s="497"/>
      <c r="O250" s="497"/>
      <c r="P250" s="497"/>
      <c r="Q250" s="497"/>
      <c r="R250" s="497"/>
      <c r="S250" s="497"/>
      <c r="T250" s="497"/>
      <c r="U250" s="497"/>
      <c r="V250" s="497"/>
      <c r="W250" s="497"/>
      <c r="X250" s="497"/>
      <c r="Y250" s="497"/>
      <c r="Z250" s="497"/>
      <c r="AA250" s="497"/>
      <c r="AB250" s="497"/>
      <c r="AC250" s="497"/>
      <c r="AD250" s="497"/>
      <c r="AE250" s="497"/>
      <c r="AF250" s="497"/>
      <c r="AG250" s="497"/>
      <c r="AH250" s="497"/>
      <c r="AI250" s="497"/>
      <c r="AJ250" s="497"/>
      <c r="AK250" s="497"/>
      <c r="AL250" s="497"/>
      <c r="AM250" s="878"/>
    </row>
    <row r="251" spans="1:39">
      <c r="A251" s="497"/>
      <c r="B251" s="497"/>
      <c r="C251" s="497"/>
      <c r="D251" s="497"/>
      <c r="E251" s="497"/>
      <c r="F251" s="497"/>
      <c r="G251" s="497"/>
      <c r="H251" s="497"/>
      <c r="I251" s="497"/>
      <c r="J251" s="497"/>
      <c r="K251" s="497"/>
      <c r="L251" s="497"/>
      <c r="M251" s="497"/>
      <c r="N251" s="497"/>
      <c r="O251" s="497"/>
      <c r="P251" s="497"/>
      <c r="Q251" s="497"/>
      <c r="R251" s="497"/>
      <c r="S251" s="497"/>
      <c r="T251" s="497"/>
      <c r="U251" s="497"/>
      <c r="V251" s="497"/>
      <c r="W251" s="497"/>
      <c r="X251" s="497"/>
      <c r="Y251" s="497"/>
      <c r="Z251" s="497"/>
      <c r="AA251" s="497"/>
      <c r="AB251" s="497"/>
      <c r="AC251" s="497"/>
      <c r="AD251" s="497"/>
      <c r="AE251" s="497"/>
      <c r="AF251" s="497"/>
      <c r="AG251" s="497"/>
      <c r="AH251" s="497"/>
      <c r="AI251" s="497"/>
      <c r="AJ251" s="497"/>
      <c r="AK251" s="497"/>
      <c r="AL251" s="497"/>
      <c r="AM251" s="878"/>
    </row>
    <row r="252" spans="1:39">
      <c r="A252" s="497"/>
      <c r="B252" s="497"/>
      <c r="C252" s="497"/>
      <c r="D252" s="497"/>
      <c r="E252" s="497"/>
      <c r="F252" s="497"/>
      <c r="G252" s="497"/>
      <c r="H252" s="497"/>
      <c r="I252" s="497"/>
      <c r="J252" s="497"/>
      <c r="K252" s="497"/>
      <c r="L252" s="497"/>
      <c r="M252" s="497"/>
      <c r="N252" s="497"/>
      <c r="O252" s="497"/>
      <c r="P252" s="497"/>
      <c r="Q252" s="497"/>
      <c r="R252" s="497"/>
      <c r="S252" s="497"/>
      <c r="T252" s="497"/>
      <c r="U252" s="497"/>
      <c r="V252" s="497"/>
      <c r="W252" s="497"/>
      <c r="X252" s="497"/>
      <c r="Y252" s="497"/>
      <c r="Z252" s="497"/>
      <c r="AA252" s="497"/>
      <c r="AB252" s="497"/>
      <c r="AC252" s="497"/>
      <c r="AD252" s="497"/>
      <c r="AE252" s="497"/>
      <c r="AF252" s="497"/>
      <c r="AG252" s="497"/>
      <c r="AH252" s="497"/>
      <c r="AI252" s="497"/>
      <c r="AJ252" s="497"/>
      <c r="AK252" s="497"/>
      <c r="AL252" s="497"/>
      <c r="AM252" s="878"/>
    </row>
    <row r="253" spans="1:39">
      <c r="A253" s="497"/>
      <c r="B253" s="497"/>
      <c r="C253" s="497"/>
      <c r="D253" s="497"/>
      <c r="E253" s="497"/>
      <c r="F253" s="497"/>
      <c r="G253" s="497"/>
      <c r="H253" s="497"/>
      <c r="I253" s="497"/>
      <c r="J253" s="497"/>
      <c r="K253" s="497"/>
      <c r="L253" s="497"/>
      <c r="M253" s="497"/>
      <c r="N253" s="497"/>
      <c r="O253" s="497"/>
      <c r="P253" s="497"/>
      <c r="Q253" s="497"/>
      <c r="R253" s="497"/>
      <c r="S253" s="497"/>
      <c r="T253" s="497"/>
      <c r="U253" s="497"/>
      <c r="V253" s="497"/>
      <c r="W253" s="497"/>
      <c r="X253" s="497"/>
      <c r="Y253" s="497"/>
      <c r="Z253" s="497"/>
      <c r="AA253" s="497"/>
      <c r="AB253" s="497"/>
      <c r="AC253" s="497"/>
      <c r="AD253" s="497"/>
      <c r="AE253" s="497"/>
      <c r="AF253" s="497"/>
      <c r="AG253" s="497"/>
      <c r="AH253" s="497"/>
      <c r="AI253" s="497"/>
      <c r="AJ253" s="497"/>
      <c r="AK253" s="497"/>
      <c r="AL253" s="497"/>
      <c r="AM253" s="878"/>
    </row>
    <row r="254" spans="1:39">
      <c r="A254" s="497"/>
      <c r="B254" s="497"/>
      <c r="C254" s="497"/>
      <c r="D254" s="497"/>
      <c r="E254" s="497"/>
      <c r="F254" s="497"/>
      <c r="G254" s="497"/>
      <c r="H254" s="497"/>
      <c r="I254" s="497"/>
      <c r="J254" s="497"/>
      <c r="K254" s="497"/>
      <c r="L254" s="497"/>
      <c r="M254" s="497"/>
      <c r="N254" s="497"/>
      <c r="O254" s="497"/>
      <c r="P254" s="497"/>
      <c r="Q254" s="497"/>
      <c r="R254" s="497"/>
      <c r="S254" s="497"/>
      <c r="T254" s="497"/>
      <c r="U254" s="497"/>
      <c r="V254" s="497"/>
      <c r="W254" s="497"/>
      <c r="X254" s="497"/>
      <c r="Y254" s="497"/>
      <c r="Z254" s="497"/>
      <c r="AA254" s="497"/>
      <c r="AB254" s="497"/>
      <c r="AC254" s="497"/>
      <c r="AD254" s="497"/>
      <c r="AE254" s="497"/>
      <c r="AF254" s="497"/>
      <c r="AG254" s="497"/>
      <c r="AH254" s="497"/>
      <c r="AI254" s="497"/>
      <c r="AJ254" s="497"/>
      <c r="AK254" s="497"/>
      <c r="AL254" s="497"/>
      <c r="AM254" s="878"/>
    </row>
    <row r="255" spans="1:39">
      <c r="A255" s="497"/>
      <c r="B255" s="497"/>
      <c r="C255" s="497"/>
      <c r="D255" s="497"/>
      <c r="E255" s="497"/>
      <c r="F255" s="497"/>
      <c r="G255" s="497"/>
      <c r="H255" s="497"/>
      <c r="I255" s="497"/>
      <c r="J255" s="497"/>
      <c r="K255" s="497"/>
      <c r="L255" s="497"/>
      <c r="M255" s="497"/>
      <c r="N255" s="497"/>
      <c r="O255" s="497"/>
      <c r="P255" s="497"/>
      <c r="Q255" s="497"/>
      <c r="R255" s="497"/>
      <c r="S255" s="497"/>
      <c r="T255" s="497"/>
      <c r="U255" s="497"/>
      <c r="V255" s="497"/>
      <c r="W255" s="497"/>
      <c r="X255" s="497"/>
      <c r="Y255" s="497"/>
      <c r="Z255" s="497"/>
      <c r="AA255" s="497"/>
      <c r="AB255" s="497"/>
      <c r="AC255" s="497"/>
      <c r="AD255" s="497"/>
      <c r="AE255" s="497"/>
      <c r="AF255" s="497"/>
      <c r="AG255" s="497"/>
      <c r="AH255" s="497"/>
      <c r="AI255" s="497"/>
      <c r="AJ255" s="497"/>
      <c r="AK255" s="497"/>
      <c r="AL255" s="497"/>
      <c r="AM255" s="878"/>
    </row>
    <row r="256" spans="1:39">
      <c r="A256" s="497"/>
      <c r="B256" s="497"/>
      <c r="C256" s="497"/>
      <c r="D256" s="497"/>
      <c r="E256" s="497"/>
      <c r="F256" s="497"/>
      <c r="G256" s="497"/>
      <c r="H256" s="497"/>
      <c r="I256" s="497"/>
      <c r="J256" s="497"/>
      <c r="K256" s="497"/>
      <c r="L256" s="497"/>
      <c r="M256" s="497"/>
      <c r="N256" s="497"/>
      <c r="O256" s="497"/>
      <c r="P256" s="497"/>
      <c r="Q256" s="497"/>
      <c r="R256" s="497"/>
      <c r="S256" s="497"/>
      <c r="T256" s="497"/>
      <c r="U256" s="497"/>
      <c r="V256" s="497"/>
      <c r="W256" s="497"/>
      <c r="X256" s="497"/>
      <c r="Y256" s="497"/>
      <c r="Z256" s="497"/>
      <c r="AA256" s="497"/>
      <c r="AB256" s="497"/>
      <c r="AC256" s="497"/>
      <c r="AD256" s="497"/>
      <c r="AE256" s="497"/>
      <c r="AF256" s="497"/>
      <c r="AG256" s="497"/>
      <c r="AH256" s="497"/>
      <c r="AI256" s="497"/>
      <c r="AJ256" s="497"/>
      <c r="AK256" s="497"/>
      <c r="AL256" s="497"/>
      <c r="AM256" s="878"/>
    </row>
    <row r="257" spans="1:39">
      <c r="A257" s="497"/>
      <c r="B257" s="497"/>
      <c r="C257" s="497"/>
      <c r="D257" s="497"/>
      <c r="E257" s="497"/>
      <c r="F257" s="497"/>
      <c r="G257" s="497"/>
      <c r="H257" s="497"/>
      <c r="I257" s="497"/>
      <c r="J257" s="497"/>
      <c r="K257" s="497"/>
      <c r="L257" s="497"/>
      <c r="M257" s="497"/>
      <c r="N257" s="497"/>
      <c r="O257" s="497"/>
      <c r="P257" s="497"/>
      <c r="Q257" s="497"/>
      <c r="R257" s="497"/>
      <c r="S257" s="497"/>
      <c r="T257" s="497"/>
      <c r="U257" s="497"/>
      <c r="V257" s="497"/>
      <c r="W257" s="497"/>
      <c r="X257" s="497"/>
      <c r="Y257" s="497"/>
      <c r="Z257" s="497"/>
      <c r="AA257" s="497"/>
      <c r="AB257" s="497"/>
      <c r="AC257" s="497"/>
      <c r="AD257" s="497"/>
      <c r="AE257" s="497"/>
      <c r="AF257" s="497"/>
      <c r="AG257" s="497"/>
      <c r="AH257" s="497"/>
      <c r="AI257" s="497"/>
      <c r="AJ257" s="497"/>
      <c r="AK257" s="497"/>
      <c r="AL257" s="497"/>
      <c r="AM257" s="878"/>
    </row>
    <row r="258" spans="1:39">
      <c r="A258" s="497"/>
      <c r="B258" s="497"/>
      <c r="C258" s="497"/>
      <c r="D258" s="497"/>
      <c r="E258" s="497"/>
      <c r="F258" s="497"/>
      <c r="G258" s="497"/>
      <c r="H258" s="497"/>
      <c r="I258" s="497"/>
      <c r="J258" s="497"/>
      <c r="K258" s="497"/>
      <c r="L258" s="497"/>
      <c r="M258" s="497"/>
      <c r="N258" s="497"/>
      <c r="O258" s="497"/>
      <c r="P258" s="497"/>
      <c r="Q258" s="497"/>
      <c r="R258" s="497"/>
      <c r="S258" s="497"/>
      <c r="T258" s="497"/>
      <c r="U258" s="497"/>
      <c r="V258" s="497"/>
      <c r="W258" s="497"/>
      <c r="X258" s="497"/>
      <c r="Y258" s="497"/>
      <c r="Z258" s="497"/>
      <c r="AA258" s="497"/>
      <c r="AB258" s="497"/>
      <c r="AC258" s="497"/>
      <c r="AD258" s="497"/>
      <c r="AE258" s="497"/>
      <c r="AF258" s="497"/>
      <c r="AG258" s="497"/>
      <c r="AH258" s="497"/>
      <c r="AI258" s="497"/>
      <c r="AJ258" s="497"/>
      <c r="AK258" s="497"/>
      <c r="AL258" s="497"/>
      <c r="AM258" s="878"/>
    </row>
    <row r="259" spans="1:39">
      <c r="A259" s="497"/>
      <c r="B259" s="497"/>
      <c r="C259" s="497"/>
      <c r="D259" s="497"/>
      <c r="E259" s="497"/>
      <c r="F259" s="497"/>
      <c r="G259" s="497"/>
      <c r="H259" s="497"/>
      <c r="I259" s="497"/>
      <c r="J259" s="497"/>
      <c r="K259" s="497"/>
      <c r="L259" s="497"/>
      <c r="M259" s="497"/>
      <c r="N259" s="497"/>
      <c r="O259" s="497"/>
      <c r="P259" s="497"/>
      <c r="Q259" s="497"/>
      <c r="R259" s="497"/>
      <c r="S259" s="497"/>
      <c r="T259" s="497"/>
      <c r="U259" s="497"/>
      <c r="V259" s="497"/>
      <c r="W259" s="497"/>
      <c r="X259" s="497"/>
      <c r="Y259" s="497"/>
      <c r="Z259" s="497"/>
      <c r="AA259" s="497"/>
      <c r="AB259" s="497"/>
      <c r="AC259" s="497"/>
      <c r="AD259" s="497"/>
      <c r="AE259" s="497"/>
      <c r="AF259" s="497"/>
      <c r="AG259" s="497"/>
      <c r="AH259" s="497"/>
      <c r="AI259" s="497"/>
      <c r="AJ259" s="497"/>
      <c r="AK259" s="497"/>
      <c r="AL259" s="497"/>
      <c r="AM259" s="878"/>
    </row>
    <row r="260" spans="1:39">
      <c r="A260" s="497"/>
      <c r="B260" s="497"/>
      <c r="C260" s="497"/>
      <c r="D260" s="497"/>
      <c r="E260" s="497"/>
      <c r="F260" s="497"/>
      <c r="G260" s="497"/>
      <c r="H260" s="497"/>
      <c r="I260" s="497"/>
      <c r="J260" s="497"/>
      <c r="K260" s="497"/>
      <c r="L260" s="497"/>
      <c r="M260" s="497"/>
      <c r="N260" s="497"/>
      <c r="O260" s="497"/>
      <c r="P260" s="497"/>
      <c r="Q260" s="497"/>
      <c r="R260" s="497"/>
      <c r="S260" s="497"/>
      <c r="T260" s="497"/>
      <c r="U260" s="497"/>
      <c r="V260" s="497"/>
      <c r="W260" s="497"/>
      <c r="X260" s="497"/>
      <c r="Y260" s="497"/>
      <c r="Z260" s="497"/>
      <c r="AA260" s="497"/>
      <c r="AB260" s="497"/>
      <c r="AC260" s="497"/>
      <c r="AD260" s="497"/>
      <c r="AE260" s="497"/>
      <c r="AF260" s="497"/>
      <c r="AG260" s="497"/>
      <c r="AH260" s="497"/>
      <c r="AI260" s="497"/>
      <c r="AJ260" s="497"/>
      <c r="AK260" s="497"/>
      <c r="AL260" s="497"/>
      <c r="AM260" s="878"/>
    </row>
    <row r="261" spans="1:39">
      <c r="A261" s="497"/>
      <c r="B261" s="497"/>
      <c r="C261" s="497"/>
      <c r="D261" s="497"/>
      <c r="E261" s="497"/>
      <c r="F261" s="497"/>
      <c r="G261" s="497"/>
      <c r="H261" s="497"/>
      <c r="I261" s="497"/>
      <c r="J261" s="497"/>
      <c r="K261" s="497"/>
      <c r="L261" s="497"/>
      <c r="M261" s="497"/>
      <c r="N261" s="497"/>
      <c r="O261" s="497"/>
      <c r="P261" s="497"/>
      <c r="Q261" s="497"/>
      <c r="R261" s="497"/>
      <c r="S261" s="497"/>
      <c r="T261" s="497"/>
      <c r="U261" s="497"/>
      <c r="V261" s="497"/>
      <c r="W261" s="497"/>
      <c r="X261" s="497"/>
      <c r="Y261" s="497"/>
      <c r="Z261" s="497"/>
      <c r="AA261" s="497"/>
      <c r="AB261" s="497"/>
      <c r="AC261" s="497"/>
      <c r="AD261" s="497"/>
      <c r="AE261" s="497"/>
      <c r="AF261" s="497"/>
      <c r="AG261" s="497"/>
      <c r="AH261" s="497"/>
      <c r="AI261" s="497"/>
      <c r="AJ261" s="497"/>
      <c r="AK261" s="497"/>
      <c r="AL261" s="497"/>
      <c r="AM261" s="878"/>
    </row>
    <row r="262" spans="1:39">
      <c r="A262" s="497"/>
      <c r="B262" s="497"/>
      <c r="C262" s="497"/>
      <c r="D262" s="497"/>
      <c r="E262" s="497"/>
      <c r="F262" s="497"/>
      <c r="G262" s="497"/>
      <c r="H262" s="497"/>
      <c r="I262" s="497"/>
      <c r="J262" s="497"/>
      <c r="K262" s="497"/>
      <c r="L262" s="497"/>
      <c r="M262" s="497"/>
      <c r="N262" s="497"/>
      <c r="O262" s="497"/>
      <c r="P262" s="497"/>
      <c r="Q262" s="497"/>
      <c r="R262" s="497"/>
      <c r="S262" s="497"/>
      <c r="T262" s="497"/>
      <c r="U262" s="497"/>
      <c r="V262" s="497"/>
      <c r="W262" s="497"/>
      <c r="X262" s="497"/>
      <c r="Y262" s="497"/>
      <c r="Z262" s="497"/>
      <c r="AA262" s="497"/>
      <c r="AB262" s="497"/>
      <c r="AC262" s="497"/>
      <c r="AD262" s="497"/>
      <c r="AE262" s="497"/>
      <c r="AF262" s="497"/>
      <c r="AG262" s="497"/>
      <c r="AH262" s="497"/>
      <c r="AI262" s="497"/>
      <c r="AJ262" s="497"/>
      <c r="AK262" s="497"/>
      <c r="AL262" s="497"/>
      <c r="AM262" s="878"/>
    </row>
    <row r="263" spans="1:39">
      <c r="A263" s="497"/>
      <c r="B263" s="497"/>
      <c r="C263" s="497"/>
      <c r="D263" s="497"/>
      <c r="E263" s="497"/>
      <c r="F263" s="497"/>
      <c r="G263" s="497"/>
      <c r="H263" s="497"/>
      <c r="I263" s="497"/>
      <c r="J263" s="497"/>
      <c r="K263" s="497"/>
      <c r="L263" s="497"/>
      <c r="M263" s="497"/>
      <c r="N263" s="497"/>
      <c r="O263" s="497"/>
      <c r="P263" s="497"/>
      <c r="Q263" s="497"/>
      <c r="R263" s="497"/>
      <c r="S263" s="497"/>
      <c r="T263" s="497"/>
      <c r="U263" s="497"/>
      <c r="V263" s="497"/>
      <c r="W263" s="497"/>
      <c r="X263" s="497"/>
      <c r="Y263" s="497"/>
      <c r="Z263" s="497"/>
      <c r="AA263" s="497"/>
      <c r="AB263" s="497"/>
      <c r="AC263" s="497"/>
      <c r="AD263" s="497"/>
      <c r="AE263" s="497"/>
      <c r="AF263" s="497"/>
      <c r="AG263" s="497"/>
      <c r="AH263" s="497"/>
      <c r="AI263" s="497"/>
      <c r="AJ263" s="497"/>
      <c r="AK263" s="497"/>
      <c r="AL263" s="497"/>
      <c r="AM263" s="878"/>
    </row>
    <row r="264" spans="1:39">
      <c r="A264" s="497"/>
      <c r="B264" s="497"/>
      <c r="C264" s="497"/>
      <c r="D264" s="497"/>
      <c r="E264" s="497"/>
      <c r="F264" s="497"/>
      <c r="G264" s="497"/>
      <c r="H264" s="497"/>
      <c r="I264" s="497"/>
      <c r="J264" s="497"/>
      <c r="K264" s="497"/>
      <c r="L264" s="497"/>
      <c r="M264" s="497"/>
      <c r="N264" s="497"/>
      <c r="O264" s="497"/>
      <c r="P264" s="497"/>
      <c r="Q264" s="497"/>
      <c r="R264" s="497"/>
      <c r="S264" s="497"/>
      <c r="T264" s="497"/>
      <c r="U264" s="497"/>
      <c r="V264" s="497"/>
      <c r="W264" s="497"/>
      <c r="X264" s="497"/>
      <c r="Y264" s="497"/>
      <c r="Z264" s="497"/>
      <c r="AA264" s="497"/>
      <c r="AB264" s="497"/>
      <c r="AC264" s="497"/>
      <c r="AD264" s="497"/>
      <c r="AE264" s="497"/>
      <c r="AF264" s="497"/>
      <c r="AG264" s="497"/>
      <c r="AH264" s="497"/>
      <c r="AI264" s="497"/>
      <c r="AJ264" s="497"/>
      <c r="AK264" s="497"/>
      <c r="AL264" s="497"/>
      <c r="AM264" s="878"/>
    </row>
    <row r="265" spans="1:39">
      <c r="A265" s="497"/>
      <c r="B265" s="497"/>
      <c r="C265" s="497"/>
      <c r="D265" s="497"/>
      <c r="E265" s="497"/>
      <c r="F265" s="497"/>
      <c r="G265" s="497"/>
      <c r="H265" s="497"/>
      <c r="I265" s="497"/>
      <c r="J265" s="497"/>
      <c r="K265" s="497"/>
      <c r="L265" s="497"/>
      <c r="M265" s="497"/>
      <c r="N265" s="497"/>
      <c r="O265" s="497"/>
      <c r="P265" s="497"/>
      <c r="Q265" s="497"/>
      <c r="R265" s="497"/>
      <c r="S265" s="497"/>
      <c r="T265" s="497"/>
      <c r="U265" s="497"/>
      <c r="V265" s="497"/>
      <c r="W265" s="497"/>
      <c r="X265" s="497"/>
      <c r="Y265" s="497"/>
      <c r="Z265" s="497"/>
      <c r="AA265" s="497"/>
      <c r="AB265" s="497"/>
      <c r="AC265" s="497"/>
      <c r="AD265" s="497"/>
      <c r="AE265" s="497"/>
      <c r="AF265" s="497"/>
      <c r="AG265" s="497"/>
      <c r="AH265" s="497"/>
      <c r="AI265" s="497"/>
      <c r="AJ265" s="497"/>
      <c r="AK265" s="497"/>
      <c r="AL265" s="497"/>
      <c r="AM265" s="878"/>
    </row>
    <row r="266" spans="1:39">
      <c r="A266" s="497"/>
      <c r="B266" s="497"/>
      <c r="C266" s="497"/>
      <c r="D266" s="497"/>
      <c r="E266" s="497"/>
      <c r="F266" s="497"/>
      <c r="G266" s="497"/>
      <c r="H266" s="497"/>
      <c r="I266" s="497"/>
      <c r="J266" s="497"/>
      <c r="K266" s="497"/>
      <c r="L266" s="497"/>
      <c r="M266" s="497"/>
      <c r="N266" s="497"/>
      <c r="O266" s="497"/>
      <c r="P266" s="497"/>
      <c r="Q266" s="497"/>
      <c r="R266" s="497"/>
      <c r="S266" s="497"/>
      <c r="T266" s="497"/>
      <c r="U266" s="497"/>
      <c r="V266" s="497"/>
      <c r="W266" s="497"/>
      <c r="X266" s="497"/>
      <c r="Y266" s="497"/>
      <c r="Z266" s="497"/>
      <c r="AA266" s="497"/>
      <c r="AB266" s="497"/>
      <c r="AC266" s="497"/>
      <c r="AD266" s="497"/>
      <c r="AE266" s="497"/>
      <c r="AF266" s="497"/>
      <c r="AG266" s="497"/>
      <c r="AH266" s="497"/>
      <c r="AI266" s="497"/>
      <c r="AJ266" s="497"/>
      <c r="AK266" s="497"/>
      <c r="AL266" s="497"/>
      <c r="AM266" s="878"/>
    </row>
    <row r="267" spans="1:39">
      <c r="A267" s="495"/>
      <c r="B267" s="497"/>
      <c r="C267" s="495"/>
      <c r="D267" s="495"/>
      <c r="E267" s="495"/>
      <c r="F267" s="495"/>
      <c r="G267" s="495"/>
      <c r="H267" s="495"/>
      <c r="I267" s="495"/>
      <c r="J267" s="495"/>
      <c r="K267" s="495"/>
      <c r="L267" s="495"/>
      <c r="M267" s="495"/>
      <c r="N267" s="495"/>
      <c r="O267" s="495"/>
      <c r="P267" s="495"/>
      <c r="Q267" s="495"/>
      <c r="R267" s="495"/>
      <c r="S267" s="495"/>
      <c r="T267" s="495"/>
      <c r="U267" s="495"/>
      <c r="V267" s="495"/>
      <c r="W267" s="495"/>
      <c r="X267" s="495"/>
      <c r="Y267" s="495"/>
      <c r="Z267" s="495"/>
      <c r="AA267" s="495"/>
      <c r="AB267" s="495"/>
      <c r="AC267" s="495"/>
      <c r="AD267" s="495"/>
      <c r="AE267" s="495"/>
      <c r="AF267" s="495"/>
      <c r="AG267" s="495"/>
      <c r="AH267" s="495"/>
      <c r="AI267" s="495"/>
      <c r="AJ267" s="495"/>
      <c r="AK267" s="495"/>
      <c r="AL267" s="495"/>
      <c r="AM267" s="878"/>
    </row>
    <row r="268" spans="1:39">
      <c r="A268" s="495"/>
      <c r="B268" s="495"/>
      <c r="C268" s="495"/>
      <c r="D268" s="495"/>
      <c r="E268" s="495"/>
      <c r="F268" s="495"/>
      <c r="G268" s="495"/>
      <c r="H268" s="495"/>
      <c r="I268" s="495"/>
      <c r="J268" s="495"/>
      <c r="K268" s="495"/>
      <c r="L268" s="495"/>
      <c r="M268" s="495"/>
      <c r="N268" s="495"/>
      <c r="O268" s="495"/>
      <c r="P268" s="495"/>
      <c r="Q268" s="495"/>
      <c r="R268" s="495"/>
      <c r="S268" s="495"/>
      <c r="T268" s="495"/>
      <c r="U268" s="495"/>
      <c r="V268" s="495"/>
      <c r="W268" s="495"/>
      <c r="X268" s="495"/>
      <c r="Y268" s="495"/>
      <c r="Z268" s="495"/>
      <c r="AA268" s="495"/>
      <c r="AB268" s="495"/>
      <c r="AC268" s="495"/>
      <c r="AD268" s="495"/>
      <c r="AE268" s="495"/>
      <c r="AF268" s="495"/>
      <c r="AG268" s="495"/>
      <c r="AH268" s="495"/>
      <c r="AI268" s="495"/>
      <c r="AJ268" s="495"/>
      <c r="AK268" s="495"/>
      <c r="AL268" s="495"/>
      <c r="AM268" s="878"/>
    </row>
    <row r="269" spans="1:39">
      <c r="B269" s="495"/>
    </row>
  </sheetData>
  <sheetProtection algorithmName="SHA-512" hashValue="5R2kwglYhF4tT71SyEBD9Nayg/Hp0RCg8pUPfrZPKCLQREL8BZyJpSSN3JvSJ3bE8MkF5qZkkBM+5Cs6ZDJLIg==" saltValue="LstElcg03gac/9N2ysYY3w==" spinCount="100000" sheet="1" formatCells="0" formatRows="0"/>
  <mergeCells count="244">
    <mergeCell ref="A13:F13"/>
    <mergeCell ref="P15:S15"/>
    <mergeCell ref="G15:J15"/>
    <mergeCell ref="H10:L10"/>
    <mergeCell ref="AL27:AL28"/>
    <mergeCell ref="B23:AJ23"/>
    <mergeCell ref="AL50:AL51"/>
    <mergeCell ref="A45:AJ45"/>
    <mergeCell ref="N26:AJ27"/>
    <mergeCell ref="J25:AJ25"/>
    <mergeCell ref="AI30:AJ30"/>
    <mergeCell ref="AB31:AH31"/>
    <mergeCell ref="AB35:AH35"/>
    <mergeCell ref="AI35:AJ35"/>
    <mergeCell ref="B39:AJ39"/>
    <mergeCell ref="B36:L36"/>
    <mergeCell ref="AI31:AJ31"/>
    <mergeCell ref="B32:B34"/>
    <mergeCell ref="L46:AJ46"/>
    <mergeCell ref="D28:E28"/>
    <mergeCell ref="AB28:AH28"/>
    <mergeCell ref="AI28:AJ28"/>
    <mergeCell ref="B49:K49"/>
    <mergeCell ref="C193:Y193"/>
    <mergeCell ref="Z192:AH192"/>
    <mergeCell ref="Z193:AH193"/>
    <mergeCell ref="C192:Y192"/>
    <mergeCell ref="Z187:AH187"/>
    <mergeCell ref="Z191:AH191"/>
    <mergeCell ref="B187:Y187"/>
    <mergeCell ref="Z189:AH189"/>
    <mergeCell ref="Z188:AH188"/>
    <mergeCell ref="Z190:AH190"/>
    <mergeCell ref="A181:D182"/>
    <mergeCell ref="A183:D184"/>
    <mergeCell ref="F161:AI161"/>
    <mergeCell ref="F162:AI162"/>
    <mergeCell ref="F164:AI164"/>
    <mergeCell ref="F167:AI167"/>
    <mergeCell ref="B143:B145"/>
    <mergeCell ref="AH78:AI78"/>
    <mergeCell ref="F175:AI175"/>
    <mergeCell ref="V78:W78"/>
    <mergeCell ref="F183:T183"/>
    <mergeCell ref="P78:Q78"/>
    <mergeCell ref="L113:M113"/>
    <mergeCell ref="C143:J145"/>
    <mergeCell ref="B84:AJ84"/>
    <mergeCell ref="B81:AJ81"/>
    <mergeCell ref="M134:AJ135"/>
    <mergeCell ref="Z78:AA78"/>
    <mergeCell ref="AC78:AD78"/>
    <mergeCell ref="E102:AJ102"/>
    <mergeCell ref="H184:X184"/>
    <mergeCell ref="A152:D152"/>
    <mergeCell ref="M143:AJ143"/>
    <mergeCell ref="M144:AJ144"/>
    <mergeCell ref="Z194:AH194"/>
    <mergeCell ref="C197:AJ197"/>
    <mergeCell ref="B47:K47"/>
    <mergeCell ref="P104:AJ104"/>
    <mergeCell ref="O98:P98"/>
    <mergeCell ref="AI57:AJ57"/>
    <mergeCell ref="S63:W63"/>
    <mergeCell ref="Y62:AC62"/>
    <mergeCell ref="Z67:AB67"/>
    <mergeCell ref="N69:P69"/>
    <mergeCell ref="AB57:AH57"/>
    <mergeCell ref="Y70:AC70"/>
    <mergeCell ref="AE70:AI70"/>
    <mergeCell ref="T65:V65"/>
    <mergeCell ref="Y64:AD65"/>
    <mergeCell ref="S64:W64"/>
    <mergeCell ref="Y61:AC61"/>
    <mergeCell ref="AE61:AI61"/>
    <mergeCell ref="Q113:R113"/>
    <mergeCell ref="AE63:AI63"/>
    <mergeCell ref="AE60:AI60"/>
    <mergeCell ref="Z71:AB71"/>
    <mergeCell ref="AF71:AH71"/>
    <mergeCell ref="N65:P65"/>
    <mergeCell ref="N203:P203"/>
    <mergeCell ref="Q203:R203"/>
    <mergeCell ref="S203:W203"/>
    <mergeCell ref="X203:Y203"/>
    <mergeCell ref="Z203:AH203"/>
    <mergeCell ref="AI203:AJ203"/>
    <mergeCell ref="B200:AI200"/>
    <mergeCell ref="D202:E202"/>
    <mergeCell ref="G202:H202"/>
    <mergeCell ref="J202:K202"/>
    <mergeCell ref="N202:P202"/>
    <mergeCell ref="Q202:AJ202"/>
    <mergeCell ref="Z69:AB69"/>
    <mergeCell ref="S66:W66"/>
    <mergeCell ref="Y66:AC66"/>
    <mergeCell ref="S68:W68"/>
    <mergeCell ref="Y68:AC68"/>
    <mergeCell ref="AI33:AJ33"/>
    <mergeCell ref="AB33:AH33"/>
    <mergeCell ref="AD4:AE4"/>
    <mergeCell ref="AI29:AJ29"/>
    <mergeCell ref="AE62:AI62"/>
    <mergeCell ref="AE64:AJ65"/>
    <mergeCell ref="Y63:AC63"/>
    <mergeCell ref="AF69:AH69"/>
    <mergeCell ref="B41:AJ41"/>
    <mergeCell ref="AE68:AI68"/>
    <mergeCell ref="Y60:AC60"/>
    <mergeCell ref="S60:W60"/>
    <mergeCell ref="T69:V69"/>
    <mergeCell ref="A8:F8"/>
    <mergeCell ref="G8:AJ8"/>
    <mergeCell ref="G9:AJ9"/>
    <mergeCell ref="Y15:AB15"/>
    <mergeCell ref="A15:F15"/>
    <mergeCell ref="AB29:AH29"/>
    <mergeCell ref="Y1:AB1"/>
    <mergeCell ref="AC1:AJ1"/>
    <mergeCell ref="B42:AJ42"/>
    <mergeCell ref="B40:AJ40"/>
    <mergeCell ref="AB32:AH32"/>
    <mergeCell ref="AI32:AJ32"/>
    <mergeCell ref="AB34:AH34"/>
    <mergeCell ref="AI34:AJ34"/>
    <mergeCell ref="P36:Q36"/>
    <mergeCell ref="S36:T36"/>
    <mergeCell ref="V36:W36"/>
    <mergeCell ref="Z36:AA36"/>
    <mergeCell ref="AC36:AD36"/>
    <mergeCell ref="AH36:AI36"/>
    <mergeCell ref="A9:F9"/>
    <mergeCell ref="A14:F14"/>
    <mergeCell ref="K15:O15"/>
    <mergeCell ref="T15:X15"/>
    <mergeCell ref="AC15:AJ15"/>
    <mergeCell ref="G13:AJ13"/>
    <mergeCell ref="G14:AJ14"/>
    <mergeCell ref="G11:AJ11"/>
    <mergeCell ref="G12:AJ12"/>
    <mergeCell ref="A10:F12"/>
    <mergeCell ref="AI52:AJ52"/>
    <mergeCell ref="B82:AJ82"/>
    <mergeCell ref="AE66:AJ67"/>
    <mergeCell ref="S62:W62"/>
    <mergeCell ref="S78:T78"/>
    <mergeCell ref="D76:AI76"/>
    <mergeCell ref="F77:AI77"/>
    <mergeCell ref="B31:AA31"/>
    <mergeCell ref="B30:AA30"/>
    <mergeCell ref="AB30:AH30"/>
    <mergeCell ref="N67:P67"/>
    <mergeCell ref="B54:AA54"/>
    <mergeCell ref="B60:R60"/>
    <mergeCell ref="M48:AJ49"/>
    <mergeCell ref="AB52:AH52"/>
    <mergeCell ref="AB54:AH54"/>
    <mergeCell ref="AI54:AJ54"/>
    <mergeCell ref="T67:V67"/>
    <mergeCell ref="S59:X59"/>
    <mergeCell ref="B48:K48"/>
    <mergeCell ref="D51:E51"/>
    <mergeCell ref="AB51:AH51"/>
    <mergeCell ref="AI51:AJ51"/>
    <mergeCell ref="B50:K50"/>
    <mergeCell ref="AI56:AJ56"/>
    <mergeCell ref="AB55:AH55"/>
    <mergeCell ref="AI55:AJ55"/>
    <mergeCell ref="AB58:AH58"/>
    <mergeCell ref="AI58:AJ58"/>
    <mergeCell ref="AB56:AH56"/>
    <mergeCell ref="AB53:AH53"/>
    <mergeCell ref="AI53:AJ53"/>
    <mergeCell ref="Y59:AD59"/>
    <mergeCell ref="AE59:AJ59"/>
    <mergeCell ref="F182:L182"/>
    <mergeCell ref="B83:AJ83"/>
    <mergeCell ref="L98:N98"/>
    <mergeCell ref="A60:A68"/>
    <mergeCell ref="A91:D91"/>
    <mergeCell ref="B85:AJ85"/>
    <mergeCell ref="A105:D105"/>
    <mergeCell ref="A106:D113"/>
    <mergeCell ref="A118:D118"/>
    <mergeCell ref="A117:D117"/>
    <mergeCell ref="B64:J71"/>
    <mergeCell ref="S61:W61"/>
    <mergeCell ref="A103:D104"/>
    <mergeCell ref="B86:AJ86"/>
    <mergeCell ref="T71:V71"/>
    <mergeCell ref="X72:Y72"/>
    <mergeCell ref="AC72:AD72"/>
    <mergeCell ref="S70:W70"/>
    <mergeCell ref="N71:P71"/>
    <mergeCell ref="E95:AJ95"/>
    <mergeCell ref="E109:AJ109"/>
    <mergeCell ref="E117:AJ117"/>
    <mergeCell ref="M145:AJ145"/>
    <mergeCell ref="A147:AJ147"/>
    <mergeCell ref="N113:O113"/>
    <mergeCell ref="F157:AI157"/>
    <mergeCell ref="F165:AI165"/>
    <mergeCell ref="E118:AJ118"/>
    <mergeCell ref="C133:AJ133"/>
    <mergeCell ref="A102:D102"/>
    <mergeCell ref="A92:D98"/>
    <mergeCell ref="V93:AI93"/>
    <mergeCell ref="V107:AI107"/>
    <mergeCell ref="A150:AJ150"/>
    <mergeCell ref="R98:S98"/>
    <mergeCell ref="F159:AI159"/>
    <mergeCell ref="A133:A138"/>
    <mergeCell ref="F153:AJ153"/>
    <mergeCell ref="M136:AJ136"/>
    <mergeCell ref="L137:L138"/>
    <mergeCell ref="M138:AJ138"/>
    <mergeCell ref="E152:AJ152"/>
    <mergeCell ref="A142:A145"/>
    <mergeCell ref="C142:AJ142"/>
    <mergeCell ref="B134:B138"/>
    <mergeCell ref="C134:J138"/>
    <mergeCell ref="K134:K135"/>
    <mergeCell ref="L134:L136"/>
    <mergeCell ref="A173:D176"/>
    <mergeCell ref="F173:AJ173"/>
    <mergeCell ref="F176:AI176"/>
    <mergeCell ref="F154:AI154"/>
    <mergeCell ref="F155:AI155"/>
    <mergeCell ref="F156:AI156"/>
    <mergeCell ref="A153:D156"/>
    <mergeCell ref="A157:D160"/>
    <mergeCell ref="F160:AJ160"/>
    <mergeCell ref="A161:D164"/>
    <mergeCell ref="F163:AI163"/>
    <mergeCell ref="A165:D168"/>
    <mergeCell ref="F168:AJ168"/>
    <mergeCell ref="F158:AI158"/>
    <mergeCell ref="F172:AI172"/>
    <mergeCell ref="A169:D172"/>
    <mergeCell ref="F169:AI169"/>
    <mergeCell ref="F171:AI171"/>
    <mergeCell ref="F166:AI166"/>
    <mergeCell ref="F174:AI174"/>
    <mergeCell ref="F170:AI170"/>
  </mergeCells>
  <phoneticPr fontId="8"/>
  <conditionalFormatting sqref="S70:AL71">
    <cfRule type="expression" dxfId="8" priority="11">
      <formula>$AM$64&lt;&gt;4</formula>
    </cfRule>
  </conditionalFormatting>
  <conditionalFormatting sqref="A102:AL113">
    <cfRule type="expression" dxfId="7" priority="10">
      <formula>$AM$19=FALSE</formula>
    </cfRule>
  </conditionalFormatting>
  <conditionalFormatting sqref="A26:AL42">
    <cfRule type="expression" dxfId="6" priority="5">
      <formula>$AM$18=FALSE</formula>
    </cfRule>
  </conditionalFormatting>
  <conditionalFormatting sqref="A47:AL86">
    <cfRule type="expression" dxfId="5" priority="4">
      <formula>$AM$19=FALSE</formula>
    </cfRule>
  </conditionalFormatting>
  <conditionalFormatting sqref="A90:AL98">
    <cfRule type="expression" dxfId="4" priority="3">
      <formula>$AM$18=FALSE</formula>
    </cfRule>
  </conditionalFormatting>
  <conditionalFormatting sqref="A124:AL147">
    <cfRule type="expression" dxfId="3" priority="2">
      <formula>$AM$18=FALSE</formula>
    </cfRule>
  </conditionalFormatting>
  <conditionalFormatting sqref="A180:AL184">
    <cfRule type="expression" dxfId="2" priority="1">
      <formula>$AM$19=FALSE</formula>
    </cfRule>
  </conditionalFormatting>
  <dataValidations count="4">
    <dataValidation imeMode="halfAlpha" allowBlank="1" showInputMessage="1" showErrorMessage="1" sqref="S36:T36 J202:K202 R51 D202:E202 O51 Z51 P36:Q36 Z36:AA36 AC36:AD36 O87:P87 R87:S87 P59:Q59 Y87:Z87 P78:Q78 AC78:AD78 Z78:AA78 S78:T78 AB87:AC87 G202:H202 A15 K15 T15 AH72 AD4:AE4 AB30:AH30 AB32:AH35 AB53:AH53 AB55:AH58 S60:W62 Y60:AC62 AE60:AI62 S70:W70 Y70:AC70 AE70:AI70 W72:Y72 O98:P98 R98:S98 N113:O113 Q113:R113 AR70:AS70 AR67" xr:uid="{00000000-0002-0000-0200-000000000000}"/>
    <dataValidation imeMode="hiragana" allowBlank="1" showInputMessage="1" showErrorMessage="1" sqref="S91:S94 W204 H184:X184 S103 S105:S107 F77:AI77 V93:AI93 E95:AL95 E102:AL102 P104:AL104 V107:AI107 E109:AL109 E117:AL118 M136:AL136 M138:AL138 Z203:AH203 S203:W203" xr:uid="{00000000-0002-0000-0200-000001000000}"/>
    <dataValidation type="list" allowBlank="1" showInputMessage="1" showErrorMessage="1" sqref="L98:N98" xr:uid="{00000000-0002-0000-0200-000002000000}">
      <formula1>"平成,令和"</formula1>
    </dataValidation>
    <dataValidation type="decimal" imeMode="halfAlpha" operator="greaterThan" allowBlank="1" showInputMessage="1" showErrorMessage="1" error="1.0を上回るよう配分比率を設定してください。" sqref="AQ67 AQ70" xr:uid="{00000000-0002-0000-0200-000003000000}">
      <formula1>1</formula1>
    </dataValidation>
  </dataValidations>
  <pageMargins left="0.62992125984251968" right="0.15748031496062992" top="0.62992125984251968" bottom="0.23622047244094491" header="0.51181102362204722" footer="0.35433070866141736"/>
  <headerFooter alignWithMargins="0">
    <oddFooter>&amp;P ページ</oddFooter>
  </headerFooter>
  <rowBreaks count="5" manualBreakCount="5">
    <brk id="45" min="1" max="37" man="1"/>
    <brk id="87" min="1" max="37" man="1"/>
    <brk id="119" min="1" max="37" man="1"/>
    <brk id="147" min="1" max="37" man="1"/>
    <brk id="20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180</xdr:row>
                    <xdr:rowOff>47625</xdr:rowOff>
                  </from>
                  <to>
                    <xdr:col>5</xdr:col>
                    <xdr:colOff>9525</xdr:colOff>
                    <xdr:row>180</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181</xdr:row>
                    <xdr:rowOff>38100</xdr:rowOff>
                  </from>
                  <to>
                    <xdr:col>5</xdr:col>
                    <xdr:colOff>9525</xdr:colOff>
                    <xdr:row>181</xdr:row>
                    <xdr:rowOff>171450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181</xdr:row>
                    <xdr:rowOff>171450</xdr:rowOff>
                  </from>
                  <to>
                    <xdr:col>5</xdr:col>
                    <xdr:colOff>0</xdr:colOff>
                    <xdr:row>183</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182</xdr:row>
                    <xdr:rowOff>152400</xdr:rowOff>
                  </from>
                  <to>
                    <xdr:col>5</xdr:col>
                    <xdr:colOff>28575</xdr:colOff>
                    <xdr:row>184</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180</xdr:row>
                    <xdr:rowOff>28575</xdr:rowOff>
                  </from>
                  <to>
                    <xdr:col>19</xdr:col>
                    <xdr:colOff>28575</xdr:colOff>
                    <xdr:row>180</xdr:row>
                    <xdr:rowOff>171450</xdr:rowOff>
                  </to>
                </anchor>
              </controlPr>
            </control>
          </mc:Choice>
        </mc:AlternateContent>
        <mc:AlternateContent xmlns:mc="http://schemas.openxmlformats.org/markup-compatibility/2006">
          <mc:Choice Requires="x14">
            <control shapeId="75907" r:id="rId9" name="Check Box 131">
              <controlPr locked="0" defaultSize="0" autoFill="0" autoLine="0" autoPict="0">
                <anchor moveWithCells="1">
                  <from>
                    <xdr:col>18</xdr:col>
                    <xdr:colOff>180975</xdr:colOff>
                    <xdr:row>18</xdr:row>
                    <xdr:rowOff>9525</xdr:rowOff>
                  </from>
                  <to>
                    <xdr:col>19</xdr:col>
                    <xdr:colOff>190500</xdr:colOff>
                    <xdr:row>19</xdr:row>
                    <xdr:rowOff>9525</xdr:rowOff>
                  </to>
                </anchor>
              </controlPr>
            </control>
          </mc:Choice>
        </mc:AlternateContent>
        <mc:AlternateContent xmlns:mc="http://schemas.openxmlformats.org/markup-compatibility/2006">
          <mc:Choice Requires="x14">
            <control shapeId="75908" r:id="rId10" name="Check Box 132">
              <controlPr locked="0" defaultSize="0" autoFill="0" autoLine="0" autoPict="0">
                <anchor moveWithCells="1">
                  <from>
                    <xdr:col>2</xdr:col>
                    <xdr:colOff>19050</xdr:colOff>
                    <xdr:row>18</xdr:row>
                    <xdr:rowOff>9525</xdr:rowOff>
                  </from>
                  <to>
                    <xdr:col>3</xdr:col>
                    <xdr:colOff>9525</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91</xdr:row>
                    <xdr:rowOff>228600</xdr:rowOff>
                  </from>
                  <to>
                    <xdr:col>5</xdr:col>
                    <xdr:colOff>28575</xdr:colOff>
                    <xdr:row>92</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89</xdr:row>
                    <xdr:rowOff>219075</xdr:rowOff>
                  </from>
                  <to>
                    <xdr:col>5</xdr:col>
                    <xdr:colOff>28575</xdr:colOff>
                    <xdr:row>91</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89</xdr:row>
                    <xdr:rowOff>219075</xdr:rowOff>
                  </from>
                  <to>
                    <xdr:col>9</xdr:col>
                    <xdr:colOff>28575</xdr:colOff>
                    <xdr:row>91</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89</xdr:row>
                    <xdr:rowOff>219075</xdr:rowOff>
                  </from>
                  <to>
                    <xdr:col>15</xdr:col>
                    <xdr:colOff>28575</xdr:colOff>
                    <xdr:row>91</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89</xdr:row>
                    <xdr:rowOff>219075</xdr:rowOff>
                  </from>
                  <to>
                    <xdr:col>22</xdr:col>
                    <xdr:colOff>28575</xdr:colOff>
                    <xdr:row>91</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89</xdr:row>
                    <xdr:rowOff>219075</xdr:rowOff>
                  </from>
                  <to>
                    <xdr:col>25</xdr:col>
                    <xdr:colOff>180975</xdr:colOff>
                    <xdr:row>91</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92</xdr:row>
                    <xdr:rowOff>0</xdr:rowOff>
                  </from>
                  <to>
                    <xdr:col>11</xdr:col>
                    <xdr:colOff>38100</xdr:colOff>
                    <xdr:row>92</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92</xdr:row>
                    <xdr:rowOff>0</xdr:rowOff>
                  </from>
                  <to>
                    <xdr:col>18</xdr:col>
                    <xdr:colOff>28575</xdr:colOff>
                    <xdr:row>92</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97</xdr:row>
                    <xdr:rowOff>0</xdr:rowOff>
                  </from>
                  <to>
                    <xdr:col>22</xdr:col>
                    <xdr:colOff>38100</xdr:colOff>
                    <xdr:row>97</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97</xdr:row>
                    <xdr:rowOff>0</xdr:rowOff>
                  </from>
                  <to>
                    <xdr:col>26</xdr:col>
                    <xdr:colOff>0</xdr:colOff>
                    <xdr:row>97</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101</xdr:row>
                    <xdr:rowOff>838200</xdr:rowOff>
                  </from>
                  <to>
                    <xdr:col>5</xdr:col>
                    <xdr:colOff>28575</xdr:colOff>
                    <xdr:row>103</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101</xdr:row>
                    <xdr:rowOff>838200</xdr:rowOff>
                  </from>
                  <to>
                    <xdr:col>14</xdr:col>
                    <xdr:colOff>38100</xdr:colOff>
                    <xdr:row>103</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101</xdr:row>
                    <xdr:rowOff>838200</xdr:rowOff>
                  </from>
                  <to>
                    <xdr:col>20</xdr:col>
                    <xdr:colOff>180975</xdr:colOff>
                    <xdr:row>103</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105</xdr:row>
                    <xdr:rowOff>171450</xdr:rowOff>
                  </from>
                  <to>
                    <xdr:col>5</xdr:col>
                    <xdr:colOff>28575</xdr:colOff>
                    <xdr:row>107</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103</xdr:row>
                    <xdr:rowOff>323850</xdr:rowOff>
                  </from>
                  <to>
                    <xdr:col>9</xdr:col>
                    <xdr:colOff>28575</xdr:colOff>
                    <xdr:row>105</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103</xdr:row>
                    <xdr:rowOff>323850</xdr:rowOff>
                  </from>
                  <to>
                    <xdr:col>15</xdr:col>
                    <xdr:colOff>28575</xdr:colOff>
                    <xdr:row>105</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104</xdr:row>
                    <xdr:rowOff>0</xdr:rowOff>
                  </from>
                  <to>
                    <xdr:col>22</xdr:col>
                    <xdr:colOff>38100</xdr:colOff>
                    <xdr:row>105</xdr:row>
                    <xdr:rowOff>28575</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104</xdr:row>
                    <xdr:rowOff>0</xdr:rowOff>
                  </from>
                  <to>
                    <xdr:col>25</xdr:col>
                    <xdr:colOff>0</xdr:colOff>
                    <xdr:row>105</xdr:row>
                    <xdr:rowOff>28575</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105</xdr:row>
                    <xdr:rowOff>171450</xdr:rowOff>
                  </from>
                  <to>
                    <xdr:col>11</xdr:col>
                    <xdr:colOff>38100</xdr:colOff>
                    <xdr:row>107</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105</xdr:row>
                    <xdr:rowOff>171450</xdr:rowOff>
                  </from>
                  <to>
                    <xdr:col>18</xdr:col>
                    <xdr:colOff>28575</xdr:colOff>
                    <xdr:row>107</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111</xdr:row>
                    <xdr:rowOff>142875</xdr:rowOff>
                  </from>
                  <to>
                    <xdr:col>20</xdr:col>
                    <xdr:colOff>171450</xdr:colOff>
                    <xdr:row>113</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111</xdr:row>
                    <xdr:rowOff>142875</xdr:rowOff>
                  </from>
                  <to>
                    <xdr:col>24</xdr:col>
                    <xdr:colOff>219075</xdr:colOff>
                    <xdr:row>113</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103</xdr:row>
                    <xdr:rowOff>323850</xdr:rowOff>
                  </from>
                  <to>
                    <xdr:col>5</xdr:col>
                    <xdr:colOff>9525</xdr:colOff>
                    <xdr:row>105</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125</xdr:row>
                    <xdr:rowOff>57150</xdr:rowOff>
                  </from>
                  <to>
                    <xdr:col>28</xdr:col>
                    <xdr:colOff>180975</xdr:colOff>
                    <xdr:row>127</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141</xdr:row>
                    <xdr:rowOff>323850</xdr:rowOff>
                  </from>
                  <to>
                    <xdr:col>11</xdr:col>
                    <xdr:colOff>0</xdr:colOff>
                    <xdr:row>143</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143</xdr:row>
                    <xdr:rowOff>85725</xdr:rowOff>
                  </from>
                  <to>
                    <xdr:col>11</xdr:col>
                    <xdr:colOff>0</xdr:colOff>
                    <xdr:row>143</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144</xdr:row>
                    <xdr:rowOff>28575</xdr:rowOff>
                  </from>
                  <to>
                    <xdr:col>11</xdr:col>
                    <xdr:colOff>28575</xdr:colOff>
                    <xdr:row>144</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125</xdr:row>
                    <xdr:rowOff>57150</xdr:rowOff>
                  </from>
                  <to>
                    <xdr:col>33</xdr:col>
                    <xdr:colOff>0</xdr:colOff>
                    <xdr:row>127</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130</xdr:row>
                    <xdr:rowOff>85725</xdr:rowOff>
                  </from>
                  <to>
                    <xdr:col>28</xdr:col>
                    <xdr:colOff>180975</xdr:colOff>
                    <xdr:row>132</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130</xdr:row>
                    <xdr:rowOff>85725</xdr:rowOff>
                  </from>
                  <to>
                    <xdr:col>32</xdr:col>
                    <xdr:colOff>180975</xdr:colOff>
                    <xdr:row>132</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135</xdr:row>
                    <xdr:rowOff>161925</xdr:rowOff>
                  </from>
                  <to>
                    <xdr:col>11</xdr:col>
                    <xdr:colOff>9525</xdr:colOff>
                    <xdr:row>135</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137</xdr:row>
                    <xdr:rowOff>219075</xdr:rowOff>
                  </from>
                  <to>
                    <xdr:col>11</xdr:col>
                    <xdr:colOff>0</xdr:colOff>
                    <xdr:row>137</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140</xdr:row>
                    <xdr:rowOff>0</xdr:rowOff>
                  </from>
                  <to>
                    <xdr:col>28</xdr:col>
                    <xdr:colOff>180975</xdr:colOff>
                    <xdr:row>141</xdr:row>
                    <xdr:rowOff>28575</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140</xdr:row>
                    <xdr:rowOff>0</xdr:rowOff>
                  </from>
                  <to>
                    <xdr:col>33</xdr:col>
                    <xdr:colOff>0</xdr:colOff>
                    <xdr:row>141</xdr:row>
                    <xdr:rowOff>28575</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181</xdr:row>
                    <xdr:rowOff>28575</xdr:rowOff>
                  </from>
                  <to>
                    <xdr:col>19</xdr:col>
                    <xdr:colOff>28575</xdr:colOff>
                    <xdr:row>181</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182</xdr:row>
                    <xdr:rowOff>19050</xdr:rowOff>
                  </from>
                  <to>
                    <xdr:col>22</xdr:col>
                    <xdr:colOff>28575</xdr:colOff>
                    <xdr:row>182</xdr:row>
                    <xdr:rowOff>171450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183</xdr:row>
                    <xdr:rowOff>19050</xdr:rowOff>
                  </from>
                  <to>
                    <xdr:col>27</xdr:col>
                    <xdr:colOff>28575</xdr:colOff>
                    <xdr:row>183</xdr:row>
                    <xdr:rowOff>171450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88</xdr:row>
                    <xdr:rowOff>171450</xdr:rowOff>
                  </from>
                  <to>
                    <xdr:col>33</xdr:col>
                    <xdr:colOff>47625</xdr:colOff>
                    <xdr:row>90</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99</xdr:row>
                    <xdr:rowOff>123825</xdr:rowOff>
                  </from>
                  <to>
                    <xdr:col>33</xdr:col>
                    <xdr:colOff>47625</xdr:colOff>
                    <xdr:row>101</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122</xdr:row>
                    <xdr:rowOff>190500</xdr:rowOff>
                  </from>
                  <to>
                    <xdr:col>33</xdr:col>
                    <xdr:colOff>57150</xdr:colOff>
                    <xdr:row>124</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147</xdr:row>
                    <xdr:rowOff>142875</xdr:rowOff>
                  </from>
                  <to>
                    <xdr:col>33</xdr:col>
                    <xdr:colOff>57150</xdr:colOff>
                    <xdr:row>149</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177</xdr:row>
                    <xdr:rowOff>152400</xdr:rowOff>
                  </from>
                  <to>
                    <xdr:col>33</xdr:col>
                    <xdr:colOff>38100</xdr:colOff>
                    <xdr:row>179</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63</xdr:row>
                    <xdr:rowOff>9525</xdr:rowOff>
                  </from>
                  <to>
                    <xdr:col>11</xdr:col>
                    <xdr:colOff>28575</xdr:colOff>
                    <xdr:row>64</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67</xdr:row>
                    <xdr:rowOff>9525</xdr:rowOff>
                  </from>
                  <to>
                    <xdr:col>11</xdr:col>
                    <xdr:colOff>28575</xdr:colOff>
                    <xdr:row>68</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69</xdr:row>
                    <xdr:rowOff>9525</xdr:rowOff>
                  </from>
                  <to>
                    <xdr:col>11</xdr:col>
                    <xdr:colOff>28575</xdr:colOff>
                    <xdr:row>70</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73</xdr:row>
                    <xdr:rowOff>0</xdr:rowOff>
                  </from>
                  <to>
                    <xdr:col>3</xdr:col>
                    <xdr:colOff>0</xdr:colOff>
                    <xdr:row>74</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73</xdr:row>
                    <xdr:rowOff>219075</xdr:rowOff>
                  </from>
                  <to>
                    <xdr:col>3</xdr:col>
                    <xdr:colOff>0</xdr:colOff>
                    <xdr:row>75</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75</xdr:row>
                    <xdr:rowOff>19050</xdr:rowOff>
                  </from>
                  <to>
                    <xdr:col>3</xdr:col>
                    <xdr:colOff>0</xdr:colOff>
                    <xdr:row>75</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75</xdr:row>
                    <xdr:rowOff>304800</xdr:rowOff>
                  </from>
                  <to>
                    <xdr:col>3</xdr:col>
                    <xdr:colOff>0</xdr:colOff>
                    <xdr:row>76</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187</xdr:row>
                    <xdr:rowOff>0</xdr:rowOff>
                  </from>
                  <to>
                    <xdr:col>2</xdr:col>
                    <xdr:colOff>28575</xdr:colOff>
                    <xdr:row>188</xdr:row>
                    <xdr:rowOff>28575</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188</xdr:row>
                    <xdr:rowOff>0</xdr:rowOff>
                  </from>
                  <to>
                    <xdr:col>2</xdr:col>
                    <xdr:colOff>28575</xdr:colOff>
                    <xdr:row>189</xdr:row>
                    <xdr:rowOff>28575</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189</xdr:row>
                    <xdr:rowOff>0</xdr:rowOff>
                  </from>
                  <to>
                    <xdr:col>2</xdr:col>
                    <xdr:colOff>28575</xdr:colOff>
                    <xdr:row>190</xdr:row>
                    <xdr:rowOff>28575</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193</xdr:row>
                    <xdr:rowOff>0</xdr:rowOff>
                  </from>
                  <to>
                    <xdr:col>2</xdr:col>
                    <xdr:colOff>28575</xdr:colOff>
                    <xdr:row>194</xdr:row>
                    <xdr:rowOff>28575</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191</xdr:row>
                    <xdr:rowOff>47625</xdr:rowOff>
                  </from>
                  <to>
                    <xdr:col>2</xdr:col>
                    <xdr:colOff>28575</xdr:colOff>
                    <xdr:row>191</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189</xdr:row>
                    <xdr:rowOff>0</xdr:rowOff>
                  </from>
                  <to>
                    <xdr:col>2</xdr:col>
                    <xdr:colOff>28575</xdr:colOff>
                    <xdr:row>190</xdr:row>
                    <xdr:rowOff>28575</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192</xdr:row>
                    <xdr:rowOff>47625</xdr:rowOff>
                  </from>
                  <to>
                    <xdr:col>2</xdr:col>
                    <xdr:colOff>28575</xdr:colOff>
                    <xdr:row>192</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189</xdr:row>
                    <xdr:rowOff>0</xdr:rowOff>
                  </from>
                  <to>
                    <xdr:col>2</xdr:col>
                    <xdr:colOff>28575</xdr:colOff>
                    <xdr:row>190</xdr:row>
                    <xdr:rowOff>28575</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190</xdr:row>
                    <xdr:rowOff>0</xdr:rowOff>
                  </from>
                  <to>
                    <xdr:col>2</xdr:col>
                    <xdr:colOff>28575</xdr:colOff>
                    <xdr:row>191</xdr:row>
                    <xdr:rowOff>28575</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190</xdr:row>
                    <xdr:rowOff>0</xdr:rowOff>
                  </from>
                  <to>
                    <xdr:col>2</xdr:col>
                    <xdr:colOff>28575</xdr:colOff>
                    <xdr:row>191</xdr:row>
                    <xdr:rowOff>28575</xdr:rowOff>
                  </to>
                </anchor>
              </controlPr>
            </control>
          </mc:Choice>
        </mc:AlternateContent>
        <mc:AlternateContent xmlns:mc="http://schemas.openxmlformats.org/markup-compatibility/2006">
          <mc:Choice Requires="x14">
            <control shapeId="76057" r:id="rId71" name="Check Box 281">
              <controlPr defaultSize="0" autoFill="0" autoLine="0" autoPict="0">
                <anchor moveWithCells="1">
                  <from>
                    <xdr:col>4</xdr:col>
                    <xdr:colOff>0</xdr:colOff>
                    <xdr:row>152</xdr:row>
                    <xdr:rowOff>0</xdr:rowOff>
                  </from>
                  <to>
                    <xdr:col>4</xdr:col>
                    <xdr:colOff>180975</xdr:colOff>
                    <xdr:row>153</xdr:row>
                    <xdr:rowOff>0</xdr:rowOff>
                  </to>
                </anchor>
              </controlPr>
            </control>
          </mc:Choice>
        </mc:AlternateContent>
        <mc:AlternateContent xmlns:mc="http://schemas.openxmlformats.org/markup-compatibility/2006">
          <mc:Choice Requires="x14">
            <control shapeId="76058" r:id="rId72" name="Check Box 28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59" r:id="rId73" name="Check Box 283">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60" r:id="rId74" name="Check Box 284">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61" r:id="rId75" name="Check Box 285">
              <controlPr defaultSize="0" autoFill="0" autoLine="0" autoPict="0">
                <anchor moveWithCells="1">
                  <from>
                    <xdr:col>4</xdr:col>
                    <xdr:colOff>0</xdr:colOff>
                    <xdr:row>156</xdr:row>
                    <xdr:rowOff>0</xdr:rowOff>
                  </from>
                  <to>
                    <xdr:col>4</xdr:col>
                    <xdr:colOff>180975</xdr:colOff>
                    <xdr:row>156</xdr:row>
                    <xdr:rowOff>180975</xdr:rowOff>
                  </to>
                </anchor>
              </controlPr>
            </control>
          </mc:Choice>
        </mc:AlternateContent>
        <mc:AlternateContent xmlns:mc="http://schemas.openxmlformats.org/markup-compatibility/2006">
          <mc:Choice Requires="x14">
            <control shapeId="76062" r:id="rId76" name="Check Box 286">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63" r:id="rId77" name="Check Box 287">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64" r:id="rId78" name="Check Box 288">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65" r:id="rId79" name="Check Box 289">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66" r:id="rId80" name="Check Box 290">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67" r:id="rId81" name="Check Box 291">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68" r:id="rId82" name="Check Box 292">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69" r:id="rId83" name="Check Box 293">
              <controlPr defaultSize="0" autoFill="0" autoLine="0" autoPict="0">
                <anchor moveWithCells="1">
                  <from>
                    <xdr:col>4</xdr:col>
                    <xdr:colOff>0</xdr:colOff>
                    <xdr:row>164</xdr:row>
                    <xdr:rowOff>0</xdr:rowOff>
                  </from>
                  <to>
                    <xdr:col>4</xdr:col>
                    <xdr:colOff>180975</xdr:colOff>
                    <xdr:row>164</xdr:row>
                    <xdr:rowOff>180975</xdr:rowOff>
                  </to>
                </anchor>
              </controlPr>
            </control>
          </mc:Choice>
        </mc:AlternateContent>
        <mc:AlternateContent xmlns:mc="http://schemas.openxmlformats.org/markup-compatibility/2006">
          <mc:Choice Requires="x14">
            <control shapeId="76070" r:id="rId84" name="Check Box 294">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1" r:id="rId85" name="Check Box 295">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2" r:id="rId86" name="Check Box 296">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3" r:id="rId87" name="Check Box 297">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4" r:id="rId88" name="Check Box 298">
              <controlPr defaultSize="0" autoFill="0" autoLine="0" autoPict="0">
                <anchor moveWithCells="1">
                  <from>
                    <xdr:col>4</xdr:col>
                    <xdr:colOff>0</xdr:colOff>
                    <xdr:row>169</xdr:row>
                    <xdr:rowOff>0</xdr:rowOff>
                  </from>
                  <to>
                    <xdr:col>4</xdr:col>
                    <xdr:colOff>180975</xdr:colOff>
                    <xdr:row>169</xdr:row>
                    <xdr:rowOff>180975</xdr:rowOff>
                  </to>
                </anchor>
              </controlPr>
            </control>
          </mc:Choice>
        </mc:AlternateContent>
        <mc:AlternateContent xmlns:mc="http://schemas.openxmlformats.org/markup-compatibility/2006">
          <mc:Choice Requires="x14">
            <control shapeId="76075" r:id="rId89" name="Check Box 299">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76" r:id="rId90" name="Check Box 300">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77" r:id="rId91" name="Check Box 301">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78" r:id="rId92" name="Check Box 302">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mc:AlternateContent xmlns:mc="http://schemas.openxmlformats.org/markup-compatibility/2006">
          <mc:Choice Requires="x14">
            <control shapeId="76079" r:id="rId93" name="Check Box 303">
              <controlPr defaultSize="0" autoFill="0" autoLine="0" autoPict="0">
                <anchor moveWithCells="1">
                  <from>
                    <xdr:col>4</xdr:col>
                    <xdr:colOff>0</xdr:colOff>
                    <xdr:row>174</xdr:row>
                    <xdr:rowOff>0</xdr:rowOff>
                  </from>
                  <to>
                    <xdr:col>4</xdr:col>
                    <xdr:colOff>180975</xdr:colOff>
                    <xdr:row>175</xdr:row>
                    <xdr:rowOff>9525</xdr:rowOff>
                  </to>
                </anchor>
              </controlPr>
            </control>
          </mc:Choice>
        </mc:AlternateContent>
        <mc:AlternateContent xmlns:mc="http://schemas.openxmlformats.org/markup-compatibility/2006">
          <mc:Choice Requires="x14">
            <control shapeId="76080" r:id="rId94" name="Check Box 304">
              <controlPr defaultSize="0" autoFill="0" autoLine="0" autoPict="0">
                <anchor moveWithCells="1">
                  <from>
                    <xdr:col>4</xdr:col>
                    <xdr:colOff>0</xdr:colOff>
                    <xdr:row>175</xdr:row>
                    <xdr:rowOff>0</xdr:rowOff>
                  </from>
                  <to>
                    <xdr:col>4</xdr:col>
                    <xdr:colOff>180975</xdr:colOff>
                    <xdr:row>176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62" zoomScaleNormal="85" zoomScaleSheetLayoutView="62" zoomScalePageLayoutView="70" workbookViewId="0">
      <selection activeCell="S12" sqref="S12"/>
    </sheetView>
  </sheetViews>
  <sheetFormatPr defaultColWidth="2.5" defaultRowHeight="13.5"/>
  <cols>
    <col min="1" max="1" width="5.625" style="72" customWidth="1"/>
    <col min="2" max="11" width="2.625" style="72" customWidth="1"/>
    <col min="12" max="13" width="11.75" style="72" customWidth="1"/>
    <col min="14" max="14" width="16.875" style="72" customWidth="1"/>
    <col min="15" max="15" width="37.5" style="72" customWidth="1"/>
    <col min="16" max="16" width="31.375" style="72" customWidth="1"/>
    <col min="17" max="17" width="10.625" style="72" customWidth="1"/>
    <col min="18" max="18" width="9.625" style="72" customWidth="1"/>
    <col min="19" max="19" width="13.625" style="72" customWidth="1"/>
    <col min="20" max="20" width="10" style="72" customWidth="1"/>
    <col min="21" max="21" width="6.75" style="72" customWidth="1"/>
    <col min="22" max="22" width="4.75" style="72" customWidth="1"/>
    <col min="23" max="23" width="3.625" style="72" customWidth="1"/>
    <col min="24" max="24" width="3.125" style="72" customWidth="1"/>
    <col min="25" max="25" width="3.625" style="72" customWidth="1"/>
    <col min="26" max="26" width="8" style="72" customWidth="1"/>
    <col min="27" max="27" width="3.625" style="72" customWidth="1"/>
    <col min="28" max="28" width="3.125" style="72" customWidth="1"/>
    <col min="29" max="29" width="3.625" style="72" customWidth="1"/>
    <col min="30" max="30" width="3.125" style="72" customWidth="1"/>
    <col min="31" max="31" width="2.5" style="72" customWidth="1"/>
    <col min="32" max="32" width="3.5" style="72" customWidth="1"/>
    <col min="33" max="33" width="5.875" style="72" customWidth="1"/>
    <col min="34" max="34" width="14.625" style="72" customWidth="1"/>
    <col min="35" max="16384" width="2.5" style="72"/>
  </cols>
  <sheetData>
    <row r="1" spans="1:34" ht="21" customHeight="1">
      <c r="A1" s="502" t="s">
        <v>93</v>
      </c>
      <c r="G1" s="76" t="s">
        <v>221</v>
      </c>
      <c r="W1" s="74"/>
      <c r="X1" s="74"/>
      <c r="Y1" s="74"/>
      <c r="Z1" s="74"/>
      <c r="AA1" s="74"/>
      <c r="AB1" s="74"/>
      <c r="AC1" s="74"/>
      <c r="AD1" s="74"/>
      <c r="AE1" s="74"/>
      <c r="AF1" s="74"/>
      <c r="AG1" s="74"/>
      <c r="AH1" s="74"/>
    </row>
    <row r="2" spans="1:34" ht="21" customHeight="1" thickBot="1">
      <c r="B2" s="76"/>
      <c r="C2" s="76"/>
      <c r="D2" s="76"/>
      <c r="E2" s="76"/>
      <c r="F2" s="76"/>
      <c r="G2" s="76"/>
      <c r="H2" s="76"/>
      <c r="I2" s="76"/>
      <c r="J2" s="76"/>
      <c r="K2" s="76"/>
      <c r="L2" s="76"/>
      <c r="M2" s="76"/>
      <c r="N2" s="76"/>
      <c r="O2" s="76"/>
      <c r="P2" s="76"/>
      <c r="Q2" s="76"/>
      <c r="R2" s="76"/>
      <c r="S2" s="76"/>
      <c r="T2" s="76"/>
      <c r="U2" s="76"/>
      <c r="V2" s="76"/>
      <c r="W2" s="74"/>
      <c r="X2" s="74"/>
      <c r="Y2" s="74"/>
      <c r="Z2" s="74"/>
      <c r="AA2" s="80"/>
      <c r="AB2" s="503"/>
      <c r="AC2" s="503"/>
      <c r="AD2" s="503"/>
      <c r="AE2" s="503"/>
      <c r="AF2" s="503"/>
      <c r="AG2" s="503"/>
      <c r="AH2" s="503"/>
    </row>
    <row r="3" spans="1:34" ht="27" customHeight="1" thickBot="1">
      <c r="A3" s="1391" t="s">
        <v>6</v>
      </c>
      <c r="B3" s="1391"/>
      <c r="C3" s="1392"/>
      <c r="D3" s="1388" t="str">
        <f>IF(基本情報入力シート!M16="","",基本情報入力シート!M16)</f>
        <v/>
      </c>
      <c r="E3" s="1389"/>
      <c r="F3" s="1389"/>
      <c r="G3" s="1389"/>
      <c r="H3" s="1389"/>
      <c r="I3" s="1389"/>
      <c r="J3" s="1389"/>
      <c r="K3" s="1389"/>
      <c r="L3" s="1389"/>
      <c r="M3" s="1389"/>
      <c r="N3" s="1389"/>
      <c r="O3" s="1390"/>
      <c r="P3" s="504"/>
      <c r="Q3" s="505"/>
      <c r="R3" s="505"/>
      <c r="V3" s="505"/>
    </row>
    <row r="4" spans="1:34" ht="21" customHeight="1" thickBot="1">
      <c r="A4" s="506"/>
      <c r="B4" s="506"/>
      <c r="C4" s="506"/>
      <c r="D4" s="507"/>
      <c r="E4" s="507"/>
      <c r="F4" s="507"/>
      <c r="G4" s="507"/>
      <c r="H4" s="507"/>
      <c r="I4" s="507"/>
      <c r="J4" s="507"/>
      <c r="K4" s="507"/>
      <c r="L4" s="507"/>
      <c r="M4" s="507"/>
      <c r="N4" s="507"/>
      <c r="O4" s="507"/>
      <c r="P4" s="507"/>
      <c r="Q4" s="505"/>
      <c r="R4" s="505"/>
      <c r="V4" s="505"/>
    </row>
    <row r="5" spans="1:34" ht="27.75" customHeight="1" thickBot="1">
      <c r="A5" s="1412" t="s">
        <v>300</v>
      </c>
      <c r="B5" s="1413"/>
      <c r="C5" s="1413"/>
      <c r="D5" s="1413"/>
      <c r="E5" s="1413"/>
      <c r="F5" s="1413"/>
      <c r="G5" s="1413"/>
      <c r="H5" s="1413"/>
      <c r="I5" s="1413"/>
      <c r="J5" s="1413"/>
      <c r="K5" s="1413"/>
      <c r="L5" s="1413"/>
      <c r="M5" s="1413"/>
      <c r="N5" s="1413"/>
      <c r="O5" s="508">
        <f>SUM(AH12:AH111)</f>
        <v>0</v>
      </c>
      <c r="P5" s="507"/>
      <c r="Q5" s="505"/>
      <c r="R5" s="505"/>
      <c r="V5" s="505"/>
    </row>
    <row r="6" spans="1:34" ht="21" customHeight="1" thickBot="1">
      <c r="Q6" s="129"/>
      <c r="R6" s="129"/>
      <c r="AH6" s="509"/>
    </row>
    <row r="7" spans="1:34" ht="18" customHeight="1">
      <c r="A7" s="1395"/>
      <c r="B7" s="1397" t="s">
        <v>7</v>
      </c>
      <c r="C7" s="1398"/>
      <c r="D7" s="1398"/>
      <c r="E7" s="1398"/>
      <c r="F7" s="1398"/>
      <c r="G7" s="1398"/>
      <c r="H7" s="1398"/>
      <c r="I7" s="1398"/>
      <c r="J7" s="1398"/>
      <c r="K7" s="1399"/>
      <c r="L7" s="1403" t="s">
        <v>124</v>
      </c>
      <c r="M7" s="510"/>
      <c r="N7" s="511"/>
      <c r="O7" s="1405" t="s">
        <v>148</v>
      </c>
      <c r="P7" s="1407" t="s">
        <v>75</v>
      </c>
      <c r="Q7" s="1409" t="s">
        <v>208</v>
      </c>
      <c r="R7" s="1411" t="s">
        <v>128</v>
      </c>
      <c r="S7" s="512" t="s">
        <v>46</v>
      </c>
      <c r="T7" s="513"/>
      <c r="U7" s="513"/>
      <c r="V7" s="513"/>
      <c r="W7" s="513"/>
      <c r="X7" s="513"/>
      <c r="Y7" s="513"/>
      <c r="Z7" s="513"/>
      <c r="AA7" s="513"/>
      <c r="AB7" s="513"/>
      <c r="AC7" s="513"/>
      <c r="AD7" s="513"/>
      <c r="AE7" s="513"/>
      <c r="AF7" s="513"/>
      <c r="AG7" s="513"/>
      <c r="AH7" s="514"/>
    </row>
    <row r="8" spans="1:34" ht="14.25">
      <c r="A8" s="1396"/>
      <c r="B8" s="1400"/>
      <c r="C8" s="1401"/>
      <c r="D8" s="1401"/>
      <c r="E8" s="1401"/>
      <c r="F8" s="1401"/>
      <c r="G8" s="1401"/>
      <c r="H8" s="1401"/>
      <c r="I8" s="1401"/>
      <c r="J8" s="1401"/>
      <c r="K8" s="1402"/>
      <c r="L8" s="1404"/>
      <c r="M8" s="515" t="s">
        <v>216</v>
      </c>
      <c r="N8" s="516"/>
      <c r="O8" s="1406"/>
      <c r="P8" s="1408"/>
      <c r="Q8" s="1410"/>
      <c r="R8" s="1385"/>
      <c r="S8" s="517"/>
      <c r="T8" s="1393" t="s">
        <v>102</v>
      </c>
      <c r="U8" s="1394"/>
      <c r="V8" s="1373" t="s">
        <v>103</v>
      </c>
      <c r="W8" s="1374"/>
      <c r="X8" s="1374"/>
      <c r="Y8" s="1374"/>
      <c r="Z8" s="1374"/>
      <c r="AA8" s="1374"/>
      <c r="AB8" s="1374"/>
      <c r="AC8" s="1374"/>
      <c r="AD8" s="1374"/>
      <c r="AE8" s="1374"/>
      <c r="AF8" s="1374"/>
      <c r="AG8" s="1375"/>
      <c r="AH8" s="518" t="s">
        <v>105</v>
      </c>
    </row>
    <row r="9" spans="1:34" ht="13.5" customHeight="1">
      <c r="A9" s="1396"/>
      <c r="B9" s="1400"/>
      <c r="C9" s="1401"/>
      <c r="D9" s="1401"/>
      <c r="E9" s="1401"/>
      <c r="F9" s="1401"/>
      <c r="G9" s="1401"/>
      <c r="H9" s="1401"/>
      <c r="I9" s="1401"/>
      <c r="J9" s="1401"/>
      <c r="K9" s="1402"/>
      <c r="L9" s="1404"/>
      <c r="M9" s="519"/>
      <c r="N9" s="520"/>
      <c r="O9" s="1406"/>
      <c r="P9" s="1408"/>
      <c r="Q9" s="1410"/>
      <c r="R9" s="1385"/>
      <c r="S9" s="1382" t="s">
        <v>97</v>
      </c>
      <c r="T9" s="1383" t="s">
        <v>210</v>
      </c>
      <c r="U9" s="1386" t="s">
        <v>126</v>
      </c>
      <c r="V9" s="1376" t="s">
        <v>127</v>
      </c>
      <c r="W9" s="1377"/>
      <c r="X9" s="1377"/>
      <c r="Y9" s="1377"/>
      <c r="Z9" s="1377"/>
      <c r="AA9" s="1377"/>
      <c r="AB9" s="1377"/>
      <c r="AC9" s="1377"/>
      <c r="AD9" s="1377"/>
      <c r="AE9" s="1377"/>
      <c r="AF9" s="1377"/>
      <c r="AG9" s="1378"/>
      <c r="AH9" s="1385" t="s">
        <v>225</v>
      </c>
    </row>
    <row r="10" spans="1:34" ht="150" customHeight="1">
      <c r="A10" s="1396"/>
      <c r="B10" s="1400"/>
      <c r="C10" s="1401"/>
      <c r="D10" s="1401"/>
      <c r="E10" s="1401"/>
      <c r="F10" s="1401"/>
      <c r="G10" s="1401"/>
      <c r="H10" s="1401"/>
      <c r="I10" s="1401"/>
      <c r="J10" s="1401"/>
      <c r="K10" s="1402"/>
      <c r="L10" s="1404"/>
      <c r="M10" s="521" t="s">
        <v>217</v>
      </c>
      <c r="N10" s="521" t="s">
        <v>218</v>
      </c>
      <c r="O10" s="1406"/>
      <c r="P10" s="1408"/>
      <c r="Q10" s="1410"/>
      <c r="R10" s="1385"/>
      <c r="S10" s="1382"/>
      <c r="T10" s="1384"/>
      <c r="U10" s="1387"/>
      <c r="V10" s="1379"/>
      <c r="W10" s="1380"/>
      <c r="X10" s="1380"/>
      <c r="Y10" s="1380"/>
      <c r="Z10" s="1380"/>
      <c r="AA10" s="1380"/>
      <c r="AB10" s="1380"/>
      <c r="AC10" s="1380"/>
      <c r="AD10" s="1380"/>
      <c r="AE10" s="1380"/>
      <c r="AF10" s="1380"/>
      <c r="AG10" s="1381"/>
      <c r="AH10" s="1385"/>
    </row>
    <row r="11" spans="1:34" ht="14.25">
      <c r="A11" s="522"/>
      <c r="B11" s="523"/>
      <c r="C11" s="524"/>
      <c r="D11" s="524"/>
      <c r="E11" s="524"/>
      <c r="F11" s="524"/>
      <c r="G11" s="524"/>
      <c r="H11" s="524"/>
      <c r="I11" s="524"/>
      <c r="J11" s="524"/>
      <c r="K11" s="525"/>
      <c r="L11" s="526"/>
      <c r="M11" s="526"/>
      <c r="N11" s="526"/>
      <c r="O11" s="527"/>
      <c r="P11" s="528"/>
      <c r="Q11" s="529"/>
      <c r="R11" s="530"/>
      <c r="S11" s="531"/>
      <c r="T11" s="532"/>
      <c r="U11" s="533"/>
      <c r="V11" s="534"/>
      <c r="W11" s="535"/>
      <c r="X11" s="535"/>
      <c r="Y11" s="535"/>
      <c r="Z11" s="535"/>
      <c r="AA11" s="535"/>
      <c r="AB11" s="535"/>
      <c r="AC11" s="535"/>
      <c r="AD11" s="535"/>
      <c r="AE11" s="535"/>
      <c r="AF11" s="535"/>
      <c r="AG11" s="535"/>
      <c r="AH11" s="530"/>
    </row>
    <row r="12" spans="1:34" ht="36.75" customHeight="1">
      <c r="A12" s="536">
        <v>1</v>
      </c>
      <c r="B12" s="537" t="str">
        <f>IF(基本情報入力シート!C34="","",基本情報入力シート!C34)</f>
        <v/>
      </c>
      <c r="C12" s="538" t="str">
        <f>IF(基本情報入力シート!D34="","",基本情報入力シート!D34)</f>
        <v/>
      </c>
      <c r="D12" s="538" t="str">
        <f>IF(基本情報入力シート!E34="","",基本情報入力シート!E34)</f>
        <v/>
      </c>
      <c r="E12" s="538" t="str">
        <f>IF(基本情報入力シート!F34="","",基本情報入力シート!F34)</f>
        <v/>
      </c>
      <c r="F12" s="538" t="str">
        <f>IF(基本情報入力シート!G34="","",基本情報入力シート!G34)</f>
        <v/>
      </c>
      <c r="G12" s="538" t="str">
        <f>IF(基本情報入力シート!H34="","",基本情報入力シート!H34)</f>
        <v/>
      </c>
      <c r="H12" s="538" t="str">
        <f>IF(基本情報入力シート!I34="","",基本情報入力シート!I34)</f>
        <v/>
      </c>
      <c r="I12" s="538" t="str">
        <f>IF(基本情報入力シート!J34="","",基本情報入力シート!J34)</f>
        <v/>
      </c>
      <c r="J12" s="538" t="str">
        <f>IF(基本情報入力シート!K34="","",基本情報入力シート!K34)</f>
        <v/>
      </c>
      <c r="K12" s="539" t="str">
        <f>IF(基本情報入力シート!L34="","",基本情報入力シート!L34)</f>
        <v/>
      </c>
      <c r="L12" s="536" t="str">
        <f>IF(基本情報入力シート!M34="","",基本情報入力シート!M34)</f>
        <v/>
      </c>
      <c r="M12" s="536" t="str">
        <f>IF(基本情報入力シート!R34="","",基本情報入力シート!R34)</f>
        <v/>
      </c>
      <c r="N12" s="536" t="str">
        <f>IF(基本情報入力シート!W34="","",基本情報入力シート!W34)</f>
        <v/>
      </c>
      <c r="O12" s="536" t="str">
        <f>IF(基本情報入力シート!X34="","",基本情報入力シート!X34)</f>
        <v/>
      </c>
      <c r="P12" s="540" t="str">
        <f>IF(基本情報入力シート!Y34="","",基本情報入力シート!Y34)</f>
        <v/>
      </c>
      <c r="Q12" s="541" t="str">
        <f>IF(基本情報入力シート!Z34="","",基本情報入力シート!Z34)</f>
        <v/>
      </c>
      <c r="R12" s="542" t="str">
        <f>IF(基本情報入力シート!AA34="","",基本情報入力シート!AA34)</f>
        <v/>
      </c>
      <c r="S12" s="58"/>
      <c r="T12" s="59"/>
      <c r="U12" s="543" t="str">
        <f>IF(P12="","",VLOOKUP(P12,'【参考】数式用 '!$A$5:$I$26,MATCH(T12,'【参考】数式用 '!$C$4:$E$4,0)+2,0))</f>
        <v/>
      </c>
      <c r="V12" s="123" t="s">
        <v>33</v>
      </c>
      <c r="W12" s="60"/>
      <c r="X12" s="120" t="s">
        <v>12</v>
      </c>
      <c r="Y12" s="60"/>
      <c r="Z12" s="120" t="s">
        <v>101</v>
      </c>
      <c r="AA12" s="60"/>
      <c r="AB12" s="120" t="s">
        <v>12</v>
      </c>
      <c r="AC12" s="60"/>
      <c r="AD12" s="120" t="s">
        <v>17</v>
      </c>
      <c r="AE12" s="544" t="s">
        <v>48</v>
      </c>
      <c r="AF12" s="545" t="str">
        <f>IF(W12&gt;=1,(AA12*12+AC12)-(W12*12+Y12)+1,"")</f>
        <v/>
      </c>
      <c r="AG12" s="546" t="s">
        <v>68</v>
      </c>
      <c r="AH12" s="547" t="str">
        <f>IFERROR(ROUNDDOWN(ROUND(Q12*R12,0)*U12,0)*AF12,"")</f>
        <v/>
      </c>
    </row>
    <row r="13" spans="1:34" ht="36.75" customHeight="1">
      <c r="A13" s="536">
        <f>A12+1</f>
        <v>2</v>
      </c>
      <c r="B13" s="537" t="str">
        <f>IF(基本情報入力シート!C35="","",基本情報入力シート!C35)</f>
        <v/>
      </c>
      <c r="C13" s="538" t="str">
        <f>IF(基本情報入力シート!D35="","",基本情報入力シート!D35)</f>
        <v/>
      </c>
      <c r="D13" s="538" t="str">
        <f>IF(基本情報入力シート!E35="","",基本情報入力シート!E35)</f>
        <v/>
      </c>
      <c r="E13" s="538" t="str">
        <f>IF(基本情報入力シート!F35="","",基本情報入力シート!F35)</f>
        <v/>
      </c>
      <c r="F13" s="538" t="str">
        <f>IF(基本情報入力シート!G35="","",基本情報入力シート!G35)</f>
        <v/>
      </c>
      <c r="G13" s="538" t="str">
        <f>IF(基本情報入力シート!H35="","",基本情報入力シート!H35)</f>
        <v/>
      </c>
      <c r="H13" s="538" t="str">
        <f>IF(基本情報入力シート!I35="","",基本情報入力シート!I35)</f>
        <v/>
      </c>
      <c r="I13" s="538" t="str">
        <f>IF(基本情報入力シート!J35="","",基本情報入力シート!J35)</f>
        <v/>
      </c>
      <c r="J13" s="538" t="str">
        <f>IF(基本情報入力シート!K35="","",基本情報入力シート!K35)</f>
        <v/>
      </c>
      <c r="K13" s="539" t="str">
        <f>IF(基本情報入力シート!L35="","",基本情報入力シート!L35)</f>
        <v/>
      </c>
      <c r="L13" s="536" t="str">
        <f>IF(基本情報入力シート!M35="","",基本情報入力シート!M35)</f>
        <v/>
      </c>
      <c r="M13" s="536" t="str">
        <f>IF(基本情報入力シート!R35="","",基本情報入力シート!R35)</f>
        <v/>
      </c>
      <c r="N13" s="536" t="str">
        <f>IF(基本情報入力シート!W35="","",基本情報入力シート!W35)</f>
        <v/>
      </c>
      <c r="O13" s="536" t="str">
        <f>IF(基本情報入力シート!X35="","",基本情報入力シート!X35)</f>
        <v/>
      </c>
      <c r="P13" s="540" t="str">
        <f>IF(基本情報入力シート!Y35="","",基本情報入力シート!Y35)</f>
        <v/>
      </c>
      <c r="Q13" s="541" t="str">
        <f>IF(基本情報入力シート!Z35="","",基本情報入力シート!Z35)</f>
        <v/>
      </c>
      <c r="R13" s="542" t="str">
        <f>IF(基本情報入力シート!AA35="","",基本情報入力シート!AA35)</f>
        <v/>
      </c>
      <c r="S13" s="58"/>
      <c r="T13" s="59"/>
      <c r="U13" s="543" t="str">
        <f>IF(P13="","",VLOOKUP(P13,'【参考】数式用 '!$A$5:$I$26,MATCH(T13,'【参考】数式用 '!$C$4:$E$4,0)+2,0))</f>
        <v/>
      </c>
      <c r="V13" s="123" t="s">
        <v>33</v>
      </c>
      <c r="W13" s="60"/>
      <c r="X13" s="120" t="s">
        <v>12</v>
      </c>
      <c r="Y13" s="60"/>
      <c r="Z13" s="120" t="s">
        <v>101</v>
      </c>
      <c r="AA13" s="60"/>
      <c r="AB13" s="120" t="s">
        <v>12</v>
      </c>
      <c r="AC13" s="60"/>
      <c r="AD13" s="120" t="s">
        <v>17</v>
      </c>
      <c r="AE13" s="544" t="s">
        <v>48</v>
      </c>
      <c r="AF13" s="545" t="str">
        <f t="shared" ref="AF13:AF16" si="0">IF(W13&gt;=1,(AA13*12+AC13)-(W13*12+Y13)+1,"")</f>
        <v/>
      </c>
      <c r="AG13" s="546" t="s">
        <v>68</v>
      </c>
      <c r="AH13" s="547" t="str">
        <f t="shared" ref="AH13:AH76" si="1">IFERROR(ROUNDDOWN(ROUND(Q13*R13,0)*U13,0)*AF13,"")</f>
        <v/>
      </c>
    </row>
    <row r="14" spans="1:34" ht="36.75" customHeight="1">
      <c r="A14" s="536">
        <f t="shared" ref="A14:A26" si="2">A13+1</f>
        <v>3</v>
      </c>
      <c r="B14" s="537" t="str">
        <f>IF(基本情報入力シート!C36="","",基本情報入力シート!C36)</f>
        <v/>
      </c>
      <c r="C14" s="538" t="str">
        <f>IF(基本情報入力シート!D36="","",基本情報入力シート!D36)</f>
        <v/>
      </c>
      <c r="D14" s="538" t="str">
        <f>IF(基本情報入力シート!E36="","",基本情報入力シート!E36)</f>
        <v/>
      </c>
      <c r="E14" s="538" t="str">
        <f>IF(基本情報入力シート!F36="","",基本情報入力シート!F36)</f>
        <v/>
      </c>
      <c r="F14" s="538" t="str">
        <f>IF(基本情報入力シート!G36="","",基本情報入力シート!G36)</f>
        <v/>
      </c>
      <c r="G14" s="538" t="str">
        <f>IF(基本情報入力シート!H36="","",基本情報入力シート!H36)</f>
        <v/>
      </c>
      <c r="H14" s="538" t="str">
        <f>IF(基本情報入力シート!I36="","",基本情報入力シート!I36)</f>
        <v/>
      </c>
      <c r="I14" s="538" t="str">
        <f>IF(基本情報入力シート!J36="","",基本情報入力シート!J36)</f>
        <v/>
      </c>
      <c r="J14" s="538" t="str">
        <f>IF(基本情報入力シート!K36="","",基本情報入力シート!K36)</f>
        <v/>
      </c>
      <c r="K14" s="539" t="str">
        <f>IF(基本情報入力シート!L36="","",基本情報入力シート!L36)</f>
        <v/>
      </c>
      <c r="L14" s="536" t="str">
        <f>IF(基本情報入力シート!M36="","",基本情報入力シート!M36)</f>
        <v/>
      </c>
      <c r="M14" s="536" t="str">
        <f>IF(基本情報入力シート!R36="","",基本情報入力シート!R36)</f>
        <v/>
      </c>
      <c r="N14" s="536" t="str">
        <f>IF(基本情報入力シート!W36="","",基本情報入力シート!W36)</f>
        <v/>
      </c>
      <c r="O14" s="536" t="str">
        <f>IF(基本情報入力シート!X36="","",基本情報入力シート!X36)</f>
        <v/>
      </c>
      <c r="P14" s="540" t="str">
        <f>IF(基本情報入力シート!Y36="","",基本情報入力シート!Y36)</f>
        <v/>
      </c>
      <c r="Q14" s="541" t="str">
        <f>IF(基本情報入力シート!Z36="","",基本情報入力シート!Z36)</f>
        <v/>
      </c>
      <c r="R14" s="542" t="str">
        <f>IF(基本情報入力シート!AA36="","",基本情報入力シート!AA36)</f>
        <v/>
      </c>
      <c r="S14" s="58"/>
      <c r="T14" s="59"/>
      <c r="U14" s="543" t="str">
        <f>IF(P14="","",VLOOKUP(P14,'【参考】数式用 '!$A$5:$I$26,MATCH(T14,'【参考】数式用 '!$C$4:$E$4,0)+2,0))</f>
        <v/>
      </c>
      <c r="V14" s="123" t="s">
        <v>33</v>
      </c>
      <c r="W14" s="60"/>
      <c r="X14" s="120" t="s">
        <v>12</v>
      </c>
      <c r="Y14" s="60"/>
      <c r="Z14" s="120" t="s">
        <v>101</v>
      </c>
      <c r="AA14" s="60"/>
      <c r="AB14" s="120" t="s">
        <v>12</v>
      </c>
      <c r="AC14" s="60"/>
      <c r="AD14" s="120" t="s">
        <v>17</v>
      </c>
      <c r="AE14" s="544" t="s">
        <v>48</v>
      </c>
      <c r="AF14" s="545" t="str">
        <f t="shared" si="0"/>
        <v/>
      </c>
      <c r="AG14" s="546" t="s">
        <v>68</v>
      </c>
      <c r="AH14" s="547" t="str">
        <f t="shared" si="1"/>
        <v/>
      </c>
    </row>
    <row r="15" spans="1:34" ht="36.75" customHeight="1">
      <c r="A15" s="536">
        <f t="shared" si="2"/>
        <v>4</v>
      </c>
      <c r="B15" s="537" t="str">
        <f>IF(基本情報入力シート!C37="","",基本情報入力シート!C37)</f>
        <v/>
      </c>
      <c r="C15" s="538" t="str">
        <f>IF(基本情報入力シート!D37="","",基本情報入力シート!D37)</f>
        <v/>
      </c>
      <c r="D15" s="538" t="str">
        <f>IF(基本情報入力シート!E37="","",基本情報入力シート!E37)</f>
        <v/>
      </c>
      <c r="E15" s="538" t="str">
        <f>IF(基本情報入力シート!F37="","",基本情報入力シート!F37)</f>
        <v/>
      </c>
      <c r="F15" s="538" t="str">
        <f>IF(基本情報入力シート!G37="","",基本情報入力シート!G37)</f>
        <v/>
      </c>
      <c r="G15" s="538" t="str">
        <f>IF(基本情報入力シート!H37="","",基本情報入力シート!H37)</f>
        <v/>
      </c>
      <c r="H15" s="538" t="str">
        <f>IF(基本情報入力シート!I37="","",基本情報入力シート!I37)</f>
        <v/>
      </c>
      <c r="I15" s="538" t="str">
        <f>IF(基本情報入力シート!J37="","",基本情報入力シート!J37)</f>
        <v/>
      </c>
      <c r="J15" s="538" t="str">
        <f>IF(基本情報入力シート!K37="","",基本情報入力シート!K37)</f>
        <v/>
      </c>
      <c r="K15" s="539" t="str">
        <f>IF(基本情報入力シート!L37="","",基本情報入力シート!L37)</f>
        <v/>
      </c>
      <c r="L15" s="536" t="str">
        <f>IF(基本情報入力シート!M37="","",基本情報入力シート!M37)</f>
        <v/>
      </c>
      <c r="M15" s="536" t="str">
        <f>IF(基本情報入力シート!R37="","",基本情報入力シート!R37)</f>
        <v/>
      </c>
      <c r="N15" s="536" t="str">
        <f>IF(基本情報入力シート!W37="","",基本情報入力シート!W37)</f>
        <v/>
      </c>
      <c r="O15" s="536" t="str">
        <f>IF(基本情報入力シート!X37="","",基本情報入力シート!X37)</f>
        <v/>
      </c>
      <c r="P15" s="540" t="str">
        <f>IF(基本情報入力シート!Y37="","",基本情報入力シート!Y37)</f>
        <v/>
      </c>
      <c r="Q15" s="541" t="str">
        <f>IF(基本情報入力シート!Z37="","",基本情報入力シート!Z37)</f>
        <v/>
      </c>
      <c r="R15" s="542" t="str">
        <f>IF(基本情報入力シート!AA37="","",基本情報入力シート!AA37)</f>
        <v/>
      </c>
      <c r="S15" s="58"/>
      <c r="T15" s="59"/>
      <c r="U15" s="543" t="str">
        <f>IF(P15="","",VLOOKUP(P15,'【参考】数式用 '!$A$5:$I$26,MATCH(T15,'【参考】数式用 '!$C$4:$E$4,0)+2,0))</f>
        <v/>
      </c>
      <c r="V15" s="123" t="s">
        <v>33</v>
      </c>
      <c r="W15" s="60"/>
      <c r="X15" s="120" t="s">
        <v>12</v>
      </c>
      <c r="Y15" s="60"/>
      <c r="Z15" s="120" t="s">
        <v>101</v>
      </c>
      <c r="AA15" s="60"/>
      <c r="AB15" s="120" t="s">
        <v>12</v>
      </c>
      <c r="AC15" s="60"/>
      <c r="AD15" s="120" t="s">
        <v>17</v>
      </c>
      <c r="AE15" s="544" t="s">
        <v>48</v>
      </c>
      <c r="AF15" s="545" t="str">
        <f t="shared" si="0"/>
        <v/>
      </c>
      <c r="AG15" s="546" t="s">
        <v>68</v>
      </c>
      <c r="AH15" s="547" t="str">
        <f t="shared" si="1"/>
        <v/>
      </c>
    </row>
    <row r="16" spans="1:34" ht="36.75" customHeight="1">
      <c r="A16" s="536">
        <f t="shared" si="2"/>
        <v>5</v>
      </c>
      <c r="B16" s="537" t="str">
        <f>IF(基本情報入力シート!C38="","",基本情報入力シート!C38)</f>
        <v/>
      </c>
      <c r="C16" s="538" t="str">
        <f>IF(基本情報入力シート!D38="","",基本情報入力シート!D38)</f>
        <v/>
      </c>
      <c r="D16" s="538" t="str">
        <f>IF(基本情報入力シート!E38="","",基本情報入力シート!E38)</f>
        <v/>
      </c>
      <c r="E16" s="538" t="str">
        <f>IF(基本情報入力シート!F38="","",基本情報入力シート!F38)</f>
        <v/>
      </c>
      <c r="F16" s="538" t="str">
        <f>IF(基本情報入力シート!G38="","",基本情報入力シート!G38)</f>
        <v/>
      </c>
      <c r="G16" s="538" t="str">
        <f>IF(基本情報入力シート!H38="","",基本情報入力シート!H38)</f>
        <v/>
      </c>
      <c r="H16" s="538" t="str">
        <f>IF(基本情報入力シート!I38="","",基本情報入力シート!I38)</f>
        <v/>
      </c>
      <c r="I16" s="538" t="str">
        <f>IF(基本情報入力シート!J38="","",基本情報入力シート!J38)</f>
        <v/>
      </c>
      <c r="J16" s="538" t="str">
        <f>IF(基本情報入力シート!K38="","",基本情報入力シート!K38)</f>
        <v/>
      </c>
      <c r="K16" s="539" t="str">
        <f>IF(基本情報入力シート!L38="","",基本情報入力シート!L38)</f>
        <v/>
      </c>
      <c r="L16" s="536" t="str">
        <f>IF(基本情報入力シート!M38="","",基本情報入力シート!M38)</f>
        <v/>
      </c>
      <c r="M16" s="536" t="str">
        <f>IF(基本情報入力シート!R38="","",基本情報入力シート!R38)</f>
        <v/>
      </c>
      <c r="N16" s="536" t="str">
        <f>IF(基本情報入力シート!W38="","",基本情報入力シート!W38)</f>
        <v/>
      </c>
      <c r="O16" s="536" t="str">
        <f>IF(基本情報入力シート!X38="","",基本情報入力シート!X38)</f>
        <v/>
      </c>
      <c r="P16" s="540" t="str">
        <f>IF(基本情報入力シート!Y38="","",基本情報入力シート!Y38)</f>
        <v/>
      </c>
      <c r="Q16" s="541" t="str">
        <f>IF(基本情報入力シート!Z38="","",基本情報入力シート!Z38)</f>
        <v/>
      </c>
      <c r="R16" s="542" t="str">
        <f>IF(基本情報入力シート!AA38="","",基本情報入力シート!AA38)</f>
        <v/>
      </c>
      <c r="S16" s="58"/>
      <c r="T16" s="59"/>
      <c r="U16" s="543" t="str">
        <f>IF(P16="","",VLOOKUP(P16,'【参考】数式用 '!$A$5:$I$26,MATCH(T16,'【参考】数式用 '!$C$4:$E$4,0)+2,0))</f>
        <v/>
      </c>
      <c r="V16" s="123" t="s">
        <v>33</v>
      </c>
      <c r="W16" s="60"/>
      <c r="X16" s="120" t="s">
        <v>12</v>
      </c>
      <c r="Y16" s="60"/>
      <c r="Z16" s="120" t="s">
        <v>101</v>
      </c>
      <c r="AA16" s="60"/>
      <c r="AB16" s="120" t="s">
        <v>12</v>
      </c>
      <c r="AC16" s="60"/>
      <c r="AD16" s="120" t="s">
        <v>17</v>
      </c>
      <c r="AE16" s="544" t="s">
        <v>48</v>
      </c>
      <c r="AF16" s="545" t="str">
        <f t="shared" si="0"/>
        <v/>
      </c>
      <c r="AG16" s="546" t="s">
        <v>68</v>
      </c>
      <c r="AH16" s="547" t="str">
        <f t="shared" si="1"/>
        <v/>
      </c>
    </row>
    <row r="17" spans="1:34" ht="36.75" customHeight="1">
      <c r="A17" s="536">
        <f t="shared" si="2"/>
        <v>6</v>
      </c>
      <c r="B17" s="537" t="str">
        <f>IF(基本情報入力シート!C39="","",基本情報入力シート!C39)</f>
        <v/>
      </c>
      <c r="C17" s="538" t="str">
        <f>IF(基本情報入力シート!D39="","",基本情報入力シート!D39)</f>
        <v/>
      </c>
      <c r="D17" s="538" t="str">
        <f>IF(基本情報入力シート!E39="","",基本情報入力シート!E39)</f>
        <v/>
      </c>
      <c r="E17" s="538" t="str">
        <f>IF(基本情報入力シート!F39="","",基本情報入力シート!F39)</f>
        <v/>
      </c>
      <c r="F17" s="538" t="str">
        <f>IF(基本情報入力シート!G39="","",基本情報入力シート!G39)</f>
        <v/>
      </c>
      <c r="G17" s="538" t="str">
        <f>IF(基本情報入力シート!H39="","",基本情報入力シート!H39)</f>
        <v/>
      </c>
      <c r="H17" s="538" t="str">
        <f>IF(基本情報入力シート!I39="","",基本情報入力シート!I39)</f>
        <v/>
      </c>
      <c r="I17" s="538" t="str">
        <f>IF(基本情報入力シート!J39="","",基本情報入力シート!J39)</f>
        <v/>
      </c>
      <c r="J17" s="538" t="str">
        <f>IF(基本情報入力シート!K39="","",基本情報入力シート!K39)</f>
        <v/>
      </c>
      <c r="K17" s="539" t="str">
        <f>IF(基本情報入力シート!L39="","",基本情報入力シート!L39)</f>
        <v/>
      </c>
      <c r="L17" s="536" t="str">
        <f>IF(基本情報入力シート!M39="","",基本情報入力シート!M39)</f>
        <v/>
      </c>
      <c r="M17" s="536" t="str">
        <f>IF(基本情報入力シート!R39="","",基本情報入力シート!R39)</f>
        <v/>
      </c>
      <c r="N17" s="536" t="str">
        <f>IF(基本情報入力シート!W39="","",基本情報入力シート!W39)</f>
        <v/>
      </c>
      <c r="O17" s="536" t="str">
        <f>IF(基本情報入力シート!X39="","",基本情報入力シート!X39)</f>
        <v/>
      </c>
      <c r="P17" s="540" t="str">
        <f>IF(基本情報入力シート!Y39="","",基本情報入力シート!Y39)</f>
        <v/>
      </c>
      <c r="Q17" s="541" t="str">
        <f>IF(基本情報入力シート!Z39="","",基本情報入力シート!Z39)</f>
        <v/>
      </c>
      <c r="R17" s="542" t="str">
        <f>IF(基本情報入力シート!AA39="","",基本情報入力シート!AA39)</f>
        <v/>
      </c>
      <c r="S17" s="58"/>
      <c r="T17" s="59"/>
      <c r="U17" s="543" t="str">
        <f>IF(P17="","",VLOOKUP(P17,'【参考】数式用 '!$A$5:$I$26,MATCH(T17,'【参考】数式用 '!$C$4:$E$4,0)+2,0))</f>
        <v/>
      </c>
      <c r="V17" s="123" t="s">
        <v>200</v>
      </c>
      <c r="W17" s="60"/>
      <c r="X17" s="120" t="s">
        <v>201</v>
      </c>
      <c r="Y17" s="60"/>
      <c r="Z17" s="120" t="s">
        <v>202</v>
      </c>
      <c r="AA17" s="60"/>
      <c r="AB17" s="120" t="s">
        <v>201</v>
      </c>
      <c r="AC17" s="60"/>
      <c r="AD17" s="120" t="s">
        <v>203</v>
      </c>
      <c r="AE17" s="544" t="s">
        <v>204</v>
      </c>
      <c r="AF17" s="545" t="str">
        <f t="shared" ref="AF17:AF80" si="3">IF(W17&gt;=1,(AA17*12+AC17)-(W17*12+Y17)+1,"")</f>
        <v/>
      </c>
      <c r="AG17" s="546" t="s">
        <v>205</v>
      </c>
      <c r="AH17" s="547" t="str">
        <f t="shared" si="1"/>
        <v/>
      </c>
    </row>
    <row r="18" spans="1:34" ht="36.75" customHeight="1">
      <c r="A18" s="536">
        <f t="shared" si="2"/>
        <v>7</v>
      </c>
      <c r="B18" s="537" t="str">
        <f>IF(基本情報入力シート!C40="","",基本情報入力シート!C40)</f>
        <v/>
      </c>
      <c r="C18" s="538" t="str">
        <f>IF(基本情報入力シート!D40="","",基本情報入力シート!D40)</f>
        <v/>
      </c>
      <c r="D18" s="538" t="str">
        <f>IF(基本情報入力シート!E40="","",基本情報入力シート!E40)</f>
        <v/>
      </c>
      <c r="E18" s="538" t="str">
        <f>IF(基本情報入力シート!F40="","",基本情報入力シート!F40)</f>
        <v/>
      </c>
      <c r="F18" s="538" t="str">
        <f>IF(基本情報入力シート!G40="","",基本情報入力シート!G40)</f>
        <v/>
      </c>
      <c r="G18" s="538" t="str">
        <f>IF(基本情報入力シート!H40="","",基本情報入力シート!H40)</f>
        <v/>
      </c>
      <c r="H18" s="538" t="str">
        <f>IF(基本情報入力シート!I40="","",基本情報入力シート!I40)</f>
        <v/>
      </c>
      <c r="I18" s="538" t="str">
        <f>IF(基本情報入力シート!J40="","",基本情報入力シート!J40)</f>
        <v/>
      </c>
      <c r="J18" s="538" t="str">
        <f>IF(基本情報入力シート!K40="","",基本情報入力シート!K40)</f>
        <v/>
      </c>
      <c r="K18" s="539" t="str">
        <f>IF(基本情報入力シート!L40="","",基本情報入力シート!L40)</f>
        <v/>
      </c>
      <c r="L18" s="536" t="str">
        <f>IF(基本情報入力シート!M40="","",基本情報入力シート!M40)</f>
        <v/>
      </c>
      <c r="M18" s="536" t="str">
        <f>IF(基本情報入力シート!R40="","",基本情報入力シート!R40)</f>
        <v/>
      </c>
      <c r="N18" s="536" t="str">
        <f>IF(基本情報入力シート!W40="","",基本情報入力シート!W40)</f>
        <v/>
      </c>
      <c r="O18" s="536" t="str">
        <f>IF(基本情報入力シート!X40="","",基本情報入力シート!X40)</f>
        <v/>
      </c>
      <c r="P18" s="540" t="str">
        <f>IF(基本情報入力シート!Y40="","",基本情報入力シート!Y40)</f>
        <v/>
      </c>
      <c r="Q18" s="541" t="str">
        <f>IF(基本情報入力シート!Z40="","",基本情報入力シート!Z40)</f>
        <v/>
      </c>
      <c r="R18" s="542" t="str">
        <f>IF(基本情報入力シート!AA40="","",基本情報入力シート!AA40)</f>
        <v/>
      </c>
      <c r="S18" s="58"/>
      <c r="T18" s="59"/>
      <c r="U18" s="543" t="str">
        <f>IF(P18="","",VLOOKUP(P18,'【参考】数式用 '!$A$5:$I$26,MATCH(T18,'【参考】数式用 '!$C$4:$E$4,0)+2,0))</f>
        <v/>
      </c>
      <c r="V18" s="123" t="s">
        <v>200</v>
      </c>
      <c r="W18" s="60"/>
      <c r="X18" s="120" t="s">
        <v>201</v>
      </c>
      <c r="Y18" s="60"/>
      <c r="Z18" s="120" t="s">
        <v>202</v>
      </c>
      <c r="AA18" s="60"/>
      <c r="AB18" s="120" t="s">
        <v>201</v>
      </c>
      <c r="AC18" s="60"/>
      <c r="AD18" s="120" t="s">
        <v>203</v>
      </c>
      <c r="AE18" s="544" t="s">
        <v>204</v>
      </c>
      <c r="AF18" s="545" t="str">
        <f t="shared" si="3"/>
        <v/>
      </c>
      <c r="AG18" s="546" t="s">
        <v>205</v>
      </c>
      <c r="AH18" s="547" t="str">
        <f t="shared" si="1"/>
        <v/>
      </c>
    </row>
    <row r="19" spans="1:34" ht="36.75" customHeight="1">
      <c r="A19" s="536">
        <f t="shared" si="2"/>
        <v>8</v>
      </c>
      <c r="B19" s="537" t="str">
        <f>IF(基本情報入力シート!C41="","",基本情報入力シート!C41)</f>
        <v/>
      </c>
      <c r="C19" s="538" t="str">
        <f>IF(基本情報入力シート!D41="","",基本情報入力シート!D41)</f>
        <v/>
      </c>
      <c r="D19" s="538" t="str">
        <f>IF(基本情報入力シート!E41="","",基本情報入力シート!E41)</f>
        <v/>
      </c>
      <c r="E19" s="538" t="str">
        <f>IF(基本情報入力シート!F41="","",基本情報入力シート!F41)</f>
        <v/>
      </c>
      <c r="F19" s="538" t="str">
        <f>IF(基本情報入力シート!G41="","",基本情報入力シート!G41)</f>
        <v/>
      </c>
      <c r="G19" s="538" t="str">
        <f>IF(基本情報入力シート!H41="","",基本情報入力シート!H41)</f>
        <v/>
      </c>
      <c r="H19" s="538" t="str">
        <f>IF(基本情報入力シート!I41="","",基本情報入力シート!I41)</f>
        <v/>
      </c>
      <c r="I19" s="538" t="str">
        <f>IF(基本情報入力シート!J41="","",基本情報入力シート!J41)</f>
        <v/>
      </c>
      <c r="J19" s="538" t="str">
        <f>IF(基本情報入力シート!K41="","",基本情報入力シート!K41)</f>
        <v/>
      </c>
      <c r="K19" s="539" t="str">
        <f>IF(基本情報入力シート!L41="","",基本情報入力シート!L41)</f>
        <v/>
      </c>
      <c r="L19" s="536" t="str">
        <f>IF(基本情報入力シート!M41="","",基本情報入力シート!M41)</f>
        <v/>
      </c>
      <c r="M19" s="536" t="str">
        <f>IF(基本情報入力シート!R41="","",基本情報入力シート!R41)</f>
        <v/>
      </c>
      <c r="N19" s="536" t="str">
        <f>IF(基本情報入力シート!W41="","",基本情報入力シート!W41)</f>
        <v/>
      </c>
      <c r="O19" s="536" t="str">
        <f>IF(基本情報入力シート!X41="","",基本情報入力シート!X41)</f>
        <v/>
      </c>
      <c r="P19" s="540" t="str">
        <f>IF(基本情報入力シート!Y41="","",基本情報入力シート!Y41)</f>
        <v/>
      </c>
      <c r="Q19" s="541" t="str">
        <f>IF(基本情報入力シート!Z41="","",基本情報入力シート!Z41)</f>
        <v/>
      </c>
      <c r="R19" s="542" t="str">
        <f>IF(基本情報入力シート!AA41="","",基本情報入力シート!AA41)</f>
        <v/>
      </c>
      <c r="S19" s="58"/>
      <c r="T19" s="59"/>
      <c r="U19" s="543" t="str">
        <f>IF(P19="","",VLOOKUP(P19,'【参考】数式用 '!$A$5:$I$26,MATCH(T19,'【参考】数式用 '!$C$4:$E$4,0)+2,0))</f>
        <v/>
      </c>
      <c r="V19" s="123" t="s">
        <v>200</v>
      </c>
      <c r="W19" s="60"/>
      <c r="X19" s="120" t="s">
        <v>201</v>
      </c>
      <c r="Y19" s="60"/>
      <c r="Z19" s="120" t="s">
        <v>202</v>
      </c>
      <c r="AA19" s="60"/>
      <c r="AB19" s="120" t="s">
        <v>201</v>
      </c>
      <c r="AC19" s="60"/>
      <c r="AD19" s="120" t="s">
        <v>203</v>
      </c>
      <c r="AE19" s="544" t="s">
        <v>204</v>
      </c>
      <c r="AF19" s="545" t="str">
        <f t="shared" si="3"/>
        <v/>
      </c>
      <c r="AG19" s="546" t="s">
        <v>205</v>
      </c>
      <c r="AH19" s="547" t="str">
        <f t="shared" si="1"/>
        <v/>
      </c>
    </row>
    <row r="20" spans="1:34" ht="36.75" customHeight="1">
      <c r="A20" s="536">
        <f t="shared" si="2"/>
        <v>9</v>
      </c>
      <c r="B20" s="537" t="str">
        <f>IF(基本情報入力シート!C42="","",基本情報入力シート!C42)</f>
        <v/>
      </c>
      <c r="C20" s="538" t="str">
        <f>IF(基本情報入力シート!D42="","",基本情報入力シート!D42)</f>
        <v/>
      </c>
      <c r="D20" s="538" t="str">
        <f>IF(基本情報入力シート!E42="","",基本情報入力シート!E42)</f>
        <v/>
      </c>
      <c r="E20" s="538" t="str">
        <f>IF(基本情報入力シート!F42="","",基本情報入力シート!F42)</f>
        <v/>
      </c>
      <c r="F20" s="538" t="str">
        <f>IF(基本情報入力シート!G42="","",基本情報入力シート!G42)</f>
        <v/>
      </c>
      <c r="G20" s="538" t="str">
        <f>IF(基本情報入力シート!H42="","",基本情報入力シート!H42)</f>
        <v/>
      </c>
      <c r="H20" s="538" t="str">
        <f>IF(基本情報入力シート!I42="","",基本情報入力シート!I42)</f>
        <v/>
      </c>
      <c r="I20" s="538" t="str">
        <f>IF(基本情報入力シート!J42="","",基本情報入力シート!J42)</f>
        <v/>
      </c>
      <c r="J20" s="538" t="str">
        <f>IF(基本情報入力シート!K42="","",基本情報入力シート!K42)</f>
        <v/>
      </c>
      <c r="K20" s="539" t="str">
        <f>IF(基本情報入力シート!L42="","",基本情報入力シート!L42)</f>
        <v/>
      </c>
      <c r="L20" s="536" t="str">
        <f>IF(基本情報入力シート!M42="","",基本情報入力シート!M42)</f>
        <v/>
      </c>
      <c r="M20" s="536" t="str">
        <f>IF(基本情報入力シート!R42="","",基本情報入力シート!R42)</f>
        <v/>
      </c>
      <c r="N20" s="536" t="str">
        <f>IF(基本情報入力シート!W42="","",基本情報入力シート!W42)</f>
        <v/>
      </c>
      <c r="O20" s="536" t="str">
        <f>IF(基本情報入力シート!X42="","",基本情報入力シート!X42)</f>
        <v/>
      </c>
      <c r="P20" s="540" t="str">
        <f>IF(基本情報入力シート!Y42="","",基本情報入力シート!Y42)</f>
        <v/>
      </c>
      <c r="Q20" s="541" t="str">
        <f>IF(基本情報入力シート!Z42="","",基本情報入力シート!Z42)</f>
        <v/>
      </c>
      <c r="R20" s="542" t="str">
        <f>IF(基本情報入力シート!AA42="","",基本情報入力シート!AA42)</f>
        <v/>
      </c>
      <c r="S20" s="58"/>
      <c r="T20" s="59"/>
      <c r="U20" s="543" t="str">
        <f>IF(P20="","",VLOOKUP(P20,'【参考】数式用 '!$A$5:$I$26,MATCH(T20,'【参考】数式用 '!$C$4:$E$4,0)+2,0))</f>
        <v/>
      </c>
      <c r="V20" s="123" t="s">
        <v>200</v>
      </c>
      <c r="W20" s="60"/>
      <c r="X20" s="120" t="s">
        <v>201</v>
      </c>
      <c r="Y20" s="60"/>
      <c r="Z20" s="120" t="s">
        <v>202</v>
      </c>
      <c r="AA20" s="60"/>
      <c r="AB20" s="120" t="s">
        <v>201</v>
      </c>
      <c r="AC20" s="60"/>
      <c r="AD20" s="120" t="s">
        <v>203</v>
      </c>
      <c r="AE20" s="544" t="s">
        <v>204</v>
      </c>
      <c r="AF20" s="545" t="str">
        <f t="shared" si="3"/>
        <v/>
      </c>
      <c r="AG20" s="546" t="s">
        <v>205</v>
      </c>
      <c r="AH20" s="547" t="str">
        <f t="shared" si="1"/>
        <v/>
      </c>
    </row>
    <row r="21" spans="1:34" ht="36.75" customHeight="1">
      <c r="A21" s="536">
        <f t="shared" si="2"/>
        <v>10</v>
      </c>
      <c r="B21" s="537" t="str">
        <f>IF(基本情報入力シート!C43="","",基本情報入力シート!C43)</f>
        <v/>
      </c>
      <c r="C21" s="538" t="str">
        <f>IF(基本情報入力シート!D43="","",基本情報入力シート!D43)</f>
        <v/>
      </c>
      <c r="D21" s="538" t="str">
        <f>IF(基本情報入力シート!E43="","",基本情報入力シート!E43)</f>
        <v/>
      </c>
      <c r="E21" s="538" t="str">
        <f>IF(基本情報入力シート!F43="","",基本情報入力シート!F43)</f>
        <v/>
      </c>
      <c r="F21" s="538" t="str">
        <f>IF(基本情報入力シート!G43="","",基本情報入力シート!G43)</f>
        <v/>
      </c>
      <c r="G21" s="538" t="str">
        <f>IF(基本情報入力シート!H43="","",基本情報入力シート!H43)</f>
        <v/>
      </c>
      <c r="H21" s="538" t="str">
        <f>IF(基本情報入力シート!I43="","",基本情報入力シート!I43)</f>
        <v/>
      </c>
      <c r="I21" s="538" t="str">
        <f>IF(基本情報入力シート!J43="","",基本情報入力シート!J43)</f>
        <v/>
      </c>
      <c r="J21" s="538" t="str">
        <f>IF(基本情報入力シート!K43="","",基本情報入力シート!K43)</f>
        <v/>
      </c>
      <c r="K21" s="539" t="str">
        <f>IF(基本情報入力シート!L43="","",基本情報入力シート!L43)</f>
        <v/>
      </c>
      <c r="L21" s="536" t="str">
        <f>IF(基本情報入力シート!M43="","",基本情報入力シート!M43)</f>
        <v/>
      </c>
      <c r="M21" s="536" t="str">
        <f>IF(基本情報入力シート!R43="","",基本情報入力シート!R43)</f>
        <v/>
      </c>
      <c r="N21" s="536" t="str">
        <f>IF(基本情報入力シート!W43="","",基本情報入力シート!W43)</f>
        <v/>
      </c>
      <c r="O21" s="536" t="str">
        <f>IF(基本情報入力シート!X43="","",基本情報入力シート!X43)</f>
        <v/>
      </c>
      <c r="P21" s="540" t="str">
        <f>IF(基本情報入力シート!Y43="","",基本情報入力シート!Y43)</f>
        <v/>
      </c>
      <c r="Q21" s="541" t="str">
        <f>IF(基本情報入力シート!Z43="","",基本情報入力シート!Z43)</f>
        <v/>
      </c>
      <c r="R21" s="542" t="str">
        <f>IF(基本情報入力シート!AA43="","",基本情報入力シート!AA43)</f>
        <v/>
      </c>
      <c r="S21" s="58"/>
      <c r="T21" s="59"/>
      <c r="U21" s="543" t="str">
        <f>IF(P21="","",VLOOKUP(P21,'【参考】数式用 '!$A$5:$I$26,MATCH(T21,'【参考】数式用 '!$C$4:$E$4,0)+2,0))</f>
        <v/>
      </c>
      <c r="V21" s="123" t="s">
        <v>200</v>
      </c>
      <c r="W21" s="60"/>
      <c r="X21" s="120" t="s">
        <v>201</v>
      </c>
      <c r="Y21" s="60"/>
      <c r="Z21" s="120" t="s">
        <v>202</v>
      </c>
      <c r="AA21" s="60"/>
      <c r="AB21" s="120" t="s">
        <v>201</v>
      </c>
      <c r="AC21" s="60"/>
      <c r="AD21" s="120" t="s">
        <v>203</v>
      </c>
      <c r="AE21" s="544" t="s">
        <v>204</v>
      </c>
      <c r="AF21" s="545" t="str">
        <f t="shared" si="3"/>
        <v/>
      </c>
      <c r="AG21" s="546" t="s">
        <v>205</v>
      </c>
      <c r="AH21" s="547" t="str">
        <f t="shared" si="1"/>
        <v/>
      </c>
    </row>
    <row r="22" spans="1:34" ht="36.75" customHeight="1">
      <c r="A22" s="536">
        <f t="shared" si="2"/>
        <v>11</v>
      </c>
      <c r="B22" s="537" t="str">
        <f>IF(基本情報入力シート!C44="","",基本情報入力シート!C44)</f>
        <v/>
      </c>
      <c r="C22" s="538" t="str">
        <f>IF(基本情報入力シート!D44="","",基本情報入力シート!D44)</f>
        <v/>
      </c>
      <c r="D22" s="538" t="str">
        <f>IF(基本情報入力シート!E44="","",基本情報入力シート!E44)</f>
        <v/>
      </c>
      <c r="E22" s="538" t="str">
        <f>IF(基本情報入力シート!F44="","",基本情報入力シート!F44)</f>
        <v/>
      </c>
      <c r="F22" s="538" t="str">
        <f>IF(基本情報入力シート!G44="","",基本情報入力シート!G44)</f>
        <v/>
      </c>
      <c r="G22" s="538" t="str">
        <f>IF(基本情報入力シート!H44="","",基本情報入力シート!H44)</f>
        <v/>
      </c>
      <c r="H22" s="538" t="str">
        <f>IF(基本情報入力シート!I44="","",基本情報入力シート!I44)</f>
        <v/>
      </c>
      <c r="I22" s="538" t="str">
        <f>IF(基本情報入力シート!J44="","",基本情報入力シート!J44)</f>
        <v/>
      </c>
      <c r="J22" s="538" t="str">
        <f>IF(基本情報入力シート!K44="","",基本情報入力シート!K44)</f>
        <v/>
      </c>
      <c r="K22" s="539" t="str">
        <f>IF(基本情報入力シート!L44="","",基本情報入力シート!L44)</f>
        <v/>
      </c>
      <c r="L22" s="536" t="str">
        <f>IF(基本情報入力シート!M44="","",基本情報入力シート!M44)</f>
        <v/>
      </c>
      <c r="M22" s="536" t="str">
        <f>IF(基本情報入力シート!R44="","",基本情報入力シート!R44)</f>
        <v/>
      </c>
      <c r="N22" s="536" t="str">
        <f>IF(基本情報入力シート!W44="","",基本情報入力シート!W44)</f>
        <v/>
      </c>
      <c r="O22" s="536" t="str">
        <f>IF(基本情報入力シート!X44="","",基本情報入力シート!X44)</f>
        <v/>
      </c>
      <c r="P22" s="540" t="str">
        <f>IF(基本情報入力シート!Y44="","",基本情報入力シート!Y44)</f>
        <v/>
      </c>
      <c r="Q22" s="541" t="str">
        <f>IF(基本情報入力シート!Z44="","",基本情報入力シート!Z44)</f>
        <v/>
      </c>
      <c r="R22" s="542" t="str">
        <f>IF(基本情報入力シート!AA44="","",基本情報入力シート!AA44)</f>
        <v/>
      </c>
      <c r="S22" s="58"/>
      <c r="T22" s="59"/>
      <c r="U22" s="543" t="str">
        <f>IF(P22="","",VLOOKUP(P22,'【参考】数式用 '!$A$5:$I$26,MATCH(T22,'【参考】数式用 '!$C$4:$E$4,0)+2,0))</f>
        <v/>
      </c>
      <c r="V22" s="123" t="s">
        <v>200</v>
      </c>
      <c r="W22" s="60"/>
      <c r="X22" s="120" t="s">
        <v>201</v>
      </c>
      <c r="Y22" s="60"/>
      <c r="Z22" s="120" t="s">
        <v>202</v>
      </c>
      <c r="AA22" s="60"/>
      <c r="AB22" s="120" t="s">
        <v>201</v>
      </c>
      <c r="AC22" s="60"/>
      <c r="AD22" s="120" t="s">
        <v>203</v>
      </c>
      <c r="AE22" s="544" t="s">
        <v>204</v>
      </c>
      <c r="AF22" s="545" t="str">
        <f t="shared" si="3"/>
        <v/>
      </c>
      <c r="AG22" s="546" t="s">
        <v>205</v>
      </c>
      <c r="AH22" s="547" t="str">
        <f t="shared" si="1"/>
        <v/>
      </c>
    </row>
    <row r="23" spans="1:34" ht="36.75" customHeight="1">
      <c r="A23" s="536">
        <f t="shared" si="2"/>
        <v>12</v>
      </c>
      <c r="B23" s="537" t="str">
        <f>IF(基本情報入力シート!C45="","",基本情報入力シート!C45)</f>
        <v/>
      </c>
      <c r="C23" s="538" t="str">
        <f>IF(基本情報入力シート!D45="","",基本情報入力シート!D45)</f>
        <v/>
      </c>
      <c r="D23" s="538" t="str">
        <f>IF(基本情報入力シート!E45="","",基本情報入力シート!E45)</f>
        <v/>
      </c>
      <c r="E23" s="538" t="str">
        <f>IF(基本情報入力シート!F45="","",基本情報入力シート!F45)</f>
        <v/>
      </c>
      <c r="F23" s="538" t="str">
        <f>IF(基本情報入力シート!G45="","",基本情報入力シート!G45)</f>
        <v/>
      </c>
      <c r="G23" s="538" t="str">
        <f>IF(基本情報入力シート!H45="","",基本情報入力シート!H45)</f>
        <v/>
      </c>
      <c r="H23" s="538" t="str">
        <f>IF(基本情報入力シート!I45="","",基本情報入力シート!I45)</f>
        <v/>
      </c>
      <c r="I23" s="538" t="str">
        <f>IF(基本情報入力シート!J45="","",基本情報入力シート!J45)</f>
        <v/>
      </c>
      <c r="J23" s="538" t="str">
        <f>IF(基本情報入力シート!K45="","",基本情報入力シート!K45)</f>
        <v/>
      </c>
      <c r="K23" s="539" t="str">
        <f>IF(基本情報入力シート!L45="","",基本情報入力シート!L45)</f>
        <v/>
      </c>
      <c r="L23" s="536" t="str">
        <f>IF(基本情報入力シート!M45="","",基本情報入力シート!M45)</f>
        <v/>
      </c>
      <c r="M23" s="536" t="str">
        <f>IF(基本情報入力シート!R45="","",基本情報入力シート!R45)</f>
        <v/>
      </c>
      <c r="N23" s="536" t="str">
        <f>IF(基本情報入力シート!W45="","",基本情報入力シート!W45)</f>
        <v/>
      </c>
      <c r="O23" s="536" t="str">
        <f>IF(基本情報入力シート!X45="","",基本情報入力シート!X45)</f>
        <v/>
      </c>
      <c r="P23" s="540" t="str">
        <f>IF(基本情報入力シート!Y45="","",基本情報入力シート!Y45)</f>
        <v/>
      </c>
      <c r="Q23" s="541" t="str">
        <f>IF(基本情報入力シート!Z45="","",基本情報入力シート!Z45)</f>
        <v/>
      </c>
      <c r="R23" s="542" t="str">
        <f>IF(基本情報入力シート!AA45="","",基本情報入力シート!AA45)</f>
        <v/>
      </c>
      <c r="S23" s="58"/>
      <c r="T23" s="59"/>
      <c r="U23" s="543" t="str">
        <f>IF(P23="","",VLOOKUP(P23,'【参考】数式用 '!$A$5:$I$26,MATCH(T23,'【参考】数式用 '!$C$4:$E$4,0)+2,0))</f>
        <v/>
      </c>
      <c r="V23" s="123" t="s">
        <v>200</v>
      </c>
      <c r="W23" s="60"/>
      <c r="X23" s="120" t="s">
        <v>201</v>
      </c>
      <c r="Y23" s="60"/>
      <c r="Z23" s="120" t="s">
        <v>202</v>
      </c>
      <c r="AA23" s="60"/>
      <c r="AB23" s="120" t="s">
        <v>201</v>
      </c>
      <c r="AC23" s="60"/>
      <c r="AD23" s="120" t="s">
        <v>203</v>
      </c>
      <c r="AE23" s="544" t="s">
        <v>204</v>
      </c>
      <c r="AF23" s="545" t="str">
        <f t="shared" si="3"/>
        <v/>
      </c>
      <c r="AG23" s="546" t="s">
        <v>205</v>
      </c>
      <c r="AH23" s="547" t="str">
        <f t="shared" si="1"/>
        <v/>
      </c>
    </row>
    <row r="24" spans="1:34" ht="36.75" customHeight="1">
      <c r="A24" s="536">
        <f t="shared" si="2"/>
        <v>13</v>
      </c>
      <c r="B24" s="537" t="str">
        <f>IF(基本情報入力シート!C46="","",基本情報入力シート!C46)</f>
        <v/>
      </c>
      <c r="C24" s="538" t="str">
        <f>IF(基本情報入力シート!D46="","",基本情報入力シート!D46)</f>
        <v/>
      </c>
      <c r="D24" s="538" t="str">
        <f>IF(基本情報入力シート!E46="","",基本情報入力シート!E46)</f>
        <v/>
      </c>
      <c r="E24" s="538" t="str">
        <f>IF(基本情報入力シート!F46="","",基本情報入力シート!F46)</f>
        <v/>
      </c>
      <c r="F24" s="538" t="str">
        <f>IF(基本情報入力シート!G46="","",基本情報入力シート!G46)</f>
        <v/>
      </c>
      <c r="G24" s="538" t="str">
        <f>IF(基本情報入力シート!H46="","",基本情報入力シート!H46)</f>
        <v/>
      </c>
      <c r="H24" s="538" t="str">
        <f>IF(基本情報入力シート!I46="","",基本情報入力シート!I46)</f>
        <v/>
      </c>
      <c r="I24" s="538" t="str">
        <f>IF(基本情報入力シート!J46="","",基本情報入力シート!J46)</f>
        <v/>
      </c>
      <c r="J24" s="538" t="str">
        <f>IF(基本情報入力シート!K46="","",基本情報入力シート!K46)</f>
        <v/>
      </c>
      <c r="K24" s="539" t="str">
        <f>IF(基本情報入力シート!L46="","",基本情報入力シート!L46)</f>
        <v/>
      </c>
      <c r="L24" s="536" t="str">
        <f>IF(基本情報入力シート!M46="","",基本情報入力シート!M46)</f>
        <v/>
      </c>
      <c r="M24" s="536" t="str">
        <f>IF(基本情報入力シート!R46="","",基本情報入力シート!R46)</f>
        <v/>
      </c>
      <c r="N24" s="536" t="str">
        <f>IF(基本情報入力シート!W46="","",基本情報入力シート!W46)</f>
        <v/>
      </c>
      <c r="O24" s="536" t="str">
        <f>IF(基本情報入力シート!X46="","",基本情報入力シート!X46)</f>
        <v/>
      </c>
      <c r="P24" s="540" t="str">
        <f>IF(基本情報入力シート!Y46="","",基本情報入力シート!Y46)</f>
        <v/>
      </c>
      <c r="Q24" s="541" t="str">
        <f>IF(基本情報入力シート!Z46="","",基本情報入力シート!Z46)</f>
        <v/>
      </c>
      <c r="R24" s="542" t="str">
        <f>IF(基本情報入力シート!AA46="","",基本情報入力シート!AA46)</f>
        <v/>
      </c>
      <c r="S24" s="58"/>
      <c r="T24" s="59"/>
      <c r="U24" s="543" t="str">
        <f>IF(P24="","",VLOOKUP(P24,'【参考】数式用 '!$A$5:$I$26,MATCH(T24,'【参考】数式用 '!$C$4:$E$4,0)+2,0))</f>
        <v/>
      </c>
      <c r="V24" s="123" t="s">
        <v>200</v>
      </c>
      <c r="W24" s="60"/>
      <c r="X24" s="120" t="s">
        <v>201</v>
      </c>
      <c r="Y24" s="60"/>
      <c r="Z24" s="120" t="s">
        <v>202</v>
      </c>
      <c r="AA24" s="60"/>
      <c r="AB24" s="120" t="s">
        <v>201</v>
      </c>
      <c r="AC24" s="60"/>
      <c r="AD24" s="120" t="s">
        <v>203</v>
      </c>
      <c r="AE24" s="544" t="s">
        <v>204</v>
      </c>
      <c r="AF24" s="545" t="str">
        <f t="shared" si="3"/>
        <v/>
      </c>
      <c r="AG24" s="546" t="s">
        <v>205</v>
      </c>
      <c r="AH24" s="547" t="str">
        <f t="shared" si="1"/>
        <v/>
      </c>
    </row>
    <row r="25" spans="1:34" ht="36.75" customHeight="1">
      <c r="A25" s="536">
        <f t="shared" si="2"/>
        <v>14</v>
      </c>
      <c r="B25" s="537" t="str">
        <f>IF(基本情報入力シート!C47="","",基本情報入力シート!C47)</f>
        <v/>
      </c>
      <c r="C25" s="538" t="str">
        <f>IF(基本情報入力シート!D47="","",基本情報入力シート!D47)</f>
        <v/>
      </c>
      <c r="D25" s="538" t="str">
        <f>IF(基本情報入力シート!E47="","",基本情報入力シート!E47)</f>
        <v/>
      </c>
      <c r="E25" s="538" t="str">
        <f>IF(基本情報入力シート!F47="","",基本情報入力シート!F47)</f>
        <v/>
      </c>
      <c r="F25" s="538" t="str">
        <f>IF(基本情報入力シート!G47="","",基本情報入力シート!G47)</f>
        <v/>
      </c>
      <c r="G25" s="538" t="str">
        <f>IF(基本情報入力シート!H47="","",基本情報入力シート!H47)</f>
        <v/>
      </c>
      <c r="H25" s="538" t="str">
        <f>IF(基本情報入力シート!I47="","",基本情報入力シート!I47)</f>
        <v/>
      </c>
      <c r="I25" s="538" t="str">
        <f>IF(基本情報入力シート!J47="","",基本情報入力シート!J47)</f>
        <v/>
      </c>
      <c r="J25" s="538" t="str">
        <f>IF(基本情報入力シート!K47="","",基本情報入力シート!K47)</f>
        <v/>
      </c>
      <c r="K25" s="539" t="str">
        <f>IF(基本情報入力シート!L47="","",基本情報入力シート!L47)</f>
        <v/>
      </c>
      <c r="L25" s="536" t="str">
        <f>IF(基本情報入力シート!M47="","",基本情報入力シート!M47)</f>
        <v/>
      </c>
      <c r="M25" s="536" t="str">
        <f>IF(基本情報入力シート!R47="","",基本情報入力シート!R47)</f>
        <v/>
      </c>
      <c r="N25" s="536" t="str">
        <f>IF(基本情報入力シート!W47="","",基本情報入力シート!W47)</f>
        <v/>
      </c>
      <c r="O25" s="536" t="str">
        <f>IF(基本情報入力シート!X47="","",基本情報入力シート!X47)</f>
        <v/>
      </c>
      <c r="P25" s="540" t="str">
        <f>IF(基本情報入力シート!Y47="","",基本情報入力シート!Y47)</f>
        <v/>
      </c>
      <c r="Q25" s="541" t="str">
        <f>IF(基本情報入力シート!Z47="","",基本情報入力シート!Z47)</f>
        <v/>
      </c>
      <c r="R25" s="542" t="str">
        <f>IF(基本情報入力シート!AA47="","",基本情報入力シート!AA47)</f>
        <v/>
      </c>
      <c r="S25" s="58"/>
      <c r="T25" s="59"/>
      <c r="U25" s="543" t="str">
        <f>IF(P25="","",VLOOKUP(P25,'【参考】数式用 '!$A$5:$I$26,MATCH(T25,'【参考】数式用 '!$C$4:$E$4,0)+2,0))</f>
        <v/>
      </c>
      <c r="V25" s="123" t="s">
        <v>200</v>
      </c>
      <c r="W25" s="60"/>
      <c r="X25" s="120" t="s">
        <v>201</v>
      </c>
      <c r="Y25" s="60"/>
      <c r="Z25" s="120" t="s">
        <v>202</v>
      </c>
      <c r="AA25" s="60"/>
      <c r="AB25" s="120" t="s">
        <v>201</v>
      </c>
      <c r="AC25" s="60"/>
      <c r="AD25" s="120" t="s">
        <v>203</v>
      </c>
      <c r="AE25" s="544" t="s">
        <v>204</v>
      </c>
      <c r="AF25" s="545" t="str">
        <f t="shared" si="3"/>
        <v/>
      </c>
      <c r="AG25" s="546" t="s">
        <v>205</v>
      </c>
      <c r="AH25" s="547" t="str">
        <f t="shared" si="1"/>
        <v/>
      </c>
    </row>
    <row r="26" spans="1:34" ht="36.75" customHeight="1">
      <c r="A26" s="536">
        <f t="shared" si="2"/>
        <v>15</v>
      </c>
      <c r="B26" s="537" t="str">
        <f>IF(基本情報入力シート!C48="","",基本情報入力シート!C48)</f>
        <v/>
      </c>
      <c r="C26" s="538" t="str">
        <f>IF(基本情報入力シート!D48="","",基本情報入力シート!D48)</f>
        <v/>
      </c>
      <c r="D26" s="538" t="str">
        <f>IF(基本情報入力シート!E48="","",基本情報入力シート!E48)</f>
        <v/>
      </c>
      <c r="E26" s="538" t="str">
        <f>IF(基本情報入力シート!F48="","",基本情報入力シート!F48)</f>
        <v/>
      </c>
      <c r="F26" s="538" t="str">
        <f>IF(基本情報入力シート!G48="","",基本情報入力シート!G48)</f>
        <v/>
      </c>
      <c r="G26" s="538" t="str">
        <f>IF(基本情報入力シート!H48="","",基本情報入力シート!H48)</f>
        <v/>
      </c>
      <c r="H26" s="538" t="str">
        <f>IF(基本情報入力シート!I48="","",基本情報入力シート!I48)</f>
        <v/>
      </c>
      <c r="I26" s="538" t="str">
        <f>IF(基本情報入力シート!J48="","",基本情報入力シート!J48)</f>
        <v/>
      </c>
      <c r="J26" s="538" t="str">
        <f>IF(基本情報入力シート!K48="","",基本情報入力シート!K48)</f>
        <v/>
      </c>
      <c r="K26" s="539" t="str">
        <f>IF(基本情報入力シート!L48="","",基本情報入力シート!L48)</f>
        <v/>
      </c>
      <c r="L26" s="536" t="str">
        <f>IF(基本情報入力シート!M48="","",基本情報入力シート!M48)</f>
        <v/>
      </c>
      <c r="M26" s="536" t="str">
        <f>IF(基本情報入力シート!R48="","",基本情報入力シート!R48)</f>
        <v/>
      </c>
      <c r="N26" s="536" t="str">
        <f>IF(基本情報入力シート!W48="","",基本情報入力シート!W48)</f>
        <v/>
      </c>
      <c r="O26" s="536" t="str">
        <f>IF(基本情報入力シート!X48="","",基本情報入力シート!X48)</f>
        <v/>
      </c>
      <c r="P26" s="540" t="str">
        <f>IF(基本情報入力シート!Y48="","",基本情報入力シート!Y48)</f>
        <v/>
      </c>
      <c r="Q26" s="541" t="str">
        <f>IF(基本情報入力シート!Z48="","",基本情報入力シート!Z48)</f>
        <v/>
      </c>
      <c r="R26" s="542" t="str">
        <f>IF(基本情報入力シート!AA48="","",基本情報入力シート!AA48)</f>
        <v/>
      </c>
      <c r="S26" s="58"/>
      <c r="T26" s="59"/>
      <c r="U26" s="543" t="str">
        <f>IF(P26="","",VLOOKUP(P26,'【参考】数式用 '!$A$5:$I$26,MATCH(T26,'【参考】数式用 '!$C$4:$E$4,0)+2,0))</f>
        <v/>
      </c>
      <c r="V26" s="123" t="s">
        <v>200</v>
      </c>
      <c r="W26" s="60"/>
      <c r="X26" s="120" t="s">
        <v>201</v>
      </c>
      <c r="Y26" s="60"/>
      <c r="Z26" s="120" t="s">
        <v>202</v>
      </c>
      <c r="AA26" s="60"/>
      <c r="AB26" s="120" t="s">
        <v>201</v>
      </c>
      <c r="AC26" s="60"/>
      <c r="AD26" s="120" t="s">
        <v>203</v>
      </c>
      <c r="AE26" s="544" t="s">
        <v>204</v>
      </c>
      <c r="AF26" s="545" t="str">
        <f t="shared" si="3"/>
        <v/>
      </c>
      <c r="AG26" s="546" t="s">
        <v>205</v>
      </c>
      <c r="AH26" s="547" t="str">
        <f t="shared" si="1"/>
        <v/>
      </c>
    </row>
    <row r="27" spans="1:34" ht="36.75" customHeight="1">
      <c r="A27" s="536">
        <f t="shared" ref="A27:A90" si="4">A26+1</f>
        <v>16</v>
      </c>
      <c r="B27" s="537" t="str">
        <f>IF(基本情報入力シート!C49="","",基本情報入力シート!C49)</f>
        <v/>
      </c>
      <c r="C27" s="538" t="str">
        <f>IF(基本情報入力シート!D49="","",基本情報入力シート!D49)</f>
        <v/>
      </c>
      <c r="D27" s="538" t="str">
        <f>IF(基本情報入力シート!E49="","",基本情報入力シート!E49)</f>
        <v/>
      </c>
      <c r="E27" s="538" t="str">
        <f>IF(基本情報入力シート!F49="","",基本情報入力シート!F49)</f>
        <v/>
      </c>
      <c r="F27" s="538" t="str">
        <f>IF(基本情報入力シート!G49="","",基本情報入力シート!G49)</f>
        <v/>
      </c>
      <c r="G27" s="538" t="str">
        <f>IF(基本情報入力シート!H49="","",基本情報入力シート!H49)</f>
        <v/>
      </c>
      <c r="H27" s="538" t="str">
        <f>IF(基本情報入力シート!I49="","",基本情報入力シート!I49)</f>
        <v/>
      </c>
      <c r="I27" s="538" t="str">
        <f>IF(基本情報入力シート!J49="","",基本情報入力シート!J49)</f>
        <v/>
      </c>
      <c r="J27" s="538" t="str">
        <f>IF(基本情報入力シート!K49="","",基本情報入力シート!K49)</f>
        <v/>
      </c>
      <c r="K27" s="539" t="str">
        <f>IF(基本情報入力シート!L49="","",基本情報入力シート!L49)</f>
        <v/>
      </c>
      <c r="L27" s="536" t="str">
        <f>IF(基本情報入力シート!M49="","",基本情報入力シート!M49)</f>
        <v/>
      </c>
      <c r="M27" s="536" t="str">
        <f>IF(基本情報入力シート!R49="","",基本情報入力シート!R49)</f>
        <v/>
      </c>
      <c r="N27" s="536" t="str">
        <f>IF(基本情報入力シート!W49="","",基本情報入力シート!W49)</f>
        <v/>
      </c>
      <c r="O27" s="536" t="str">
        <f>IF(基本情報入力シート!X49="","",基本情報入力シート!X49)</f>
        <v/>
      </c>
      <c r="P27" s="540" t="str">
        <f>IF(基本情報入力シート!Y49="","",基本情報入力シート!Y49)</f>
        <v/>
      </c>
      <c r="Q27" s="541" t="str">
        <f>IF(基本情報入力シート!Z49="","",基本情報入力シート!Z49)</f>
        <v/>
      </c>
      <c r="R27" s="542" t="str">
        <f>IF(基本情報入力シート!AA49="","",基本情報入力シート!AA49)</f>
        <v/>
      </c>
      <c r="S27" s="58"/>
      <c r="T27" s="59"/>
      <c r="U27" s="543" t="str">
        <f>IF(P27="","",VLOOKUP(P27,'【参考】数式用 '!$A$5:$I$26,MATCH(T27,'【参考】数式用 '!$C$4:$E$4,0)+2,0))</f>
        <v/>
      </c>
      <c r="V27" s="123" t="s">
        <v>200</v>
      </c>
      <c r="W27" s="60"/>
      <c r="X27" s="120" t="s">
        <v>201</v>
      </c>
      <c r="Y27" s="60"/>
      <c r="Z27" s="120" t="s">
        <v>202</v>
      </c>
      <c r="AA27" s="60"/>
      <c r="AB27" s="120" t="s">
        <v>201</v>
      </c>
      <c r="AC27" s="60"/>
      <c r="AD27" s="120" t="s">
        <v>203</v>
      </c>
      <c r="AE27" s="544" t="s">
        <v>204</v>
      </c>
      <c r="AF27" s="545" t="str">
        <f t="shared" si="3"/>
        <v/>
      </c>
      <c r="AG27" s="546" t="s">
        <v>205</v>
      </c>
      <c r="AH27" s="547" t="str">
        <f t="shared" si="1"/>
        <v/>
      </c>
    </row>
    <row r="28" spans="1:34" ht="36.75" customHeight="1">
      <c r="A28" s="536">
        <f t="shared" si="4"/>
        <v>17</v>
      </c>
      <c r="B28" s="537" t="str">
        <f>IF(基本情報入力シート!C50="","",基本情報入力シート!C50)</f>
        <v/>
      </c>
      <c r="C28" s="538" t="str">
        <f>IF(基本情報入力シート!D50="","",基本情報入力シート!D50)</f>
        <v/>
      </c>
      <c r="D28" s="538" t="str">
        <f>IF(基本情報入力シート!E50="","",基本情報入力シート!E50)</f>
        <v/>
      </c>
      <c r="E28" s="538" t="str">
        <f>IF(基本情報入力シート!F50="","",基本情報入力シート!F50)</f>
        <v/>
      </c>
      <c r="F28" s="538" t="str">
        <f>IF(基本情報入力シート!G50="","",基本情報入力シート!G50)</f>
        <v/>
      </c>
      <c r="G28" s="538" t="str">
        <f>IF(基本情報入力シート!H50="","",基本情報入力シート!H50)</f>
        <v/>
      </c>
      <c r="H28" s="538" t="str">
        <f>IF(基本情報入力シート!I50="","",基本情報入力シート!I50)</f>
        <v/>
      </c>
      <c r="I28" s="538" t="str">
        <f>IF(基本情報入力シート!J50="","",基本情報入力シート!J50)</f>
        <v/>
      </c>
      <c r="J28" s="538" t="str">
        <f>IF(基本情報入力シート!K50="","",基本情報入力シート!K50)</f>
        <v/>
      </c>
      <c r="K28" s="539" t="str">
        <f>IF(基本情報入力シート!L50="","",基本情報入力シート!L50)</f>
        <v/>
      </c>
      <c r="L28" s="536" t="str">
        <f>IF(基本情報入力シート!M50="","",基本情報入力シート!M50)</f>
        <v/>
      </c>
      <c r="M28" s="536" t="str">
        <f>IF(基本情報入力シート!R50="","",基本情報入力シート!R50)</f>
        <v/>
      </c>
      <c r="N28" s="536" t="str">
        <f>IF(基本情報入力シート!W50="","",基本情報入力シート!W50)</f>
        <v/>
      </c>
      <c r="O28" s="536" t="str">
        <f>IF(基本情報入力シート!X50="","",基本情報入力シート!X50)</f>
        <v/>
      </c>
      <c r="P28" s="540" t="str">
        <f>IF(基本情報入力シート!Y50="","",基本情報入力シート!Y50)</f>
        <v/>
      </c>
      <c r="Q28" s="541" t="str">
        <f>IF(基本情報入力シート!Z50="","",基本情報入力シート!Z50)</f>
        <v/>
      </c>
      <c r="R28" s="542" t="str">
        <f>IF(基本情報入力シート!AA50="","",基本情報入力シート!AA50)</f>
        <v/>
      </c>
      <c r="S28" s="58"/>
      <c r="T28" s="59"/>
      <c r="U28" s="543" t="str">
        <f>IF(P28="","",VLOOKUP(P28,'【参考】数式用 '!$A$5:$I$26,MATCH(T28,'【参考】数式用 '!$C$4:$E$4,0)+2,0))</f>
        <v/>
      </c>
      <c r="V28" s="123" t="s">
        <v>200</v>
      </c>
      <c r="W28" s="60"/>
      <c r="X28" s="120" t="s">
        <v>201</v>
      </c>
      <c r="Y28" s="60"/>
      <c r="Z28" s="120" t="s">
        <v>202</v>
      </c>
      <c r="AA28" s="60"/>
      <c r="AB28" s="120" t="s">
        <v>201</v>
      </c>
      <c r="AC28" s="60"/>
      <c r="AD28" s="120" t="s">
        <v>203</v>
      </c>
      <c r="AE28" s="544" t="s">
        <v>204</v>
      </c>
      <c r="AF28" s="545" t="str">
        <f t="shared" si="3"/>
        <v/>
      </c>
      <c r="AG28" s="546" t="s">
        <v>205</v>
      </c>
      <c r="AH28" s="547" t="str">
        <f t="shared" si="1"/>
        <v/>
      </c>
    </row>
    <row r="29" spans="1:34" ht="36.75" customHeight="1">
      <c r="A29" s="536">
        <f t="shared" si="4"/>
        <v>18</v>
      </c>
      <c r="B29" s="537" t="str">
        <f>IF(基本情報入力シート!C51="","",基本情報入力シート!C51)</f>
        <v/>
      </c>
      <c r="C29" s="538" t="str">
        <f>IF(基本情報入力シート!D51="","",基本情報入力シート!D51)</f>
        <v/>
      </c>
      <c r="D29" s="538" t="str">
        <f>IF(基本情報入力シート!E51="","",基本情報入力シート!E51)</f>
        <v/>
      </c>
      <c r="E29" s="538" t="str">
        <f>IF(基本情報入力シート!F51="","",基本情報入力シート!F51)</f>
        <v/>
      </c>
      <c r="F29" s="538" t="str">
        <f>IF(基本情報入力シート!G51="","",基本情報入力シート!G51)</f>
        <v/>
      </c>
      <c r="G29" s="538" t="str">
        <f>IF(基本情報入力シート!H51="","",基本情報入力シート!H51)</f>
        <v/>
      </c>
      <c r="H29" s="538" t="str">
        <f>IF(基本情報入力シート!I51="","",基本情報入力シート!I51)</f>
        <v/>
      </c>
      <c r="I29" s="538" t="str">
        <f>IF(基本情報入力シート!J51="","",基本情報入力シート!J51)</f>
        <v/>
      </c>
      <c r="J29" s="538" t="str">
        <f>IF(基本情報入力シート!K51="","",基本情報入力シート!K51)</f>
        <v/>
      </c>
      <c r="K29" s="539" t="str">
        <f>IF(基本情報入力シート!L51="","",基本情報入力シート!L51)</f>
        <v/>
      </c>
      <c r="L29" s="536" t="str">
        <f>IF(基本情報入力シート!M51="","",基本情報入力シート!M51)</f>
        <v/>
      </c>
      <c r="M29" s="536" t="str">
        <f>IF(基本情報入力シート!R51="","",基本情報入力シート!R51)</f>
        <v/>
      </c>
      <c r="N29" s="536" t="str">
        <f>IF(基本情報入力シート!W51="","",基本情報入力シート!W51)</f>
        <v/>
      </c>
      <c r="O29" s="536" t="str">
        <f>IF(基本情報入力シート!X51="","",基本情報入力シート!X51)</f>
        <v/>
      </c>
      <c r="P29" s="540" t="str">
        <f>IF(基本情報入力シート!Y51="","",基本情報入力シート!Y51)</f>
        <v/>
      </c>
      <c r="Q29" s="541" t="str">
        <f>IF(基本情報入力シート!Z51="","",基本情報入力シート!Z51)</f>
        <v/>
      </c>
      <c r="R29" s="542" t="str">
        <f>IF(基本情報入力シート!AA51="","",基本情報入力シート!AA51)</f>
        <v/>
      </c>
      <c r="S29" s="58"/>
      <c r="T29" s="59"/>
      <c r="U29" s="543" t="str">
        <f>IF(P29="","",VLOOKUP(P29,'【参考】数式用 '!$A$5:$I$26,MATCH(T29,'【参考】数式用 '!$C$4:$E$4,0)+2,0))</f>
        <v/>
      </c>
      <c r="V29" s="123" t="s">
        <v>200</v>
      </c>
      <c r="W29" s="60"/>
      <c r="X29" s="120" t="s">
        <v>201</v>
      </c>
      <c r="Y29" s="60"/>
      <c r="Z29" s="120" t="s">
        <v>202</v>
      </c>
      <c r="AA29" s="60"/>
      <c r="AB29" s="120" t="s">
        <v>201</v>
      </c>
      <c r="AC29" s="60"/>
      <c r="AD29" s="120" t="s">
        <v>203</v>
      </c>
      <c r="AE29" s="544" t="s">
        <v>204</v>
      </c>
      <c r="AF29" s="545" t="str">
        <f t="shared" si="3"/>
        <v/>
      </c>
      <c r="AG29" s="546" t="s">
        <v>205</v>
      </c>
      <c r="AH29" s="547" t="str">
        <f t="shared" si="1"/>
        <v/>
      </c>
    </row>
    <row r="30" spans="1:34" ht="36.75" customHeight="1">
      <c r="A30" s="536">
        <f t="shared" si="4"/>
        <v>19</v>
      </c>
      <c r="B30" s="537" t="str">
        <f>IF(基本情報入力シート!C52="","",基本情報入力シート!C52)</f>
        <v/>
      </c>
      <c r="C30" s="538" t="str">
        <f>IF(基本情報入力シート!D52="","",基本情報入力シート!D52)</f>
        <v/>
      </c>
      <c r="D30" s="538" t="str">
        <f>IF(基本情報入力シート!E52="","",基本情報入力シート!E52)</f>
        <v/>
      </c>
      <c r="E30" s="538" t="str">
        <f>IF(基本情報入力シート!F52="","",基本情報入力シート!F52)</f>
        <v/>
      </c>
      <c r="F30" s="538" t="str">
        <f>IF(基本情報入力シート!G52="","",基本情報入力シート!G52)</f>
        <v/>
      </c>
      <c r="G30" s="538" t="str">
        <f>IF(基本情報入力シート!H52="","",基本情報入力シート!H52)</f>
        <v/>
      </c>
      <c r="H30" s="538" t="str">
        <f>IF(基本情報入力シート!I52="","",基本情報入力シート!I52)</f>
        <v/>
      </c>
      <c r="I30" s="538" t="str">
        <f>IF(基本情報入力シート!J52="","",基本情報入力シート!J52)</f>
        <v/>
      </c>
      <c r="J30" s="538" t="str">
        <f>IF(基本情報入力シート!K52="","",基本情報入力シート!K52)</f>
        <v/>
      </c>
      <c r="K30" s="539" t="str">
        <f>IF(基本情報入力シート!L52="","",基本情報入力シート!L52)</f>
        <v/>
      </c>
      <c r="L30" s="536" t="str">
        <f>IF(基本情報入力シート!M52="","",基本情報入力シート!M52)</f>
        <v/>
      </c>
      <c r="M30" s="536" t="str">
        <f>IF(基本情報入力シート!R52="","",基本情報入力シート!R52)</f>
        <v/>
      </c>
      <c r="N30" s="536" t="str">
        <f>IF(基本情報入力シート!W52="","",基本情報入力シート!W52)</f>
        <v/>
      </c>
      <c r="O30" s="536" t="str">
        <f>IF(基本情報入力シート!X52="","",基本情報入力シート!X52)</f>
        <v/>
      </c>
      <c r="P30" s="540" t="str">
        <f>IF(基本情報入力シート!Y52="","",基本情報入力シート!Y52)</f>
        <v/>
      </c>
      <c r="Q30" s="541" t="str">
        <f>IF(基本情報入力シート!Z52="","",基本情報入力シート!Z52)</f>
        <v/>
      </c>
      <c r="R30" s="542" t="str">
        <f>IF(基本情報入力シート!AA52="","",基本情報入力シート!AA52)</f>
        <v/>
      </c>
      <c r="S30" s="58"/>
      <c r="T30" s="59"/>
      <c r="U30" s="543" t="str">
        <f>IF(P30="","",VLOOKUP(P30,'【参考】数式用 '!$A$5:$I$26,MATCH(T30,'【参考】数式用 '!$C$4:$E$4,0)+2,0))</f>
        <v/>
      </c>
      <c r="V30" s="123" t="s">
        <v>200</v>
      </c>
      <c r="W30" s="60"/>
      <c r="X30" s="120" t="s">
        <v>201</v>
      </c>
      <c r="Y30" s="60"/>
      <c r="Z30" s="120" t="s">
        <v>202</v>
      </c>
      <c r="AA30" s="60"/>
      <c r="AB30" s="120" t="s">
        <v>201</v>
      </c>
      <c r="AC30" s="60"/>
      <c r="AD30" s="120" t="s">
        <v>203</v>
      </c>
      <c r="AE30" s="544" t="s">
        <v>204</v>
      </c>
      <c r="AF30" s="545" t="str">
        <f t="shared" si="3"/>
        <v/>
      </c>
      <c r="AG30" s="546" t="s">
        <v>205</v>
      </c>
      <c r="AH30" s="547" t="str">
        <f t="shared" si="1"/>
        <v/>
      </c>
    </row>
    <row r="31" spans="1:34" ht="36.75" customHeight="1">
      <c r="A31" s="536">
        <f t="shared" si="4"/>
        <v>20</v>
      </c>
      <c r="B31" s="537" t="str">
        <f>IF(基本情報入力シート!C53="","",基本情報入力シート!C53)</f>
        <v/>
      </c>
      <c r="C31" s="538" t="str">
        <f>IF(基本情報入力シート!D53="","",基本情報入力シート!D53)</f>
        <v/>
      </c>
      <c r="D31" s="538" t="str">
        <f>IF(基本情報入力シート!E53="","",基本情報入力シート!E53)</f>
        <v/>
      </c>
      <c r="E31" s="538" t="str">
        <f>IF(基本情報入力シート!F53="","",基本情報入力シート!F53)</f>
        <v/>
      </c>
      <c r="F31" s="538" t="str">
        <f>IF(基本情報入力シート!G53="","",基本情報入力シート!G53)</f>
        <v/>
      </c>
      <c r="G31" s="538" t="str">
        <f>IF(基本情報入力シート!H53="","",基本情報入力シート!H53)</f>
        <v/>
      </c>
      <c r="H31" s="538" t="str">
        <f>IF(基本情報入力シート!I53="","",基本情報入力シート!I53)</f>
        <v/>
      </c>
      <c r="I31" s="538" t="str">
        <f>IF(基本情報入力シート!J53="","",基本情報入力シート!J53)</f>
        <v/>
      </c>
      <c r="J31" s="538" t="str">
        <f>IF(基本情報入力シート!K53="","",基本情報入力シート!K53)</f>
        <v/>
      </c>
      <c r="K31" s="539" t="str">
        <f>IF(基本情報入力シート!L53="","",基本情報入力シート!L53)</f>
        <v/>
      </c>
      <c r="L31" s="536" t="str">
        <f>IF(基本情報入力シート!M53="","",基本情報入力シート!M53)</f>
        <v/>
      </c>
      <c r="M31" s="536" t="str">
        <f>IF(基本情報入力シート!R53="","",基本情報入力シート!R53)</f>
        <v/>
      </c>
      <c r="N31" s="536" t="str">
        <f>IF(基本情報入力シート!W53="","",基本情報入力シート!W53)</f>
        <v/>
      </c>
      <c r="O31" s="536" t="str">
        <f>IF(基本情報入力シート!X53="","",基本情報入力シート!X53)</f>
        <v/>
      </c>
      <c r="P31" s="540" t="str">
        <f>IF(基本情報入力シート!Y53="","",基本情報入力シート!Y53)</f>
        <v/>
      </c>
      <c r="Q31" s="541" t="str">
        <f>IF(基本情報入力シート!Z53="","",基本情報入力シート!Z53)</f>
        <v/>
      </c>
      <c r="R31" s="542" t="str">
        <f>IF(基本情報入力シート!AA53="","",基本情報入力シート!AA53)</f>
        <v/>
      </c>
      <c r="S31" s="58"/>
      <c r="T31" s="59"/>
      <c r="U31" s="543" t="str">
        <f>IF(P31="","",VLOOKUP(P31,'【参考】数式用 '!$A$5:$I$26,MATCH(T31,'【参考】数式用 '!$C$4:$E$4,0)+2,0))</f>
        <v/>
      </c>
      <c r="V31" s="123" t="s">
        <v>200</v>
      </c>
      <c r="W31" s="60"/>
      <c r="X31" s="120" t="s">
        <v>201</v>
      </c>
      <c r="Y31" s="60"/>
      <c r="Z31" s="120" t="s">
        <v>202</v>
      </c>
      <c r="AA31" s="60"/>
      <c r="AB31" s="120" t="s">
        <v>201</v>
      </c>
      <c r="AC31" s="60"/>
      <c r="AD31" s="120" t="s">
        <v>203</v>
      </c>
      <c r="AE31" s="544" t="s">
        <v>204</v>
      </c>
      <c r="AF31" s="545" t="str">
        <f t="shared" si="3"/>
        <v/>
      </c>
      <c r="AG31" s="546" t="s">
        <v>205</v>
      </c>
      <c r="AH31" s="547" t="str">
        <f t="shared" si="1"/>
        <v/>
      </c>
    </row>
    <row r="32" spans="1:34" ht="36.75" customHeight="1">
      <c r="A32" s="536">
        <f t="shared" si="4"/>
        <v>21</v>
      </c>
      <c r="B32" s="537" t="str">
        <f>IF(基本情報入力シート!C54="","",基本情報入力シート!C54)</f>
        <v/>
      </c>
      <c r="C32" s="538" t="str">
        <f>IF(基本情報入力シート!D54="","",基本情報入力シート!D54)</f>
        <v/>
      </c>
      <c r="D32" s="538" t="str">
        <f>IF(基本情報入力シート!E54="","",基本情報入力シート!E54)</f>
        <v/>
      </c>
      <c r="E32" s="538" t="str">
        <f>IF(基本情報入力シート!F54="","",基本情報入力シート!F54)</f>
        <v/>
      </c>
      <c r="F32" s="538" t="str">
        <f>IF(基本情報入力シート!G54="","",基本情報入力シート!G54)</f>
        <v/>
      </c>
      <c r="G32" s="538" t="str">
        <f>IF(基本情報入力シート!H54="","",基本情報入力シート!H54)</f>
        <v/>
      </c>
      <c r="H32" s="538" t="str">
        <f>IF(基本情報入力シート!I54="","",基本情報入力シート!I54)</f>
        <v/>
      </c>
      <c r="I32" s="538" t="str">
        <f>IF(基本情報入力シート!J54="","",基本情報入力シート!J54)</f>
        <v/>
      </c>
      <c r="J32" s="538" t="str">
        <f>IF(基本情報入力シート!K54="","",基本情報入力シート!K54)</f>
        <v/>
      </c>
      <c r="K32" s="539" t="str">
        <f>IF(基本情報入力シート!L54="","",基本情報入力シート!L54)</f>
        <v/>
      </c>
      <c r="L32" s="536" t="str">
        <f>IF(基本情報入力シート!M54="","",基本情報入力シート!M54)</f>
        <v/>
      </c>
      <c r="M32" s="536" t="str">
        <f>IF(基本情報入力シート!R54="","",基本情報入力シート!R54)</f>
        <v/>
      </c>
      <c r="N32" s="536" t="str">
        <f>IF(基本情報入力シート!W54="","",基本情報入力シート!W54)</f>
        <v/>
      </c>
      <c r="O32" s="536" t="str">
        <f>IF(基本情報入力シート!X54="","",基本情報入力シート!X54)</f>
        <v/>
      </c>
      <c r="P32" s="540" t="str">
        <f>IF(基本情報入力シート!Y54="","",基本情報入力シート!Y54)</f>
        <v/>
      </c>
      <c r="Q32" s="541" t="str">
        <f>IF(基本情報入力シート!Z54="","",基本情報入力シート!Z54)</f>
        <v/>
      </c>
      <c r="R32" s="542" t="str">
        <f>IF(基本情報入力シート!AA54="","",基本情報入力シート!AA54)</f>
        <v/>
      </c>
      <c r="S32" s="58"/>
      <c r="T32" s="59"/>
      <c r="U32" s="543" t="str">
        <f>IF(P32="","",VLOOKUP(P32,'【参考】数式用 '!$A$5:$I$26,MATCH(T32,'【参考】数式用 '!$C$4:$E$4,0)+2,0))</f>
        <v/>
      </c>
      <c r="V32" s="123" t="s">
        <v>200</v>
      </c>
      <c r="W32" s="60"/>
      <c r="X32" s="120" t="s">
        <v>201</v>
      </c>
      <c r="Y32" s="60"/>
      <c r="Z32" s="120" t="s">
        <v>202</v>
      </c>
      <c r="AA32" s="60"/>
      <c r="AB32" s="120" t="s">
        <v>201</v>
      </c>
      <c r="AC32" s="60"/>
      <c r="AD32" s="120" t="s">
        <v>203</v>
      </c>
      <c r="AE32" s="544" t="s">
        <v>204</v>
      </c>
      <c r="AF32" s="545" t="str">
        <f t="shared" si="3"/>
        <v/>
      </c>
      <c r="AG32" s="546" t="s">
        <v>205</v>
      </c>
      <c r="AH32" s="547" t="str">
        <f t="shared" si="1"/>
        <v/>
      </c>
    </row>
    <row r="33" spans="1:34" ht="36.75" customHeight="1">
      <c r="A33" s="536">
        <f t="shared" si="4"/>
        <v>22</v>
      </c>
      <c r="B33" s="537" t="str">
        <f>IF(基本情報入力シート!C55="","",基本情報入力シート!C55)</f>
        <v/>
      </c>
      <c r="C33" s="538" t="str">
        <f>IF(基本情報入力シート!D55="","",基本情報入力シート!D55)</f>
        <v/>
      </c>
      <c r="D33" s="538" t="str">
        <f>IF(基本情報入力シート!E55="","",基本情報入力シート!E55)</f>
        <v/>
      </c>
      <c r="E33" s="538" t="str">
        <f>IF(基本情報入力シート!F55="","",基本情報入力シート!F55)</f>
        <v/>
      </c>
      <c r="F33" s="538" t="str">
        <f>IF(基本情報入力シート!G55="","",基本情報入力シート!G55)</f>
        <v/>
      </c>
      <c r="G33" s="538" t="str">
        <f>IF(基本情報入力シート!H55="","",基本情報入力シート!H55)</f>
        <v/>
      </c>
      <c r="H33" s="538" t="str">
        <f>IF(基本情報入力シート!I55="","",基本情報入力シート!I55)</f>
        <v/>
      </c>
      <c r="I33" s="538" t="str">
        <f>IF(基本情報入力シート!J55="","",基本情報入力シート!J55)</f>
        <v/>
      </c>
      <c r="J33" s="538" t="str">
        <f>IF(基本情報入力シート!K55="","",基本情報入力シート!K55)</f>
        <v/>
      </c>
      <c r="K33" s="539" t="str">
        <f>IF(基本情報入力シート!L55="","",基本情報入力シート!L55)</f>
        <v/>
      </c>
      <c r="L33" s="536" t="str">
        <f>IF(基本情報入力シート!M55="","",基本情報入力シート!M55)</f>
        <v/>
      </c>
      <c r="M33" s="536" t="str">
        <f>IF(基本情報入力シート!R55="","",基本情報入力シート!R55)</f>
        <v/>
      </c>
      <c r="N33" s="536" t="str">
        <f>IF(基本情報入力シート!W55="","",基本情報入力シート!W55)</f>
        <v/>
      </c>
      <c r="O33" s="536" t="str">
        <f>IF(基本情報入力シート!X55="","",基本情報入力シート!X55)</f>
        <v/>
      </c>
      <c r="P33" s="540" t="str">
        <f>IF(基本情報入力シート!Y55="","",基本情報入力シート!Y55)</f>
        <v/>
      </c>
      <c r="Q33" s="541" t="str">
        <f>IF(基本情報入力シート!Z55="","",基本情報入力シート!Z55)</f>
        <v/>
      </c>
      <c r="R33" s="542" t="str">
        <f>IF(基本情報入力シート!AA55="","",基本情報入力シート!AA55)</f>
        <v/>
      </c>
      <c r="S33" s="58"/>
      <c r="T33" s="59"/>
      <c r="U33" s="543" t="str">
        <f>IF(P33="","",VLOOKUP(P33,'【参考】数式用 '!$A$5:$I$26,MATCH(T33,'【参考】数式用 '!$C$4:$E$4,0)+2,0))</f>
        <v/>
      </c>
      <c r="V33" s="123" t="s">
        <v>200</v>
      </c>
      <c r="W33" s="60"/>
      <c r="X33" s="120" t="s">
        <v>201</v>
      </c>
      <c r="Y33" s="60"/>
      <c r="Z33" s="120" t="s">
        <v>202</v>
      </c>
      <c r="AA33" s="60"/>
      <c r="AB33" s="120" t="s">
        <v>201</v>
      </c>
      <c r="AC33" s="60"/>
      <c r="AD33" s="120" t="s">
        <v>203</v>
      </c>
      <c r="AE33" s="544" t="s">
        <v>204</v>
      </c>
      <c r="AF33" s="545" t="str">
        <f t="shared" si="3"/>
        <v/>
      </c>
      <c r="AG33" s="546" t="s">
        <v>205</v>
      </c>
      <c r="AH33" s="547" t="str">
        <f t="shared" si="1"/>
        <v/>
      </c>
    </row>
    <row r="34" spans="1:34" ht="36.75" customHeight="1">
      <c r="A34" s="536">
        <f t="shared" si="4"/>
        <v>23</v>
      </c>
      <c r="B34" s="537" t="str">
        <f>IF(基本情報入力シート!C56="","",基本情報入力シート!C56)</f>
        <v/>
      </c>
      <c r="C34" s="538" t="str">
        <f>IF(基本情報入力シート!D56="","",基本情報入力シート!D56)</f>
        <v/>
      </c>
      <c r="D34" s="538" t="str">
        <f>IF(基本情報入力シート!E56="","",基本情報入力シート!E56)</f>
        <v/>
      </c>
      <c r="E34" s="538" t="str">
        <f>IF(基本情報入力シート!F56="","",基本情報入力シート!F56)</f>
        <v/>
      </c>
      <c r="F34" s="538" t="str">
        <f>IF(基本情報入力シート!G56="","",基本情報入力シート!G56)</f>
        <v/>
      </c>
      <c r="G34" s="538" t="str">
        <f>IF(基本情報入力シート!H56="","",基本情報入力シート!H56)</f>
        <v/>
      </c>
      <c r="H34" s="538" t="str">
        <f>IF(基本情報入力シート!I56="","",基本情報入力シート!I56)</f>
        <v/>
      </c>
      <c r="I34" s="538" t="str">
        <f>IF(基本情報入力シート!J56="","",基本情報入力シート!J56)</f>
        <v/>
      </c>
      <c r="J34" s="538" t="str">
        <f>IF(基本情報入力シート!K56="","",基本情報入力シート!K56)</f>
        <v/>
      </c>
      <c r="K34" s="539" t="str">
        <f>IF(基本情報入力シート!L56="","",基本情報入力シート!L56)</f>
        <v/>
      </c>
      <c r="L34" s="536" t="str">
        <f>IF(基本情報入力シート!M56="","",基本情報入力シート!M56)</f>
        <v/>
      </c>
      <c r="M34" s="536" t="str">
        <f>IF(基本情報入力シート!R56="","",基本情報入力シート!R56)</f>
        <v/>
      </c>
      <c r="N34" s="536" t="str">
        <f>IF(基本情報入力シート!W56="","",基本情報入力シート!W56)</f>
        <v/>
      </c>
      <c r="O34" s="536" t="str">
        <f>IF(基本情報入力シート!X56="","",基本情報入力シート!X56)</f>
        <v/>
      </c>
      <c r="P34" s="540" t="str">
        <f>IF(基本情報入力シート!Y56="","",基本情報入力シート!Y56)</f>
        <v/>
      </c>
      <c r="Q34" s="541" t="str">
        <f>IF(基本情報入力シート!Z56="","",基本情報入力シート!Z56)</f>
        <v/>
      </c>
      <c r="R34" s="542" t="str">
        <f>IF(基本情報入力シート!AA56="","",基本情報入力シート!AA56)</f>
        <v/>
      </c>
      <c r="S34" s="58"/>
      <c r="T34" s="59"/>
      <c r="U34" s="543" t="str">
        <f>IF(P34="","",VLOOKUP(P34,'【参考】数式用 '!$A$5:$I$26,MATCH(T34,'【参考】数式用 '!$C$4:$E$4,0)+2,0))</f>
        <v/>
      </c>
      <c r="V34" s="123" t="s">
        <v>200</v>
      </c>
      <c r="W34" s="60"/>
      <c r="X34" s="120" t="s">
        <v>201</v>
      </c>
      <c r="Y34" s="60"/>
      <c r="Z34" s="120" t="s">
        <v>202</v>
      </c>
      <c r="AA34" s="60"/>
      <c r="AB34" s="120" t="s">
        <v>201</v>
      </c>
      <c r="AC34" s="60"/>
      <c r="AD34" s="120" t="s">
        <v>203</v>
      </c>
      <c r="AE34" s="544" t="s">
        <v>204</v>
      </c>
      <c r="AF34" s="545" t="str">
        <f t="shared" si="3"/>
        <v/>
      </c>
      <c r="AG34" s="546" t="s">
        <v>205</v>
      </c>
      <c r="AH34" s="547" t="str">
        <f t="shared" si="1"/>
        <v/>
      </c>
    </row>
    <row r="35" spans="1:34" ht="36.75" customHeight="1">
      <c r="A35" s="536">
        <f t="shared" si="4"/>
        <v>24</v>
      </c>
      <c r="B35" s="537" t="str">
        <f>IF(基本情報入力シート!C57="","",基本情報入力シート!C57)</f>
        <v/>
      </c>
      <c r="C35" s="538" t="str">
        <f>IF(基本情報入力シート!D57="","",基本情報入力シート!D57)</f>
        <v/>
      </c>
      <c r="D35" s="538" t="str">
        <f>IF(基本情報入力シート!E57="","",基本情報入力シート!E57)</f>
        <v/>
      </c>
      <c r="E35" s="538" t="str">
        <f>IF(基本情報入力シート!F57="","",基本情報入力シート!F57)</f>
        <v/>
      </c>
      <c r="F35" s="538" t="str">
        <f>IF(基本情報入力シート!G57="","",基本情報入力シート!G57)</f>
        <v/>
      </c>
      <c r="G35" s="538" t="str">
        <f>IF(基本情報入力シート!H57="","",基本情報入力シート!H57)</f>
        <v/>
      </c>
      <c r="H35" s="538" t="str">
        <f>IF(基本情報入力シート!I57="","",基本情報入力シート!I57)</f>
        <v/>
      </c>
      <c r="I35" s="538" t="str">
        <f>IF(基本情報入力シート!J57="","",基本情報入力シート!J57)</f>
        <v/>
      </c>
      <c r="J35" s="538" t="str">
        <f>IF(基本情報入力シート!K57="","",基本情報入力シート!K57)</f>
        <v/>
      </c>
      <c r="K35" s="539" t="str">
        <f>IF(基本情報入力シート!L57="","",基本情報入力シート!L57)</f>
        <v/>
      </c>
      <c r="L35" s="536" t="str">
        <f>IF(基本情報入力シート!M57="","",基本情報入力シート!M57)</f>
        <v/>
      </c>
      <c r="M35" s="536" t="str">
        <f>IF(基本情報入力シート!R57="","",基本情報入力シート!R57)</f>
        <v/>
      </c>
      <c r="N35" s="536" t="str">
        <f>IF(基本情報入力シート!W57="","",基本情報入力シート!W57)</f>
        <v/>
      </c>
      <c r="O35" s="536" t="str">
        <f>IF(基本情報入力シート!X57="","",基本情報入力シート!X57)</f>
        <v/>
      </c>
      <c r="P35" s="540" t="str">
        <f>IF(基本情報入力シート!Y57="","",基本情報入力シート!Y57)</f>
        <v/>
      </c>
      <c r="Q35" s="541" t="str">
        <f>IF(基本情報入力シート!Z57="","",基本情報入力シート!Z57)</f>
        <v/>
      </c>
      <c r="R35" s="542" t="str">
        <f>IF(基本情報入力シート!AA57="","",基本情報入力シート!AA57)</f>
        <v/>
      </c>
      <c r="S35" s="58"/>
      <c r="T35" s="59"/>
      <c r="U35" s="543" t="str">
        <f>IF(P35="","",VLOOKUP(P35,'【参考】数式用 '!$A$5:$I$26,MATCH(T35,'【参考】数式用 '!$C$4:$E$4,0)+2,0))</f>
        <v/>
      </c>
      <c r="V35" s="123" t="s">
        <v>200</v>
      </c>
      <c r="W35" s="60"/>
      <c r="X35" s="120" t="s">
        <v>201</v>
      </c>
      <c r="Y35" s="60"/>
      <c r="Z35" s="120" t="s">
        <v>202</v>
      </c>
      <c r="AA35" s="60"/>
      <c r="AB35" s="120" t="s">
        <v>201</v>
      </c>
      <c r="AC35" s="60"/>
      <c r="AD35" s="120" t="s">
        <v>203</v>
      </c>
      <c r="AE35" s="544" t="s">
        <v>204</v>
      </c>
      <c r="AF35" s="545" t="str">
        <f t="shared" si="3"/>
        <v/>
      </c>
      <c r="AG35" s="546" t="s">
        <v>205</v>
      </c>
      <c r="AH35" s="547" t="str">
        <f t="shared" si="1"/>
        <v/>
      </c>
    </row>
    <row r="36" spans="1:34" ht="36.75" customHeight="1">
      <c r="A36" s="536">
        <f t="shared" si="4"/>
        <v>25</v>
      </c>
      <c r="B36" s="537" t="str">
        <f>IF(基本情報入力シート!C58="","",基本情報入力シート!C58)</f>
        <v/>
      </c>
      <c r="C36" s="538" t="str">
        <f>IF(基本情報入力シート!D58="","",基本情報入力シート!D58)</f>
        <v/>
      </c>
      <c r="D36" s="538" t="str">
        <f>IF(基本情報入力シート!E58="","",基本情報入力シート!E58)</f>
        <v/>
      </c>
      <c r="E36" s="538" t="str">
        <f>IF(基本情報入力シート!F58="","",基本情報入力シート!F58)</f>
        <v/>
      </c>
      <c r="F36" s="538" t="str">
        <f>IF(基本情報入力シート!G58="","",基本情報入力シート!G58)</f>
        <v/>
      </c>
      <c r="G36" s="538" t="str">
        <f>IF(基本情報入力シート!H58="","",基本情報入力シート!H58)</f>
        <v/>
      </c>
      <c r="H36" s="538" t="str">
        <f>IF(基本情報入力シート!I58="","",基本情報入力シート!I58)</f>
        <v/>
      </c>
      <c r="I36" s="538" t="str">
        <f>IF(基本情報入力シート!J58="","",基本情報入力シート!J58)</f>
        <v/>
      </c>
      <c r="J36" s="538" t="str">
        <f>IF(基本情報入力シート!K58="","",基本情報入力シート!K58)</f>
        <v/>
      </c>
      <c r="K36" s="539" t="str">
        <f>IF(基本情報入力シート!L58="","",基本情報入力シート!L58)</f>
        <v/>
      </c>
      <c r="L36" s="536" t="str">
        <f>IF(基本情報入力シート!M58="","",基本情報入力シート!M58)</f>
        <v/>
      </c>
      <c r="M36" s="536" t="str">
        <f>IF(基本情報入力シート!R58="","",基本情報入力シート!R58)</f>
        <v/>
      </c>
      <c r="N36" s="536" t="str">
        <f>IF(基本情報入力シート!W58="","",基本情報入力シート!W58)</f>
        <v/>
      </c>
      <c r="O36" s="536" t="str">
        <f>IF(基本情報入力シート!X58="","",基本情報入力シート!X58)</f>
        <v/>
      </c>
      <c r="P36" s="540" t="str">
        <f>IF(基本情報入力シート!Y58="","",基本情報入力シート!Y58)</f>
        <v/>
      </c>
      <c r="Q36" s="541" t="str">
        <f>IF(基本情報入力シート!Z58="","",基本情報入力シート!Z58)</f>
        <v/>
      </c>
      <c r="R36" s="542" t="str">
        <f>IF(基本情報入力シート!AA58="","",基本情報入力シート!AA58)</f>
        <v/>
      </c>
      <c r="S36" s="58"/>
      <c r="T36" s="59"/>
      <c r="U36" s="543" t="str">
        <f>IF(P36="","",VLOOKUP(P36,'【参考】数式用 '!$A$5:$I$26,MATCH(T36,'【参考】数式用 '!$C$4:$E$4,0)+2,0))</f>
        <v/>
      </c>
      <c r="V36" s="123" t="s">
        <v>200</v>
      </c>
      <c r="W36" s="60"/>
      <c r="X36" s="120" t="s">
        <v>201</v>
      </c>
      <c r="Y36" s="60"/>
      <c r="Z36" s="120" t="s">
        <v>202</v>
      </c>
      <c r="AA36" s="60"/>
      <c r="AB36" s="120" t="s">
        <v>201</v>
      </c>
      <c r="AC36" s="60"/>
      <c r="AD36" s="120" t="s">
        <v>203</v>
      </c>
      <c r="AE36" s="544" t="s">
        <v>204</v>
      </c>
      <c r="AF36" s="545" t="str">
        <f t="shared" si="3"/>
        <v/>
      </c>
      <c r="AG36" s="546" t="s">
        <v>205</v>
      </c>
      <c r="AH36" s="547" t="str">
        <f t="shared" si="1"/>
        <v/>
      </c>
    </row>
    <row r="37" spans="1:34" ht="36.75" customHeight="1">
      <c r="A37" s="536">
        <f t="shared" si="4"/>
        <v>26</v>
      </c>
      <c r="B37" s="537" t="str">
        <f>IF(基本情報入力シート!C59="","",基本情報入力シート!C59)</f>
        <v/>
      </c>
      <c r="C37" s="538" t="str">
        <f>IF(基本情報入力シート!D59="","",基本情報入力シート!D59)</f>
        <v/>
      </c>
      <c r="D37" s="538" t="str">
        <f>IF(基本情報入力シート!E59="","",基本情報入力シート!E59)</f>
        <v/>
      </c>
      <c r="E37" s="538" t="str">
        <f>IF(基本情報入力シート!F59="","",基本情報入力シート!F59)</f>
        <v/>
      </c>
      <c r="F37" s="538" t="str">
        <f>IF(基本情報入力シート!G59="","",基本情報入力シート!G59)</f>
        <v/>
      </c>
      <c r="G37" s="538" t="str">
        <f>IF(基本情報入力シート!H59="","",基本情報入力シート!H59)</f>
        <v/>
      </c>
      <c r="H37" s="538" t="str">
        <f>IF(基本情報入力シート!I59="","",基本情報入力シート!I59)</f>
        <v/>
      </c>
      <c r="I37" s="538" t="str">
        <f>IF(基本情報入力シート!J59="","",基本情報入力シート!J59)</f>
        <v/>
      </c>
      <c r="J37" s="538" t="str">
        <f>IF(基本情報入力シート!K59="","",基本情報入力シート!K59)</f>
        <v/>
      </c>
      <c r="K37" s="539" t="str">
        <f>IF(基本情報入力シート!L59="","",基本情報入力シート!L59)</f>
        <v/>
      </c>
      <c r="L37" s="536" t="str">
        <f>IF(基本情報入力シート!M59="","",基本情報入力シート!M59)</f>
        <v/>
      </c>
      <c r="M37" s="536" t="str">
        <f>IF(基本情報入力シート!R59="","",基本情報入力シート!R59)</f>
        <v/>
      </c>
      <c r="N37" s="536" t="str">
        <f>IF(基本情報入力シート!W59="","",基本情報入力シート!W59)</f>
        <v/>
      </c>
      <c r="O37" s="536" t="str">
        <f>IF(基本情報入力シート!X59="","",基本情報入力シート!X59)</f>
        <v/>
      </c>
      <c r="P37" s="540" t="str">
        <f>IF(基本情報入力シート!Y59="","",基本情報入力シート!Y59)</f>
        <v/>
      </c>
      <c r="Q37" s="541" t="str">
        <f>IF(基本情報入力シート!Z59="","",基本情報入力シート!Z59)</f>
        <v/>
      </c>
      <c r="R37" s="542" t="str">
        <f>IF(基本情報入力シート!AA59="","",基本情報入力シート!AA59)</f>
        <v/>
      </c>
      <c r="S37" s="58"/>
      <c r="T37" s="59"/>
      <c r="U37" s="543" t="str">
        <f>IF(P37="","",VLOOKUP(P37,'【参考】数式用 '!$A$5:$I$26,MATCH(T37,'【参考】数式用 '!$C$4:$E$4,0)+2,0))</f>
        <v/>
      </c>
      <c r="V37" s="123" t="s">
        <v>200</v>
      </c>
      <c r="W37" s="60"/>
      <c r="X37" s="120" t="s">
        <v>201</v>
      </c>
      <c r="Y37" s="60"/>
      <c r="Z37" s="120" t="s">
        <v>202</v>
      </c>
      <c r="AA37" s="60"/>
      <c r="AB37" s="120" t="s">
        <v>201</v>
      </c>
      <c r="AC37" s="60"/>
      <c r="AD37" s="120" t="s">
        <v>203</v>
      </c>
      <c r="AE37" s="544" t="s">
        <v>204</v>
      </c>
      <c r="AF37" s="545" t="str">
        <f t="shared" si="3"/>
        <v/>
      </c>
      <c r="AG37" s="546" t="s">
        <v>205</v>
      </c>
      <c r="AH37" s="547" t="str">
        <f t="shared" si="1"/>
        <v/>
      </c>
    </row>
    <row r="38" spans="1:34" ht="36.75" customHeight="1">
      <c r="A38" s="536">
        <f t="shared" si="4"/>
        <v>27</v>
      </c>
      <c r="B38" s="537" t="str">
        <f>IF(基本情報入力シート!C60="","",基本情報入力シート!C60)</f>
        <v/>
      </c>
      <c r="C38" s="538" t="str">
        <f>IF(基本情報入力シート!D60="","",基本情報入力シート!D60)</f>
        <v/>
      </c>
      <c r="D38" s="538" t="str">
        <f>IF(基本情報入力シート!E60="","",基本情報入力シート!E60)</f>
        <v/>
      </c>
      <c r="E38" s="538" t="str">
        <f>IF(基本情報入力シート!F60="","",基本情報入力シート!F60)</f>
        <v/>
      </c>
      <c r="F38" s="538" t="str">
        <f>IF(基本情報入力シート!G60="","",基本情報入力シート!G60)</f>
        <v/>
      </c>
      <c r="G38" s="538" t="str">
        <f>IF(基本情報入力シート!H60="","",基本情報入力シート!H60)</f>
        <v/>
      </c>
      <c r="H38" s="538" t="str">
        <f>IF(基本情報入力シート!I60="","",基本情報入力シート!I60)</f>
        <v/>
      </c>
      <c r="I38" s="538" t="str">
        <f>IF(基本情報入力シート!J60="","",基本情報入力シート!J60)</f>
        <v/>
      </c>
      <c r="J38" s="538" t="str">
        <f>IF(基本情報入力シート!K60="","",基本情報入力シート!K60)</f>
        <v/>
      </c>
      <c r="K38" s="539" t="str">
        <f>IF(基本情報入力シート!L60="","",基本情報入力シート!L60)</f>
        <v/>
      </c>
      <c r="L38" s="536" t="str">
        <f>IF(基本情報入力シート!M60="","",基本情報入力シート!M60)</f>
        <v/>
      </c>
      <c r="M38" s="536" t="str">
        <f>IF(基本情報入力シート!R60="","",基本情報入力シート!R60)</f>
        <v/>
      </c>
      <c r="N38" s="536" t="str">
        <f>IF(基本情報入力シート!W60="","",基本情報入力シート!W60)</f>
        <v/>
      </c>
      <c r="O38" s="536" t="str">
        <f>IF(基本情報入力シート!X60="","",基本情報入力シート!X60)</f>
        <v/>
      </c>
      <c r="P38" s="540" t="str">
        <f>IF(基本情報入力シート!Y60="","",基本情報入力シート!Y60)</f>
        <v/>
      </c>
      <c r="Q38" s="541" t="str">
        <f>IF(基本情報入力シート!Z60="","",基本情報入力シート!Z60)</f>
        <v/>
      </c>
      <c r="R38" s="542" t="str">
        <f>IF(基本情報入力シート!AA60="","",基本情報入力シート!AA60)</f>
        <v/>
      </c>
      <c r="S38" s="58"/>
      <c r="T38" s="59"/>
      <c r="U38" s="543" t="str">
        <f>IF(P38="","",VLOOKUP(P38,'【参考】数式用 '!$A$5:$I$26,MATCH(T38,'【参考】数式用 '!$C$4:$E$4,0)+2,0))</f>
        <v/>
      </c>
      <c r="V38" s="123" t="s">
        <v>200</v>
      </c>
      <c r="W38" s="60"/>
      <c r="X38" s="120" t="s">
        <v>201</v>
      </c>
      <c r="Y38" s="60"/>
      <c r="Z38" s="120" t="s">
        <v>202</v>
      </c>
      <c r="AA38" s="60"/>
      <c r="AB38" s="120" t="s">
        <v>201</v>
      </c>
      <c r="AC38" s="60"/>
      <c r="AD38" s="120" t="s">
        <v>203</v>
      </c>
      <c r="AE38" s="544" t="s">
        <v>204</v>
      </c>
      <c r="AF38" s="545" t="str">
        <f t="shared" si="3"/>
        <v/>
      </c>
      <c r="AG38" s="546" t="s">
        <v>205</v>
      </c>
      <c r="AH38" s="547" t="str">
        <f t="shared" si="1"/>
        <v/>
      </c>
    </row>
    <row r="39" spans="1:34" ht="36.75" customHeight="1">
      <c r="A39" s="536">
        <f t="shared" si="4"/>
        <v>28</v>
      </c>
      <c r="B39" s="537" t="str">
        <f>IF(基本情報入力シート!C61="","",基本情報入力シート!C61)</f>
        <v/>
      </c>
      <c r="C39" s="538" t="str">
        <f>IF(基本情報入力シート!D61="","",基本情報入力シート!D61)</f>
        <v/>
      </c>
      <c r="D39" s="538" t="str">
        <f>IF(基本情報入力シート!E61="","",基本情報入力シート!E61)</f>
        <v/>
      </c>
      <c r="E39" s="538" t="str">
        <f>IF(基本情報入力シート!F61="","",基本情報入力シート!F61)</f>
        <v/>
      </c>
      <c r="F39" s="538" t="str">
        <f>IF(基本情報入力シート!G61="","",基本情報入力シート!G61)</f>
        <v/>
      </c>
      <c r="G39" s="538" t="str">
        <f>IF(基本情報入力シート!H61="","",基本情報入力シート!H61)</f>
        <v/>
      </c>
      <c r="H39" s="538" t="str">
        <f>IF(基本情報入力シート!I61="","",基本情報入力シート!I61)</f>
        <v/>
      </c>
      <c r="I39" s="538" t="str">
        <f>IF(基本情報入力シート!J61="","",基本情報入力シート!J61)</f>
        <v/>
      </c>
      <c r="J39" s="538" t="str">
        <f>IF(基本情報入力シート!K61="","",基本情報入力シート!K61)</f>
        <v/>
      </c>
      <c r="K39" s="539" t="str">
        <f>IF(基本情報入力シート!L61="","",基本情報入力シート!L61)</f>
        <v/>
      </c>
      <c r="L39" s="536" t="str">
        <f>IF(基本情報入力シート!M61="","",基本情報入力シート!M61)</f>
        <v/>
      </c>
      <c r="M39" s="536" t="str">
        <f>IF(基本情報入力シート!R61="","",基本情報入力シート!R61)</f>
        <v/>
      </c>
      <c r="N39" s="536" t="str">
        <f>IF(基本情報入力シート!W61="","",基本情報入力シート!W61)</f>
        <v/>
      </c>
      <c r="O39" s="536" t="str">
        <f>IF(基本情報入力シート!X61="","",基本情報入力シート!X61)</f>
        <v/>
      </c>
      <c r="P39" s="540" t="str">
        <f>IF(基本情報入力シート!Y61="","",基本情報入力シート!Y61)</f>
        <v/>
      </c>
      <c r="Q39" s="541" t="str">
        <f>IF(基本情報入力シート!Z61="","",基本情報入力シート!Z61)</f>
        <v/>
      </c>
      <c r="R39" s="542" t="str">
        <f>IF(基本情報入力シート!AA61="","",基本情報入力シート!AA61)</f>
        <v/>
      </c>
      <c r="S39" s="58"/>
      <c r="T39" s="59"/>
      <c r="U39" s="543" t="str">
        <f>IF(P39="","",VLOOKUP(P39,'【参考】数式用 '!$A$5:$I$26,MATCH(T39,'【参考】数式用 '!$C$4:$E$4,0)+2,0))</f>
        <v/>
      </c>
      <c r="V39" s="123" t="s">
        <v>200</v>
      </c>
      <c r="W39" s="60"/>
      <c r="X39" s="120" t="s">
        <v>201</v>
      </c>
      <c r="Y39" s="60"/>
      <c r="Z39" s="120" t="s">
        <v>202</v>
      </c>
      <c r="AA39" s="60"/>
      <c r="AB39" s="120" t="s">
        <v>201</v>
      </c>
      <c r="AC39" s="60"/>
      <c r="AD39" s="120" t="s">
        <v>203</v>
      </c>
      <c r="AE39" s="544" t="s">
        <v>204</v>
      </c>
      <c r="AF39" s="545" t="str">
        <f t="shared" si="3"/>
        <v/>
      </c>
      <c r="AG39" s="546" t="s">
        <v>205</v>
      </c>
      <c r="AH39" s="547" t="str">
        <f t="shared" si="1"/>
        <v/>
      </c>
    </row>
    <row r="40" spans="1:34" ht="36.75" customHeight="1">
      <c r="A40" s="536">
        <f t="shared" si="4"/>
        <v>29</v>
      </c>
      <c r="B40" s="537" t="str">
        <f>IF(基本情報入力シート!C62="","",基本情報入力シート!C62)</f>
        <v/>
      </c>
      <c r="C40" s="538" t="str">
        <f>IF(基本情報入力シート!D62="","",基本情報入力シート!D62)</f>
        <v/>
      </c>
      <c r="D40" s="538" t="str">
        <f>IF(基本情報入力シート!E62="","",基本情報入力シート!E62)</f>
        <v/>
      </c>
      <c r="E40" s="538" t="str">
        <f>IF(基本情報入力シート!F62="","",基本情報入力シート!F62)</f>
        <v/>
      </c>
      <c r="F40" s="538" t="str">
        <f>IF(基本情報入力シート!G62="","",基本情報入力シート!G62)</f>
        <v/>
      </c>
      <c r="G40" s="538" t="str">
        <f>IF(基本情報入力シート!H62="","",基本情報入力シート!H62)</f>
        <v/>
      </c>
      <c r="H40" s="538" t="str">
        <f>IF(基本情報入力シート!I62="","",基本情報入力シート!I62)</f>
        <v/>
      </c>
      <c r="I40" s="538" t="str">
        <f>IF(基本情報入力シート!J62="","",基本情報入力シート!J62)</f>
        <v/>
      </c>
      <c r="J40" s="538" t="str">
        <f>IF(基本情報入力シート!K62="","",基本情報入力シート!K62)</f>
        <v/>
      </c>
      <c r="K40" s="539" t="str">
        <f>IF(基本情報入力シート!L62="","",基本情報入力シート!L62)</f>
        <v/>
      </c>
      <c r="L40" s="536" t="str">
        <f>IF(基本情報入力シート!M62="","",基本情報入力シート!M62)</f>
        <v/>
      </c>
      <c r="M40" s="536" t="str">
        <f>IF(基本情報入力シート!R62="","",基本情報入力シート!R62)</f>
        <v/>
      </c>
      <c r="N40" s="536" t="str">
        <f>IF(基本情報入力シート!W62="","",基本情報入力シート!W62)</f>
        <v/>
      </c>
      <c r="O40" s="536" t="str">
        <f>IF(基本情報入力シート!X62="","",基本情報入力シート!X62)</f>
        <v/>
      </c>
      <c r="P40" s="540" t="str">
        <f>IF(基本情報入力シート!Y62="","",基本情報入力シート!Y62)</f>
        <v/>
      </c>
      <c r="Q40" s="541" t="str">
        <f>IF(基本情報入力シート!Z62="","",基本情報入力シート!Z62)</f>
        <v/>
      </c>
      <c r="R40" s="542" t="str">
        <f>IF(基本情報入力シート!AA62="","",基本情報入力シート!AA62)</f>
        <v/>
      </c>
      <c r="S40" s="58"/>
      <c r="T40" s="59"/>
      <c r="U40" s="543" t="str">
        <f>IF(P40="","",VLOOKUP(P40,'【参考】数式用 '!$A$5:$I$26,MATCH(T40,'【参考】数式用 '!$C$4:$E$4,0)+2,0))</f>
        <v/>
      </c>
      <c r="V40" s="123" t="s">
        <v>200</v>
      </c>
      <c r="W40" s="60"/>
      <c r="X40" s="120" t="s">
        <v>201</v>
      </c>
      <c r="Y40" s="60"/>
      <c r="Z40" s="120" t="s">
        <v>202</v>
      </c>
      <c r="AA40" s="60"/>
      <c r="AB40" s="120" t="s">
        <v>201</v>
      </c>
      <c r="AC40" s="60"/>
      <c r="AD40" s="120" t="s">
        <v>203</v>
      </c>
      <c r="AE40" s="544" t="s">
        <v>204</v>
      </c>
      <c r="AF40" s="545" t="str">
        <f t="shared" si="3"/>
        <v/>
      </c>
      <c r="AG40" s="546" t="s">
        <v>205</v>
      </c>
      <c r="AH40" s="547" t="str">
        <f t="shared" si="1"/>
        <v/>
      </c>
    </row>
    <row r="41" spans="1:34" ht="36.75" customHeight="1">
      <c r="A41" s="536">
        <f t="shared" si="4"/>
        <v>30</v>
      </c>
      <c r="B41" s="537" t="str">
        <f>IF(基本情報入力シート!C63="","",基本情報入力シート!C63)</f>
        <v/>
      </c>
      <c r="C41" s="538" t="str">
        <f>IF(基本情報入力シート!D63="","",基本情報入力シート!D63)</f>
        <v/>
      </c>
      <c r="D41" s="538" t="str">
        <f>IF(基本情報入力シート!E63="","",基本情報入力シート!E63)</f>
        <v/>
      </c>
      <c r="E41" s="538" t="str">
        <f>IF(基本情報入力シート!F63="","",基本情報入力シート!F63)</f>
        <v/>
      </c>
      <c r="F41" s="538" t="str">
        <f>IF(基本情報入力シート!G63="","",基本情報入力シート!G63)</f>
        <v/>
      </c>
      <c r="G41" s="538" t="str">
        <f>IF(基本情報入力シート!H63="","",基本情報入力シート!H63)</f>
        <v/>
      </c>
      <c r="H41" s="538" t="str">
        <f>IF(基本情報入力シート!I63="","",基本情報入力シート!I63)</f>
        <v/>
      </c>
      <c r="I41" s="538" t="str">
        <f>IF(基本情報入力シート!J63="","",基本情報入力シート!J63)</f>
        <v/>
      </c>
      <c r="J41" s="538" t="str">
        <f>IF(基本情報入力シート!K63="","",基本情報入力シート!K63)</f>
        <v/>
      </c>
      <c r="K41" s="539" t="str">
        <f>IF(基本情報入力シート!L63="","",基本情報入力シート!L63)</f>
        <v/>
      </c>
      <c r="L41" s="536" t="str">
        <f>IF(基本情報入力シート!M63="","",基本情報入力シート!M63)</f>
        <v/>
      </c>
      <c r="M41" s="536" t="str">
        <f>IF(基本情報入力シート!R63="","",基本情報入力シート!R63)</f>
        <v/>
      </c>
      <c r="N41" s="536" t="str">
        <f>IF(基本情報入力シート!W63="","",基本情報入力シート!W63)</f>
        <v/>
      </c>
      <c r="O41" s="536" t="str">
        <f>IF(基本情報入力シート!X63="","",基本情報入力シート!X63)</f>
        <v/>
      </c>
      <c r="P41" s="540" t="str">
        <f>IF(基本情報入力シート!Y63="","",基本情報入力シート!Y63)</f>
        <v/>
      </c>
      <c r="Q41" s="541" t="str">
        <f>IF(基本情報入力シート!Z63="","",基本情報入力シート!Z63)</f>
        <v/>
      </c>
      <c r="R41" s="542" t="str">
        <f>IF(基本情報入力シート!AA63="","",基本情報入力シート!AA63)</f>
        <v/>
      </c>
      <c r="S41" s="58"/>
      <c r="T41" s="59"/>
      <c r="U41" s="543" t="str">
        <f>IF(P41="","",VLOOKUP(P41,'【参考】数式用 '!$A$5:$I$26,MATCH(T41,'【参考】数式用 '!$C$4:$E$4,0)+2,0))</f>
        <v/>
      </c>
      <c r="V41" s="123" t="s">
        <v>200</v>
      </c>
      <c r="W41" s="60"/>
      <c r="X41" s="120" t="s">
        <v>201</v>
      </c>
      <c r="Y41" s="60"/>
      <c r="Z41" s="120" t="s">
        <v>202</v>
      </c>
      <c r="AA41" s="60"/>
      <c r="AB41" s="120" t="s">
        <v>201</v>
      </c>
      <c r="AC41" s="60"/>
      <c r="AD41" s="120" t="s">
        <v>203</v>
      </c>
      <c r="AE41" s="544" t="s">
        <v>204</v>
      </c>
      <c r="AF41" s="545" t="str">
        <f t="shared" si="3"/>
        <v/>
      </c>
      <c r="AG41" s="546" t="s">
        <v>205</v>
      </c>
      <c r="AH41" s="547" t="str">
        <f t="shared" si="1"/>
        <v/>
      </c>
    </row>
    <row r="42" spans="1:34" ht="36.75" customHeight="1">
      <c r="A42" s="536">
        <f t="shared" si="4"/>
        <v>31</v>
      </c>
      <c r="B42" s="537" t="str">
        <f>IF(基本情報入力シート!C64="","",基本情報入力シート!C64)</f>
        <v/>
      </c>
      <c r="C42" s="538" t="str">
        <f>IF(基本情報入力シート!D64="","",基本情報入力シート!D64)</f>
        <v/>
      </c>
      <c r="D42" s="538" t="str">
        <f>IF(基本情報入力シート!E64="","",基本情報入力シート!E64)</f>
        <v/>
      </c>
      <c r="E42" s="538" t="str">
        <f>IF(基本情報入力シート!F64="","",基本情報入力シート!F64)</f>
        <v/>
      </c>
      <c r="F42" s="538" t="str">
        <f>IF(基本情報入力シート!G64="","",基本情報入力シート!G64)</f>
        <v/>
      </c>
      <c r="G42" s="538" t="str">
        <f>IF(基本情報入力シート!H64="","",基本情報入力シート!H64)</f>
        <v/>
      </c>
      <c r="H42" s="538" t="str">
        <f>IF(基本情報入力シート!I64="","",基本情報入力シート!I64)</f>
        <v/>
      </c>
      <c r="I42" s="538" t="str">
        <f>IF(基本情報入力シート!J64="","",基本情報入力シート!J64)</f>
        <v/>
      </c>
      <c r="J42" s="538" t="str">
        <f>IF(基本情報入力シート!K64="","",基本情報入力シート!K64)</f>
        <v/>
      </c>
      <c r="K42" s="539" t="str">
        <f>IF(基本情報入力シート!L64="","",基本情報入力シート!L64)</f>
        <v/>
      </c>
      <c r="L42" s="536" t="str">
        <f>IF(基本情報入力シート!M64="","",基本情報入力シート!M64)</f>
        <v/>
      </c>
      <c r="M42" s="536" t="str">
        <f>IF(基本情報入力シート!R64="","",基本情報入力シート!R64)</f>
        <v/>
      </c>
      <c r="N42" s="536" t="str">
        <f>IF(基本情報入力シート!W64="","",基本情報入力シート!W64)</f>
        <v/>
      </c>
      <c r="O42" s="536" t="str">
        <f>IF(基本情報入力シート!X64="","",基本情報入力シート!X64)</f>
        <v/>
      </c>
      <c r="P42" s="540" t="str">
        <f>IF(基本情報入力シート!Y64="","",基本情報入力シート!Y64)</f>
        <v/>
      </c>
      <c r="Q42" s="541" t="str">
        <f>IF(基本情報入力シート!Z64="","",基本情報入力シート!Z64)</f>
        <v/>
      </c>
      <c r="R42" s="542" t="str">
        <f>IF(基本情報入力シート!AA64="","",基本情報入力シート!AA64)</f>
        <v/>
      </c>
      <c r="S42" s="58"/>
      <c r="T42" s="59"/>
      <c r="U42" s="543" t="str">
        <f>IF(P42="","",VLOOKUP(P42,'【参考】数式用 '!$A$5:$I$26,MATCH(T42,'【参考】数式用 '!$C$4:$E$4,0)+2,0))</f>
        <v/>
      </c>
      <c r="V42" s="123" t="s">
        <v>200</v>
      </c>
      <c r="W42" s="60"/>
      <c r="X42" s="120" t="s">
        <v>201</v>
      </c>
      <c r="Y42" s="60"/>
      <c r="Z42" s="120" t="s">
        <v>202</v>
      </c>
      <c r="AA42" s="60"/>
      <c r="AB42" s="120" t="s">
        <v>201</v>
      </c>
      <c r="AC42" s="60"/>
      <c r="AD42" s="120" t="s">
        <v>203</v>
      </c>
      <c r="AE42" s="544" t="s">
        <v>204</v>
      </c>
      <c r="AF42" s="545" t="str">
        <f t="shared" si="3"/>
        <v/>
      </c>
      <c r="AG42" s="546" t="s">
        <v>205</v>
      </c>
      <c r="AH42" s="547" t="str">
        <f t="shared" si="1"/>
        <v/>
      </c>
    </row>
    <row r="43" spans="1:34" ht="36.75" customHeight="1">
      <c r="A43" s="536">
        <f t="shared" si="4"/>
        <v>32</v>
      </c>
      <c r="B43" s="537" t="str">
        <f>IF(基本情報入力シート!C65="","",基本情報入力シート!C65)</f>
        <v/>
      </c>
      <c r="C43" s="538" t="str">
        <f>IF(基本情報入力シート!D65="","",基本情報入力シート!D65)</f>
        <v/>
      </c>
      <c r="D43" s="538" t="str">
        <f>IF(基本情報入力シート!E65="","",基本情報入力シート!E65)</f>
        <v/>
      </c>
      <c r="E43" s="538" t="str">
        <f>IF(基本情報入力シート!F65="","",基本情報入力シート!F65)</f>
        <v/>
      </c>
      <c r="F43" s="538" t="str">
        <f>IF(基本情報入力シート!G65="","",基本情報入力シート!G65)</f>
        <v/>
      </c>
      <c r="G43" s="538" t="str">
        <f>IF(基本情報入力シート!H65="","",基本情報入力シート!H65)</f>
        <v/>
      </c>
      <c r="H43" s="538" t="str">
        <f>IF(基本情報入力シート!I65="","",基本情報入力シート!I65)</f>
        <v/>
      </c>
      <c r="I43" s="538" t="str">
        <f>IF(基本情報入力シート!J65="","",基本情報入力シート!J65)</f>
        <v/>
      </c>
      <c r="J43" s="538" t="str">
        <f>IF(基本情報入力シート!K65="","",基本情報入力シート!K65)</f>
        <v/>
      </c>
      <c r="K43" s="539" t="str">
        <f>IF(基本情報入力シート!L65="","",基本情報入力シート!L65)</f>
        <v/>
      </c>
      <c r="L43" s="536" t="str">
        <f>IF(基本情報入力シート!M65="","",基本情報入力シート!M65)</f>
        <v/>
      </c>
      <c r="M43" s="536" t="str">
        <f>IF(基本情報入力シート!R65="","",基本情報入力シート!R65)</f>
        <v/>
      </c>
      <c r="N43" s="536" t="str">
        <f>IF(基本情報入力シート!W65="","",基本情報入力シート!W65)</f>
        <v/>
      </c>
      <c r="O43" s="536" t="str">
        <f>IF(基本情報入力シート!X65="","",基本情報入力シート!X65)</f>
        <v/>
      </c>
      <c r="P43" s="540" t="str">
        <f>IF(基本情報入力シート!Y65="","",基本情報入力シート!Y65)</f>
        <v/>
      </c>
      <c r="Q43" s="541" t="str">
        <f>IF(基本情報入力シート!Z65="","",基本情報入力シート!Z65)</f>
        <v/>
      </c>
      <c r="R43" s="542" t="str">
        <f>IF(基本情報入力シート!AA65="","",基本情報入力シート!AA65)</f>
        <v/>
      </c>
      <c r="S43" s="58"/>
      <c r="T43" s="59"/>
      <c r="U43" s="543" t="str">
        <f>IF(P43="","",VLOOKUP(P43,'【参考】数式用 '!$A$5:$I$26,MATCH(T43,'【参考】数式用 '!$C$4:$E$4,0)+2,0))</f>
        <v/>
      </c>
      <c r="V43" s="123" t="s">
        <v>200</v>
      </c>
      <c r="W43" s="60"/>
      <c r="X43" s="120" t="s">
        <v>201</v>
      </c>
      <c r="Y43" s="60"/>
      <c r="Z43" s="120" t="s">
        <v>202</v>
      </c>
      <c r="AA43" s="60"/>
      <c r="AB43" s="120" t="s">
        <v>201</v>
      </c>
      <c r="AC43" s="60"/>
      <c r="AD43" s="120" t="s">
        <v>203</v>
      </c>
      <c r="AE43" s="544" t="s">
        <v>204</v>
      </c>
      <c r="AF43" s="545" t="str">
        <f t="shared" si="3"/>
        <v/>
      </c>
      <c r="AG43" s="546" t="s">
        <v>205</v>
      </c>
      <c r="AH43" s="547" t="str">
        <f t="shared" si="1"/>
        <v/>
      </c>
    </row>
    <row r="44" spans="1:34" ht="36.75" customHeight="1">
      <c r="A44" s="536">
        <f t="shared" si="4"/>
        <v>33</v>
      </c>
      <c r="B44" s="537" t="str">
        <f>IF(基本情報入力シート!C66="","",基本情報入力シート!C66)</f>
        <v/>
      </c>
      <c r="C44" s="538" t="str">
        <f>IF(基本情報入力シート!D66="","",基本情報入力シート!D66)</f>
        <v/>
      </c>
      <c r="D44" s="538" t="str">
        <f>IF(基本情報入力シート!E66="","",基本情報入力シート!E66)</f>
        <v/>
      </c>
      <c r="E44" s="538" t="str">
        <f>IF(基本情報入力シート!F66="","",基本情報入力シート!F66)</f>
        <v/>
      </c>
      <c r="F44" s="538" t="str">
        <f>IF(基本情報入力シート!G66="","",基本情報入力シート!G66)</f>
        <v/>
      </c>
      <c r="G44" s="538" t="str">
        <f>IF(基本情報入力シート!H66="","",基本情報入力シート!H66)</f>
        <v/>
      </c>
      <c r="H44" s="538" t="str">
        <f>IF(基本情報入力シート!I66="","",基本情報入力シート!I66)</f>
        <v/>
      </c>
      <c r="I44" s="538" t="str">
        <f>IF(基本情報入力シート!J66="","",基本情報入力シート!J66)</f>
        <v/>
      </c>
      <c r="J44" s="538" t="str">
        <f>IF(基本情報入力シート!K66="","",基本情報入力シート!K66)</f>
        <v/>
      </c>
      <c r="K44" s="539" t="str">
        <f>IF(基本情報入力シート!L66="","",基本情報入力シート!L66)</f>
        <v/>
      </c>
      <c r="L44" s="536" t="str">
        <f>IF(基本情報入力シート!M66="","",基本情報入力シート!M66)</f>
        <v/>
      </c>
      <c r="M44" s="536" t="str">
        <f>IF(基本情報入力シート!R66="","",基本情報入力シート!R66)</f>
        <v/>
      </c>
      <c r="N44" s="536" t="str">
        <f>IF(基本情報入力シート!W66="","",基本情報入力シート!W66)</f>
        <v/>
      </c>
      <c r="O44" s="536" t="str">
        <f>IF(基本情報入力シート!X66="","",基本情報入力シート!X66)</f>
        <v/>
      </c>
      <c r="P44" s="540" t="str">
        <f>IF(基本情報入力シート!Y66="","",基本情報入力シート!Y66)</f>
        <v/>
      </c>
      <c r="Q44" s="541" t="str">
        <f>IF(基本情報入力シート!Z66="","",基本情報入力シート!Z66)</f>
        <v/>
      </c>
      <c r="R44" s="542" t="str">
        <f>IF(基本情報入力シート!AA66="","",基本情報入力シート!AA66)</f>
        <v/>
      </c>
      <c r="S44" s="58"/>
      <c r="T44" s="59"/>
      <c r="U44" s="543" t="str">
        <f>IF(P44="","",VLOOKUP(P44,'【参考】数式用 '!$A$5:$I$26,MATCH(T44,'【参考】数式用 '!$C$4:$E$4,0)+2,0))</f>
        <v/>
      </c>
      <c r="V44" s="123" t="s">
        <v>200</v>
      </c>
      <c r="W44" s="60"/>
      <c r="X44" s="120" t="s">
        <v>201</v>
      </c>
      <c r="Y44" s="60"/>
      <c r="Z44" s="120" t="s">
        <v>202</v>
      </c>
      <c r="AA44" s="60"/>
      <c r="AB44" s="120" t="s">
        <v>201</v>
      </c>
      <c r="AC44" s="60"/>
      <c r="AD44" s="120" t="s">
        <v>203</v>
      </c>
      <c r="AE44" s="544" t="s">
        <v>204</v>
      </c>
      <c r="AF44" s="545" t="str">
        <f t="shared" si="3"/>
        <v/>
      </c>
      <c r="AG44" s="546" t="s">
        <v>205</v>
      </c>
      <c r="AH44" s="547" t="str">
        <f t="shared" si="1"/>
        <v/>
      </c>
    </row>
    <row r="45" spans="1:34" ht="36.75" customHeight="1">
      <c r="A45" s="536">
        <f t="shared" si="4"/>
        <v>34</v>
      </c>
      <c r="B45" s="537" t="str">
        <f>IF(基本情報入力シート!C67="","",基本情報入力シート!C67)</f>
        <v/>
      </c>
      <c r="C45" s="538" t="str">
        <f>IF(基本情報入力シート!D67="","",基本情報入力シート!D67)</f>
        <v/>
      </c>
      <c r="D45" s="538" t="str">
        <f>IF(基本情報入力シート!E67="","",基本情報入力シート!E67)</f>
        <v/>
      </c>
      <c r="E45" s="538" t="str">
        <f>IF(基本情報入力シート!F67="","",基本情報入力シート!F67)</f>
        <v/>
      </c>
      <c r="F45" s="538" t="str">
        <f>IF(基本情報入力シート!G67="","",基本情報入力シート!G67)</f>
        <v/>
      </c>
      <c r="G45" s="538" t="str">
        <f>IF(基本情報入力シート!H67="","",基本情報入力シート!H67)</f>
        <v/>
      </c>
      <c r="H45" s="538" t="str">
        <f>IF(基本情報入力シート!I67="","",基本情報入力シート!I67)</f>
        <v/>
      </c>
      <c r="I45" s="538" t="str">
        <f>IF(基本情報入力シート!J67="","",基本情報入力シート!J67)</f>
        <v/>
      </c>
      <c r="J45" s="538" t="str">
        <f>IF(基本情報入力シート!K67="","",基本情報入力シート!K67)</f>
        <v/>
      </c>
      <c r="K45" s="539" t="str">
        <f>IF(基本情報入力シート!L67="","",基本情報入力シート!L67)</f>
        <v/>
      </c>
      <c r="L45" s="536" t="str">
        <f>IF(基本情報入力シート!M67="","",基本情報入力シート!M67)</f>
        <v/>
      </c>
      <c r="M45" s="536" t="str">
        <f>IF(基本情報入力シート!R67="","",基本情報入力シート!R67)</f>
        <v/>
      </c>
      <c r="N45" s="536" t="str">
        <f>IF(基本情報入力シート!W67="","",基本情報入力シート!W67)</f>
        <v/>
      </c>
      <c r="O45" s="536" t="str">
        <f>IF(基本情報入力シート!X67="","",基本情報入力シート!X67)</f>
        <v/>
      </c>
      <c r="P45" s="540" t="str">
        <f>IF(基本情報入力シート!Y67="","",基本情報入力シート!Y67)</f>
        <v/>
      </c>
      <c r="Q45" s="541" t="str">
        <f>IF(基本情報入力シート!Z67="","",基本情報入力シート!Z67)</f>
        <v/>
      </c>
      <c r="R45" s="542" t="str">
        <f>IF(基本情報入力シート!AA67="","",基本情報入力シート!AA67)</f>
        <v/>
      </c>
      <c r="S45" s="58"/>
      <c r="T45" s="59"/>
      <c r="U45" s="543" t="str">
        <f>IF(P45="","",VLOOKUP(P45,'【参考】数式用 '!$A$5:$I$26,MATCH(T45,'【参考】数式用 '!$C$4:$E$4,0)+2,0))</f>
        <v/>
      </c>
      <c r="V45" s="123" t="s">
        <v>200</v>
      </c>
      <c r="W45" s="60"/>
      <c r="X45" s="120" t="s">
        <v>201</v>
      </c>
      <c r="Y45" s="60"/>
      <c r="Z45" s="120" t="s">
        <v>202</v>
      </c>
      <c r="AA45" s="60"/>
      <c r="AB45" s="120" t="s">
        <v>201</v>
      </c>
      <c r="AC45" s="60"/>
      <c r="AD45" s="120" t="s">
        <v>203</v>
      </c>
      <c r="AE45" s="544" t="s">
        <v>204</v>
      </c>
      <c r="AF45" s="545" t="str">
        <f t="shared" si="3"/>
        <v/>
      </c>
      <c r="AG45" s="546" t="s">
        <v>205</v>
      </c>
      <c r="AH45" s="547" t="str">
        <f t="shared" si="1"/>
        <v/>
      </c>
    </row>
    <row r="46" spans="1:34" ht="36.75" customHeight="1">
      <c r="A46" s="536">
        <f t="shared" si="4"/>
        <v>35</v>
      </c>
      <c r="B46" s="537" t="str">
        <f>IF(基本情報入力シート!C68="","",基本情報入力シート!C68)</f>
        <v/>
      </c>
      <c r="C46" s="538" t="str">
        <f>IF(基本情報入力シート!D68="","",基本情報入力シート!D68)</f>
        <v/>
      </c>
      <c r="D46" s="538" t="str">
        <f>IF(基本情報入力シート!E68="","",基本情報入力シート!E68)</f>
        <v/>
      </c>
      <c r="E46" s="538" t="str">
        <f>IF(基本情報入力シート!F68="","",基本情報入力シート!F68)</f>
        <v/>
      </c>
      <c r="F46" s="538" t="str">
        <f>IF(基本情報入力シート!G68="","",基本情報入力シート!G68)</f>
        <v/>
      </c>
      <c r="G46" s="538" t="str">
        <f>IF(基本情報入力シート!H68="","",基本情報入力シート!H68)</f>
        <v/>
      </c>
      <c r="H46" s="538" t="str">
        <f>IF(基本情報入力シート!I68="","",基本情報入力シート!I68)</f>
        <v/>
      </c>
      <c r="I46" s="538" t="str">
        <f>IF(基本情報入力シート!J68="","",基本情報入力シート!J68)</f>
        <v/>
      </c>
      <c r="J46" s="538" t="str">
        <f>IF(基本情報入力シート!K68="","",基本情報入力シート!K68)</f>
        <v/>
      </c>
      <c r="K46" s="539" t="str">
        <f>IF(基本情報入力シート!L68="","",基本情報入力シート!L68)</f>
        <v/>
      </c>
      <c r="L46" s="536" t="str">
        <f>IF(基本情報入力シート!M68="","",基本情報入力シート!M68)</f>
        <v/>
      </c>
      <c r="M46" s="536" t="str">
        <f>IF(基本情報入力シート!R68="","",基本情報入力シート!R68)</f>
        <v/>
      </c>
      <c r="N46" s="536" t="str">
        <f>IF(基本情報入力シート!W68="","",基本情報入力シート!W68)</f>
        <v/>
      </c>
      <c r="O46" s="536" t="str">
        <f>IF(基本情報入力シート!X68="","",基本情報入力シート!X68)</f>
        <v/>
      </c>
      <c r="P46" s="540" t="str">
        <f>IF(基本情報入力シート!Y68="","",基本情報入力シート!Y68)</f>
        <v/>
      </c>
      <c r="Q46" s="541" t="str">
        <f>IF(基本情報入力シート!Z68="","",基本情報入力シート!Z68)</f>
        <v/>
      </c>
      <c r="R46" s="542" t="str">
        <f>IF(基本情報入力シート!AA68="","",基本情報入力シート!AA68)</f>
        <v/>
      </c>
      <c r="S46" s="58"/>
      <c r="T46" s="59"/>
      <c r="U46" s="543" t="str">
        <f>IF(P46="","",VLOOKUP(P46,'【参考】数式用 '!$A$5:$I$26,MATCH(T46,'【参考】数式用 '!$C$4:$E$4,0)+2,0))</f>
        <v/>
      </c>
      <c r="V46" s="123" t="s">
        <v>200</v>
      </c>
      <c r="W46" s="60"/>
      <c r="X46" s="120" t="s">
        <v>201</v>
      </c>
      <c r="Y46" s="60"/>
      <c r="Z46" s="120" t="s">
        <v>202</v>
      </c>
      <c r="AA46" s="60"/>
      <c r="AB46" s="120" t="s">
        <v>201</v>
      </c>
      <c r="AC46" s="60"/>
      <c r="AD46" s="120" t="s">
        <v>203</v>
      </c>
      <c r="AE46" s="544" t="s">
        <v>204</v>
      </c>
      <c r="AF46" s="545" t="str">
        <f t="shared" si="3"/>
        <v/>
      </c>
      <c r="AG46" s="546" t="s">
        <v>205</v>
      </c>
      <c r="AH46" s="547" t="str">
        <f t="shared" si="1"/>
        <v/>
      </c>
    </row>
    <row r="47" spans="1:34" ht="36.75" customHeight="1">
      <c r="A47" s="536">
        <f t="shared" si="4"/>
        <v>36</v>
      </c>
      <c r="B47" s="537" t="str">
        <f>IF(基本情報入力シート!C69="","",基本情報入力シート!C69)</f>
        <v/>
      </c>
      <c r="C47" s="538" t="str">
        <f>IF(基本情報入力シート!D69="","",基本情報入力シート!D69)</f>
        <v/>
      </c>
      <c r="D47" s="538" t="str">
        <f>IF(基本情報入力シート!E69="","",基本情報入力シート!E69)</f>
        <v/>
      </c>
      <c r="E47" s="538" t="str">
        <f>IF(基本情報入力シート!F69="","",基本情報入力シート!F69)</f>
        <v/>
      </c>
      <c r="F47" s="538" t="str">
        <f>IF(基本情報入力シート!G69="","",基本情報入力シート!G69)</f>
        <v/>
      </c>
      <c r="G47" s="538" t="str">
        <f>IF(基本情報入力シート!H69="","",基本情報入力シート!H69)</f>
        <v/>
      </c>
      <c r="H47" s="538" t="str">
        <f>IF(基本情報入力シート!I69="","",基本情報入力シート!I69)</f>
        <v/>
      </c>
      <c r="I47" s="538" t="str">
        <f>IF(基本情報入力シート!J69="","",基本情報入力シート!J69)</f>
        <v/>
      </c>
      <c r="J47" s="538" t="str">
        <f>IF(基本情報入力シート!K69="","",基本情報入力シート!K69)</f>
        <v/>
      </c>
      <c r="K47" s="539" t="str">
        <f>IF(基本情報入力シート!L69="","",基本情報入力シート!L69)</f>
        <v/>
      </c>
      <c r="L47" s="536" t="str">
        <f>IF(基本情報入力シート!M69="","",基本情報入力シート!M69)</f>
        <v/>
      </c>
      <c r="M47" s="536" t="str">
        <f>IF(基本情報入力シート!R69="","",基本情報入力シート!R69)</f>
        <v/>
      </c>
      <c r="N47" s="536" t="str">
        <f>IF(基本情報入力シート!W69="","",基本情報入力シート!W69)</f>
        <v/>
      </c>
      <c r="O47" s="536" t="str">
        <f>IF(基本情報入力シート!X69="","",基本情報入力シート!X69)</f>
        <v/>
      </c>
      <c r="P47" s="540" t="str">
        <f>IF(基本情報入力シート!Y69="","",基本情報入力シート!Y69)</f>
        <v/>
      </c>
      <c r="Q47" s="541" t="str">
        <f>IF(基本情報入力シート!Z69="","",基本情報入力シート!Z69)</f>
        <v/>
      </c>
      <c r="R47" s="542" t="str">
        <f>IF(基本情報入力シート!AA69="","",基本情報入力シート!AA69)</f>
        <v/>
      </c>
      <c r="S47" s="58"/>
      <c r="T47" s="59"/>
      <c r="U47" s="543" t="str">
        <f>IF(P47="","",VLOOKUP(P47,'【参考】数式用 '!$A$5:$I$26,MATCH(T47,'【参考】数式用 '!$C$4:$E$4,0)+2,0))</f>
        <v/>
      </c>
      <c r="V47" s="123" t="s">
        <v>200</v>
      </c>
      <c r="W47" s="60"/>
      <c r="X47" s="120" t="s">
        <v>201</v>
      </c>
      <c r="Y47" s="60"/>
      <c r="Z47" s="120" t="s">
        <v>202</v>
      </c>
      <c r="AA47" s="60"/>
      <c r="AB47" s="120" t="s">
        <v>201</v>
      </c>
      <c r="AC47" s="60"/>
      <c r="AD47" s="120" t="s">
        <v>203</v>
      </c>
      <c r="AE47" s="544" t="s">
        <v>204</v>
      </c>
      <c r="AF47" s="545" t="str">
        <f t="shared" si="3"/>
        <v/>
      </c>
      <c r="AG47" s="546" t="s">
        <v>205</v>
      </c>
      <c r="AH47" s="547" t="str">
        <f t="shared" si="1"/>
        <v/>
      </c>
    </row>
    <row r="48" spans="1:34" ht="36.75" customHeight="1">
      <c r="A48" s="536">
        <f t="shared" si="4"/>
        <v>37</v>
      </c>
      <c r="B48" s="537" t="str">
        <f>IF(基本情報入力シート!C70="","",基本情報入力シート!C70)</f>
        <v/>
      </c>
      <c r="C48" s="538" t="str">
        <f>IF(基本情報入力シート!D70="","",基本情報入力シート!D70)</f>
        <v/>
      </c>
      <c r="D48" s="538" t="str">
        <f>IF(基本情報入力シート!E70="","",基本情報入力シート!E70)</f>
        <v/>
      </c>
      <c r="E48" s="538" t="str">
        <f>IF(基本情報入力シート!F70="","",基本情報入力シート!F70)</f>
        <v/>
      </c>
      <c r="F48" s="538" t="str">
        <f>IF(基本情報入力シート!G70="","",基本情報入力シート!G70)</f>
        <v/>
      </c>
      <c r="G48" s="538" t="str">
        <f>IF(基本情報入力シート!H70="","",基本情報入力シート!H70)</f>
        <v/>
      </c>
      <c r="H48" s="538" t="str">
        <f>IF(基本情報入力シート!I70="","",基本情報入力シート!I70)</f>
        <v/>
      </c>
      <c r="I48" s="538" t="str">
        <f>IF(基本情報入力シート!J70="","",基本情報入力シート!J70)</f>
        <v/>
      </c>
      <c r="J48" s="538" t="str">
        <f>IF(基本情報入力シート!K70="","",基本情報入力シート!K70)</f>
        <v/>
      </c>
      <c r="K48" s="539" t="str">
        <f>IF(基本情報入力シート!L70="","",基本情報入力シート!L70)</f>
        <v/>
      </c>
      <c r="L48" s="536" t="str">
        <f>IF(基本情報入力シート!M70="","",基本情報入力シート!M70)</f>
        <v/>
      </c>
      <c r="M48" s="536" t="str">
        <f>IF(基本情報入力シート!R70="","",基本情報入力シート!R70)</f>
        <v/>
      </c>
      <c r="N48" s="536" t="str">
        <f>IF(基本情報入力シート!W70="","",基本情報入力シート!W70)</f>
        <v/>
      </c>
      <c r="O48" s="536" t="str">
        <f>IF(基本情報入力シート!X70="","",基本情報入力シート!X70)</f>
        <v/>
      </c>
      <c r="P48" s="540" t="str">
        <f>IF(基本情報入力シート!Y70="","",基本情報入力シート!Y70)</f>
        <v/>
      </c>
      <c r="Q48" s="541" t="str">
        <f>IF(基本情報入力シート!Z70="","",基本情報入力シート!Z70)</f>
        <v/>
      </c>
      <c r="R48" s="542" t="str">
        <f>IF(基本情報入力シート!AA70="","",基本情報入力シート!AA70)</f>
        <v/>
      </c>
      <c r="S48" s="58"/>
      <c r="T48" s="59"/>
      <c r="U48" s="543" t="str">
        <f>IF(P48="","",VLOOKUP(P48,'【参考】数式用 '!$A$5:$I$26,MATCH(T48,'【参考】数式用 '!$C$4:$E$4,0)+2,0))</f>
        <v/>
      </c>
      <c r="V48" s="123" t="s">
        <v>200</v>
      </c>
      <c r="W48" s="60"/>
      <c r="X48" s="120" t="s">
        <v>201</v>
      </c>
      <c r="Y48" s="60"/>
      <c r="Z48" s="120" t="s">
        <v>202</v>
      </c>
      <c r="AA48" s="60"/>
      <c r="AB48" s="120" t="s">
        <v>201</v>
      </c>
      <c r="AC48" s="60"/>
      <c r="AD48" s="120" t="s">
        <v>203</v>
      </c>
      <c r="AE48" s="544" t="s">
        <v>204</v>
      </c>
      <c r="AF48" s="545" t="str">
        <f t="shared" si="3"/>
        <v/>
      </c>
      <c r="AG48" s="546" t="s">
        <v>205</v>
      </c>
      <c r="AH48" s="547" t="str">
        <f t="shared" si="1"/>
        <v/>
      </c>
    </row>
    <row r="49" spans="1:34" ht="36.75" customHeight="1">
      <c r="A49" s="536">
        <f t="shared" si="4"/>
        <v>38</v>
      </c>
      <c r="B49" s="537" t="str">
        <f>IF(基本情報入力シート!C71="","",基本情報入力シート!C71)</f>
        <v/>
      </c>
      <c r="C49" s="538" t="str">
        <f>IF(基本情報入力シート!D71="","",基本情報入力シート!D71)</f>
        <v/>
      </c>
      <c r="D49" s="538" t="str">
        <f>IF(基本情報入力シート!E71="","",基本情報入力シート!E71)</f>
        <v/>
      </c>
      <c r="E49" s="538" t="str">
        <f>IF(基本情報入力シート!F71="","",基本情報入力シート!F71)</f>
        <v/>
      </c>
      <c r="F49" s="538" t="str">
        <f>IF(基本情報入力シート!G71="","",基本情報入力シート!G71)</f>
        <v/>
      </c>
      <c r="G49" s="538" t="str">
        <f>IF(基本情報入力シート!H71="","",基本情報入力シート!H71)</f>
        <v/>
      </c>
      <c r="H49" s="538" t="str">
        <f>IF(基本情報入力シート!I71="","",基本情報入力シート!I71)</f>
        <v/>
      </c>
      <c r="I49" s="538" t="str">
        <f>IF(基本情報入力シート!J71="","",基本情報入力シート!J71)</f>
        <v/>
      </c>
      <c r="J49" s="538" t="str">
        <f>IF(基本情報入力シート!K71="","",基本情報入力シート!K71)</f>
        <v/>
      </c>
      <c r="K49" s="539" t="str">
        <f>IF(基本情報入力シート!L71="","",基本情報入力シート!L71)</f>
        <v/>
      </c>
      <c r="L49" s="536" t="str">
        <f>IF(基本情報入力シート!M71="","",基本情報入力シート!M71)</f>
        <v/>
      </c>
      <c r="M49" s="536" t="str">
        <f>IF(基本情報入力シート!R71="","",基本情報入力シート!R71)</f>
        <v/>
      </c>
      <c r="N49" s="536" t="str">
        <f>IF(基本情報入力シート!W71="","",基本情報入力シート!W71)</f>
        <v/>
      </c>
      <c r="O49" s="536" t="str">
        <f>IF(基本情報入力シート!X71="","",基本情報入力シート!X71)</f>
        <v/>
      </c>
      <c r="P49" s="540" t="str">
        <f>IF(基本情報入力シート!Y71="","",基本情報入力シート!Y71)</f>
        <v/>
      </c>
      <c r="Q49" s="541" t="str">
        <f>IF(基本情報入力シート!Z71="","",基本情報入力シート!Z71)</f>
        <v/>
      </c>
      <c r="R49" s="542" t="str">
        <f>IF(基本情報入力シート!AA71="","",基本情報入力シート!AA71)</f>
        <v/>
      </c>
      <c r="S49" s="58"/>
      <c r="T49" s="59"/>
      <c r="U49" s="543" t="str">
        <f>IF(P49="","",VLOOKUP(P49,'【参考】数式用 '!$A$5:$I$26,MATCH(T49,'【参考】数式用 '!$C$4:$E$4,0)+2,0))</f>
        <v/>
      </c>
      <c r="V49" s="123" t="s">
        <v>200</v>
      </c>
      <c r="W49" s="60"/>
      <c r="X49" s="120" t="s">
        <v>201</v>
      </c>
      <c r="Y49" s="60"/>
      <c r="Z49" s="120" t="s">
        <v>202</v>
      </c>
      <c r="AA49" s="60"/>
      <c r="AB49" s="120" t="s">
        <v>201</v>
      </c>
      <c r="AC49" s="60"/>
      <c r="AD49" s="120" t="s">
        <v>203</v>
      </c>
      <c r="AE49" s="544" t="s">
        <v>204</v>
      </c>
      <c r="AF49" s="545" t="str">
        <f t="shared" si="3"/>
        <v/>
      </c>
      <c r="AG49" s="546" t="s">
        <v>205</v>
      </c>
      <c r="AH49" s="547" t="str">
        <f t="shared" si="1"/>
        <v/>
      </c>
    </row>
    <row r="50" spans="1:34" ht="36.75" customHeight="1">
      <c r="A50" s="536">
        <f t="shared" si="4"/>
        <v>39</v>
      </c>
      <c r="B50" s="537" t="str">
        <f>IF(基本情報入力シート!C72="","",基本情報入力シート!C72)</f>
        <v/>
      </c>
      <c r="C50" s="538" t="str">
        <f>IF(基本情報入力シート!D72="","",基本情報入力シート!D72)</f>
        <v/>
      </c>
      <c r="D50" s="538" t="str">
        <f>IF(基本情報入力シート!E72="","",基本情報入力シート!E72)</f>
        <v/>
      </c>
      <c r="E50" s="538" t="str">
        <f>IF(基本情報入力シート!F72="","",基本情報入力シート!F72)</f>
        <v/>
      </c>
      <c r="F50" s="538" t="str">
        <f>IF(基本情報入力シート!G72="","",基本情報入力シート!G72)</f>
        <v/>
      </c>
      <c r="G50" s="538" t="str">
        <f>IF(基本情報入力シート!H72="","",基本情報入力シート!H72)</f>
        <v/>
      </c>
      <c r="H50" s="538" t="str">
        <f>IF(基本情報入力シート!I72="","",基本情報入力シート!I72)</f>
        <v/>
      </c>
      <c r="I50" s="538" t="str">
        <f>IF(基本情報入力シート!J72="","",基本情報入力シート!J72)</f>
        <v/>
      </c>
      <c r="J50" s="538" t="str">
        <f>IF(基本情報入力シート!K72="","",基本情報入力シート!K72)</f>
        <v/>
      </c>
      <c r="K50" s="539" t="str">
        <f>IF(基本情報入力シート!L72="","",基本情報入力シート!L72)</f>
        <v/>
      </c>
      <c r="L50" s="536" t="str">
        <f>IF(基本情報入力シート!M72="","",基本情報入力シート!M72)</f>
        <v/>
      </c>
      <c r="M50" s="536" t="str">
        <f>IF(基本情報入力シート!R72="","",基本情報入力シート!R72)</f>
        <v/>
      </c>
      <c r="N50" s="536" t="str">
        <f>IF(基本情報入力シート!W72="","",基本情報入力シート!W72)</f>
        <v/>
      </c>
      <c r="O50" s="536" t="str">
        <f>IF(基本情報入力シート!X72="","",基本情報入力シート!X72)</f>
        <v/>
      </c>
      <c r="P50" s="540" t="str">
        <f>IF(基本情報入力シート!Y72="","",基本情報入力シート!Y72)</f>
        <v/>
      </c>
      <c r="Q50" s="541" t="str">
        <f>IF(基本情報入力シート!Z72="","",基本情報入力シート!Z72)</f>
        <v/>
      </c>
      <c r="R50" s="542" t="str">
        <f>IF(基本情報入力シート!AA72="","",基本情報入力シート!AA72)</f>
        <v/>
      </c>
      <c r="S50" s="58"/>
      <c r="T50" s="59"/>
      <c r="U50" s="543" t="str">
        <f>IF(P50="","",VLOOKUP(P50,'【参考】数式用 '!$A$5:$I$26,MATCH(T50,'【参考】数式用 '!$C$4:$E$4,0)+2,0))</f>
        <v/>
      </c>
      <c r="V50" s="123" t="s">
        <v>200</v>
      </c>
      <c r="W50" s="60"/>
      <c r="X50" s="120" t="s">
        <v>201</v>
      </c>
      <c r="Y50" s="60"/>
      <c r="Z50" s="120" t="s">
        <v>202</v>
      </c>
      <c r="AA50" s="60"/>
      <c r="AB50" s="120" t="s">
        <v>201</v>
      </c>
      <c r="AC50" s="60"/>
      <c r="AD50" s="120" t="s">
        <v>203</v>
      </c>
      <c r="AE50" s="544" t="s">
        <v>204</v>
      </c>
      <c r="AF50" s="545" t="str">
        <f t="shared" si="3"/>
        <v/>
      </c>
      <c r="AG50" s="546" t="s">
        <v>205</v>
      </c>
      <c r="AH50" s="547" t="str">
        <f t="shared" si="1"/>
        <v/>
      </c>
    </row>
    <row r="51" spans="1:34" ht="36.75" customHeight="1">
      <c r="A51" s="536">
        <f t="shared" si="4"/>
        <v>40</v>
      </c>
      <c r="B51" s="537" t="str">
        <f>IF(基本情報入力シート!C73="","",基本情報入力シート!C73)</f>
        <v/>
      </c>
      <c r="C51" s="538" t="str">
        <f>IF(基本情報入力シート!D73="","",基本情報入力シート!D73)</f>
        <v/>
      </c>
      <c r="D51" s="538" t="str">
        <f>IF(基本情報入力シート!E73="","",基本情報入力シート!E73)</f>
        <v/>
      </c>
      <c r="E51" s="538" t="str">
        <f>IF(基本情報入力シート!F73="","",基本情報入力シート!F73)</f>
        <v/>
      </c>
      <c r="F51" s="538" t="str">
        <f>IF(基本情報入力シート!G73="","",基本情報入力シート!G73)</f>
        <v/>
      </c>
      <c r="G51" s="538" t="str">
        <f>IF(基本情報入力シート!H73="","",基本情報入力シート!H73)</f>
        <v/>
      </c>
      <c r="H51" s="538" t="str">
        <f>IF(基本情報入力シート!I73="","",基本情報入力シート!I73)</f>
        <v/>
      </c>
      <c r="I51" s="538" t="str">
        <f>IF(基本情報入力シート!J73="","",基本情報入力シート!J73)</f>
        <v/>
      </c>
      <c r="J51" s="538" t="str">
        <f>IF(基本情報入力シート!K73="","",基本情報入力シート!K73)</f>
        <v/>
      </c>
      <c r="K51" s="539" t="str">
        <f>IF(基本情報入力シート!L73="","",基本情報入力シート!L73)</f>
        <v/>
      </c>
      <c r="L51" s="536" t="str">
        <f>IF(基本情報入力シート!M73="","",基本情報入力シート!M73)</f>
        <v/>
      </c>
      <c r="M51" s="536" t="str">
        <f>IF(基本情報入力シート!R73="","",基本情報入力シート!R73)</f>
        <v/>
      </c>
      <c r="N51" s="536" t="str">
        <f>IF(基本情報入力シート!W73="","",基本情報入力シート!W73)</f>
        <v/>
      </c>
      <c r="O51" s="536" t="str">
        <f>IF(基本情報入力シート!X73="","",基本情報入力シート!X73)</f>
        <v/>
      </c>
      <c r="P51" s="540" t="str">
        <f>IF(基本情報入力シート!Y73="","",基本情報入力シート!Y73)</f>
        <v/>
      </c>
      <c r="Q51" s="541" t="str">
        <f>IF(基本情報入力シート!Z73="","",基本情報入力シート!Z73)</f>
        <v/>
      </c>
      <c r="R51" s="542" t="str">
        <f>IF(基本情報入力シート!AA73="","",基本情報入力シート!AA73)</f>
        <v/>
      </c>
      <c r="S51" s="58"/>
      <c r="T51" s="59"/>
      <c r="U51" s="543" t="str">
        <f>IF(P51="","",VLOOKUP(P51,'【参考】数式用 '!$A$5:$I$26,MATCH(T51,'【参考】数式用 '!$C$4:$E$4,0)+2,0))</f>
        <v/>
      </c>
      <c r="V51" s="123" t="s">
        <v>200</v>
      </c>
      <c r="W51" s="60"/>
      <c r="X51" s="120" t="s">
        <v>201</v>
      </c>
      <c r="Y51" s="60"/>
      <c r="Z51" s="120" t="s">
        <v>202</v>
      </c>
      <c r="AA51" s="60"/>
      <c r="AB51" s="120" t="s">
        <v>201</v>
      </c>
      <c r="AC51" s="60"/>
      <c r="AD51" s="120" t="s">
        <v>203</v>
      </c>
      <c r="AE51" s="544" t="s">
        <v>204</v>
      </c>
      <c r="AF51" s="545" t="str">
        <f t="shared" si="3"/>
        <v/>
      </c>
      <c r="AG51" s="548" t="s">
        <v>205</v>
      </c>
      <c r="AH51" s="547" t="str">
        <f t="shared" si="1"/>
        <v/>
      </c>
    </row>
    <row r="52" spans="1:34" ht="36.75" customHeight="1">
      <c r="A52" s="536">
        <f t="shared" si="4"/>
        <v>41</v>
      </c>
      <c r="B52" s="537" t="str">
        <f>IF(基本情報入力シート!C74="","",基本情報入力シート!C74)</f>
        <v/>
      </c>
      <c r="C52" s="538" t="str">
        <f>IF(基本情報入力シート!D74="","",基本情報入力シート!D74)</f>
        <v/>
      </c>
      <c r="D52" s="538" t="str">
        <f>IF(基本情報入力シート!E74="","",基本情報入力シート!E74)</f>
        <v/>
      </c>
      <c r="E52" s="538" t="str">
        <f>IF(基本情報入力シート!F74="","",基本情報入力シート!F74)</f>
        <v/>
      </c>
      <c r="F52" s="538" t="str">
        <f>IF(基本情報入力シート!G74="","",基本情報入力シート!G74)</f>
        <v/>
      </c>
      <c r="G52" s="538" t="str">
        <f>IF(基本情報入力シート!H74="","",基本情報入力シート!H74)</f>
        <v/>
      </c>
      <c r="H52" s="538" t="str">
        <f>IF(基本情報入力シート!I74="","",基本情報入力シート!I74)</f>
        <v/>
      </c>
      <c r="I52" s="538" t="str">
        <f>IF(基本情報入力シート!J74="","",基本情報入力シート!J74)</f>
        <v/>
      </c>
      <c r="J52" s="538" t="str">
        <f>IF(基本情報入力シート!K74="","",基本情報入力シート!K74)</f>
        <v/>
      </c>
      <c r="K52" s="539" t="str">
        <f>IF(基本情報入力シート!L74="","",基本情報入力シート!L74)</f>
        <v/>
      </c>
      <c r="L52" s="536" t="str">
        <f>IF(基本情報入力シート!M74="","",基本情報入力シート!M74)</f>
        <v/>
      </c>
      <c r="M52" s="536" t="str">
        <f>IF(基本情報入力シート!R74="","",基本情報入力シート!R74)</f>
        <v/>
      </c>
      <c r="N52" s="536" t="str">
        <f>IF(基本情報入力シート!W74="","",基本情報入力シート!W74)</f>
        <v/>
      </c>
      <c r="O52" s="536" t="str">
        <f>IF(基本情報入力シート!X74="","",基本情報入力シート!X74)</f>
        <v/>
      </c>
      <c r="P52" s="540" t="str">
        <f>IF(基本情報入力シート!Y74="","",基本情報入力シート!Y74)</f>
        <v/>
      </c>
      <c r="Q52" s="541" t="str">
        <f>IF(基本情報入力シート!Z74="","",基本情報入力シート!Z74)</f>
        <v/>
      </c>
      <c r="R52" s="542" t="str">
        <f>IF(基本情報入力シート!AA74="","",基本情報入力シート!AA74)</f>
        <v/>
      </c>
      <c r="S52" s="58"/>
      <c r="T52" s="59"/>
      <c r="U52" s="543" t="str">
        <f>IF(P52="","",VLOOKUP(P52,'【参考】数式用 '!$A$5:$I$26,MATCH(T52,'【参考】数式用 '!$C$4:$E$4,0)+2,0))</f>
        <v/>
      </c>
      <c r="V52" s="123" t="s">
        <v>200</v>
      </c>
      <c r="W52" s="60"/>
      <c r="X52" s="120" t="s">
        <v>201</v>
      </c>
      <c r="Y52" s="60"/>
      <c r="Z52" s="120" t="s">
        <v>202</v>
      </c>
      <c r="AA52" s="60"/>
      <c r="AB52" s="120" t="s">
        <v>201</v>
      </c>
      <c r="AC52" s="60"/>
      <c r="AD52" s="120" t="s">
        <v>203</v>
      </c>
      <c r="AE52" s="544" t="s">
        <v>204</v>
      </c>
      <c r="AF52" s="545" t="str">
        <f t="shared" si="3"/>
        <v/>
      </c>
      <c r="AG52" s="548" t="s">
        <v>205</v>
      </c>
      <c r="AH52" s="547" t="str">
        <f t="shared" si="1"/>
        <v/>
      </c>
    </row>
    <row r="53" spans="1:34" ht="36.75" customHeight="1">
      <c r="A53" s="536">
        <f t="shared" si="4"/>
        <v>42</v>
      </c>
      <c r="B53" s="537" t="str">
        <f>IF(基本情報入力シート!C75="","",基本情報入力シート!C75)</f>
        <v/>
      </c>
      <c r="C53" s="538" t="str">
        <f>IF(基本情報入力シート!D75="","",基本情報入力シート!D75)</f>
        <v/>
      </c>
      <c r="D53" s="538" t="str">
        <f>IF(基本情報入力シート!E75="","",基本情報入力シート!E75)</f>
        <v/>
      </c>
      <c r="E53" s="538" t="str">
        <f>IF(基本情報入力シート!F75="","",基本情報入力シート!F75)</f>
        <v/>
      </c>
      <c r="F53" s="538" t="str">
        <f>IF(基本情報入力シート!G75="","",基本情報入力シート!G75)</f>
        <v/>
      </c>
      <c r="G53" s="538" t="str">
        <f>IF(基本情報入力シート!H75="","",基本情報入力シート!H75)</f>
        <v/>
      </c>
      <c r="H53" s="538" t="str">
        <f>IF(基本情報入力シート!I75="","",基本情報入力シート!I75)</f>
        <v/>
      </c>
      <c r="I53" s="538" t="str">
        <f>IF(基本情報入力シート!J75="","",基本情報入力シート!J75)</f>
        <v/>
      </c>
      <c r="J53" s="538" t="str">
        <f>IF(基本情報入力シート!K75="","",基本情報入力シート!K75)</f>
        <v/>
      </c>
      <c r="K53" s="539" t="str">
        <f>IF(基本情報入力シート!L75="","",基本情報入力シート!L75)</f>
        <v/>
      </c>
      <c r="L53" s="536" t="str">
        <f>IF(基本情報入力シート!M75="","",基本情報入力シート!M75)</f>
        <v/>
      </c>
      <c r="M53" s="536" t="str">
        <f>IF(基本情報入力シート!R75="","",基本情報入力シート!R75)</f>
        <v/>
      </c>
      <c r="N53" s="536" t="str">
        <f>IF(基本情報入力シート!W75="","",基本情報入力シート!W75)</f>
        <v/>
      </c>
      <c r="O53" s="536" t="str">
        <f>IF(基本情報入力シート!X75="","",基本情報入力シート!X75)</f>
        <v/>
      </c>
      <c r="P53" s="540" t="str">
        <f>IF(基本情報入力シート!Y75="","",基本情報入力シート!Y75)</f>
        <v/>
      </c>
      <c r="Q53" s="541" t="str">
        <f>IF(基本情報入力シート!Z75="","",基本情報入力シート!Z75)</f>
        <v/>
      </c>
      <c r="R53" s="542" t="str">
        <f>IF(基本情報入力シート!AA75="","",基本情報入力シート!AA75)</f>
        <v/>
      </c>
      <c r="S53" s="58"/>
      <c r="T53" s="59"/>
      <c r="U53" s="543" t="str">
        <f>IF(P53="","",VLOOKUP(P53,'【参考】数式用 '!$A$5:$I$26,MATCH(T53,'【参考】数式用 '!$C$4:$E$4,0)+2,0))</f>
        <v/>
      </c>
      <c r="V53" s="123" t="s">
        <v>200</v>
      </c>
      <c r="W53" s="60"/>
      <c r="X53" s="120" t="s">
        <v>201</v>
      </c>
      <c r="Y53" s="60"/>
      <c r="Z53" s="120" t="s">
        <v>202</v>
      </c>
      <c r="AA53" s="60"/>
      <c r="AB53" s="120" t="s">
        <v>201</v>
      </c>
      <c r="AC53" s="60"/>
      <c r="AD53" s="120" t="s">
        <v>203</v>
      </c>
      <c r="AE53" s="544" t="s">
        <v>204</v>
      </c>
      <c r="AF53" s="545" t="str">
        <f t="shared" si="3"/>
        <v/>
      </c>
      <c r="AG53" s="548" t="s">
        <v>205</v>
      </c>
      <c r="AH53" s="547" t="str">
        <f t="shared" si="1"/>
        <v/>
      </c>
    </row>
    <row r="54" spans="1:34" ht="36.75" customHeight="1">
      <c r="A54" s="536">
        <f t="shared" si="4"/>
        <v>43</v>
      </c>
      <c r="B54" s="537" t="str">
        <f>IF(基本情報入力シート!C76="","",基本情報入力シート!C76)</f>
        <v/>
      </c>
      <c r="C54" s="538" t="str">
        <f>IF(基本情報入力シート!D76="","",基本情報入力シート!D76)</f>
        <v/>
      </c>
      <c r="D54" s="538" t="str">
        <f>IF(基本情報入力シート!E76="","",基本情報入力シート!E76)</f>
        <v/>
      </c>
      <c r="E54" s="538" t="str">
        <f>IF(基本情報入力シート!F76="","",基本情報入力シート!F76)</f>
        <v/>
      </c>
      <c r="F54" s="538" t="str">
        <f>IF(基本情報入力シート!G76="","",基本情報入力シート!G76)</f>
        <v/>
      </c>
      <c r="G54" s="538" t="str">
        <f>IF(基本情報入力シート!H76="","",基本情報入力シート!H76)</f>
        <v/>
      </c>
      <c r="H54" s="538" t="str">
        <f>IF(基本情報入力シート!I76="","",基本情報入力シート!I76)</f>
        <v/>
      </c>
      <c r="I54" s="538" t="str">
        <f>IF(基本情報入力シート!J76="","",基本情報入力シート!J76)</f>
        <v/>
      </c>
      <c r="J54" s="538" t="str">
        <f>IF(基本情報入力シート!K76="","",基本情報入力シート!K76)</f>
        <v/>
      </c>
      <c r="K54" s="539" t="str">
        <f>IF(基本情報入力シート!L76="","",基本情報入力シート!L76)</f>
        <v/>
      </c>
      <c r="L54" s="536" t="str">
        <f>IF(基本情報入力シート!M76="","",基本情報入力シート!M76)</f>
        <v/>
      </c>
      <c r="M54" s="536" t="str">
        <f>IF(基本情報入力シート!R76="","",基本情報入力シート!R76)</f>
        <v/>
      </c>
      <c r="N54" s="536" t="str">
        <f>IF(基本情報入力シート!W76="","",基本情報入力シート!W76)</f>
        <v/>
      </c>
      <c r="O54" s="536" t="str">
        <f>IF(基本情報入力シート!X76="","",基本情報入力シート!X76)</f>
        <v/>
      </c>
      <c r="P54" s="540" t="str">
        <f>IF(基本情報入力シート!Y76="","",基本情報入力シート!Y76)</f>
        <v/>
      </c>
      <c r="Q54" s="541" t="str">
        <f>IF(基本情報入力シート!Z76="","",基本情報入力シート!Z76)</f>
        <v/>
      </c>
      <c r="R54" s="542" t="str">
        <f>IF(基本情報入力シート!AA76="","",基本情報入力シート!AA76)</f>
        <v/>
      </c>
      <c r="S54" s="58"/>
      <c r="T54" s="59"/>
      <c r="U54" s="543" t="str">
        <f>IF(P54="","",VLOOKUP(P54,'【参考】数式用 '!$A$5:$I$26,MATCH(T54,'【参考】数式用 '!$C$4:$E$4,0)+2,0))</f>
        <v/>
      </c>
      <c r="V54" s="123" t="s">
        <v>200</v>
      </c>
      <c r="W54" s="60"/>
      <c r="X54" s="120" t="s">
        <v>201</v>
      </c>
      <c r="Y54" s="60"/>
      <c r="Z54" s="120" t="s">
        <v>202</v>
      </c>
      <c r="AA54" s="60"/>
      <c r="AB54" s="120" t="s">
        <v>201</v>
      </c>
      <c r="AC54" s="60"/>
      <c r="AD54" s="120" t="s">
        <v>203</v>
      </c>
      <c r="AE54" s="544" t="s">
        <v>204</v>
      </c>
      <c r="AF54" s="545" t="str">
        <f t="shared" si="3"/>
        <v/>
      </c>
      <c r="AG54" s="548" t="s">
        <v>205</v>
      </c>
      <c r="AH54" s="547" t="str">
        <f t="shared" si="1"/>
        <v/>
      </c>
    </row>
    <row r="55" spans="1:34" ht="36.75" customHeight="1">
      <c r="A55" s="536">
        <f t="shared" si="4"/>
        <v>44</v>
      </c>
      <c r="B55" s="537" t="str">
        <f>IF(基本情報入力シート!C77="","",基本情報入力シート!C77)</f>
        <v/>
      </c>
      <c r="C55" s="538" t="str">
        <f>IF(基本情報入力シート!D77="","",基本情報入力シート!D77)</f>
        <v/>
      </c>
      <c r="D55" s="538" t="str">
        <f>IF(基本情報入力シート!E77="","",基本情報入力シート!E77)</f>
        <v/>
      </c>
      <c r="E55" s="538" t="str">
        <f>IF(基本情報入力シート!F77="","",基本情報入力シート!F77)</f>
        <v/>
      </c>
      <c r="F55" s="538" t="str">
        <f>IF(基本情報入力シート!G77="","",基本情報入力シート!G77)</f>
        <v/>
      </c>
      <c r="G55" s="538" t="str">
        <f>IF(基本情報入力シート!H77="","",基本情報入力シート!H77)</f>
        <v/>
      </c>
      <c r="H55" s="538" t="str">
        <f>IF(基本情報入力シート!I77="","",基本情報入力シート!I77)</f>
        <v/>
      </c>
      <c r="I55" s="538" t="str">
        <f>IF(基本情報入力シート!J77="","",基本情報入力シート!J77)</f>
        <v/>
      </c>
      <c r="J55" s="538" t="str">
        <f>IF(基本情報入力シート!K77="","",基本情報入力シート!K77)</f>
        <v/>
      </c>
      <c r="K55" s="539" t="str">
        <f>IF(基本情報入力シート!L77="","",基本情報入力シート!L77)</f>
        <v/>
      </c>
      <c r="L55" s="536" t="str">
        <f>IF(基本情報入力シート!M77="","",基本情報入力シート!M77)</f>
        <v/>
      </c>
      <c r="M55" s="536" t="str">
        <f>IF(基本情報入力シート!R77="","",基本情報入力シート!R77)</f>
        <v/>
      </c>
      <c r="N55" s="536" t="str">
        <f>IF(基本情報入力シート!W77="","",基本情報入力シート!W77)</f>
        <v/>
      </c>
      <c r="O55" s="536" t="str">
        <f>IF(基本情報入力シート!X77="","",基本情報入力シート!X77)</f>
        <v/>
      </c>
      <c r="P55" s="540" t="str">
        <f>IF(基本情報入力シート!Y77="","",基本情報入力シート!Y77)</f>
        <v/>
      </c>
      <c r="Q55" s="541" t="str">
        <f>IF(基本情報入力シート!Z77="","",基本情報入力シート!Z77)</f>
        <v/>
      </c>
      <c r="R55" s="542" t="str">
        <f>IF(基本情報入力シート!AA77="","",基本情報入力シート!AA77)</f>
        <v/>
      </c>
      <c r="S55" s="58"/>
      <c r="T55" s="59"/>
      <c r="U55" s="543" t="str">
        <f>IF(P55="","",VLOOKUP(P55,'【参考】数式用 '!$A$5:$I$26,MATCH(T55,'【参考】数式用 '!$C$4:$E$4,0)+2,0))</f>
        <v/>
      </c>
      <c r="V55" s="123" t="s">
        <v>200</v>
      </c>
      <c r="W55" s="60"/>
      <c r="X55" s="120" t="s">
        <v>201</v>
      </c>
      <c r="Y55" s="60"/>
      <c r="Z55" s="120" t="s">
        <v>202</v>
      </c>
      <c r="AA55" s="60"/>
      <c r="AB55" s="120" t="s">
        <v>201</v>
      </c>
      <c r="AC55" s="60"/>
      <c r="AD55" s="120" t="s">
        <v>203</v>
      </c>
      <c r="AE55" s="544" t="s">
        <v>204</v>
      </c>
      <c r="AF55" s="545" t="str">
        <f t="shared" si="3"/>
        <v/>
      </c>
      <c r="AG55" s="548" t="s">
        <v>205</v>
      </c>
      <c r="AH55" s="547" t="str">
        <f t="shared" si="1"/>
        <v/>
      </c>
    </row>
    <row r="56" spans="1:34" ht="36.75" customHeight="1">
      <c r="A56" s="536">
        <f t="shared" si="4"/>
        <v>45</v>
      </c>
      <c r="B56" s="537" t="str">
        <f>IF(基本情報入力シート!C78="","",基本情報入力シート!C78)</f>
        <v/>
      </c>
      <c r="C56" s="538" t="str">
        <f>IF(基本情報入力シート!D78="","",基本情報入力シート!D78)</f>
        <v/>
      </c>
      <c r="D56" s="538" t="str">
        <f>IF(基本情報入力シート!E78="","",基本情報入力シート!E78)</f>
        <v/>
      </c>
      <c r="E56" s="538" t="str">
        <f>IF(基本情報入力シート!F78="","",基本情報入力シート!F78)</f>
        <v/>
      </c>
      <c r="F56" s="538" t="str">
        <f>IF(基本情報入力シート!G78="","",基本情報入力シート!G78)</f>
        <v/>
      </c>
      <c r="G56" s="538" t="str">
        <f>IF(基本情報入力シート!H78="","",基本情報入力シート!H78)</f>
        <v/>
      </c>
      <c r="H56" s="538" t="str">
        <f>IF(基本情報入力シート!I78="","",基本情報入力シート!I78)</f>
        <v/>
      </c>
      <c r="I56" s="538" t="str">
        <f>IF(基本情報入力シート!J78="","",基本情報入力シート!J78)</f>
        <v/>
      </c>
      <c r="J56" s="538" t="str">
        <f>IF(基本情報入力シート!K78="","",基本情報入力シート!K78)</f>
        <v/>
      </c>
      <c r="K56" s="539" t="str">
        <f>IF(基本情報入力シート!L78="","",基本情報入力シート!L78)</f>
        <v/>
      </c>
      <c r="L56" s="536" t="str">
        <f>IF(基本情報入力シート!M78="","",基本情報入力シート!M78)</f>
        <v/>
      </c>
      <c r="M56" s="536" t="str">
        <f>IF(基本情報入力シート!R78="","",基本情報入力シート!R78)</f>
        <v/>
      </c>
      <c r="N56" s="536" t="str">
        <f>IF(基本情報入力シート!W78="","",基本情報入力シート!W78)</f>
        <v/>
      </c>
      <c r="O56" s="536" t="str">
        <f>IF(基本情報入力シート!X78="","",基本情報入力シート!X78)</f>
        <v/>
      </c>
      <c r="P56" s="540" t="str">
        <f>IF(基本情報入力シート!Y78="","",基本情報入力シート!Y78)</f>
        <v/>
      </c>
      <c r="Q56" s="541" t="str">
        <f>IF(基本情報入力シート!Z78="","",基本情報入力シート!Z78)</f>
        <v/>
      </c>
      <c r="R56" s="542" t="str">
        <f>IF(基本情報入力シート!AA78="","",基本情報入力シート!AA78)</f>
        <v/>
      </c>
      <c r="S56" s="58"/>
      <c r="T56" s="59"/>
      <c r="U56" s="543" t="str">
        <f>IF(P56="","",VLOOKUP(P56,'【参考】数式用 '!$A$5:$I$26,MATCH(T56,'【参考】数式用 '!$C$4:$E$4,0)+2,0))</f>
        <v/>
      </c>
      <c r="V56" s="123" t="s">
        <v>200</v>
      </c>
      <c r="W56" s="60"/>
      <c r="X56" s="120" t="s">
        <v>201</v>
      </c>
      <c r="Y56" s="60"/>
      <c r="Z56" s="120" t="s">
        <v>202</v>
      </c>
      <c r="AA56" s="60"/>
      <c r="AB56" s="120" t="s">
        <v>201</v>
      </c>
      <c r="AC56" s="60"/>
      <c r="AD56" s="120" t="s">
        <v>203</v>
      </c>
      <c r="AE56" s="544" t="s">
        <v>204</v>
      </c>
      <c r="AF56" s="545" t="str">
        <f t="shared" si="3"/>
        <v/>
      </c>
      <c r="AG56" s="548" t="s">
        <v>205</v>
      </c>
      <c r="AH56" s="547" t="str">
        <f t="shared" si="1"/>
        <v/>
      </c>
    </row>
    <row r="57" spans="1:34" ht="36.75" customHeight="1">
      <c r="A57" s="536">
        <f t="shared" si="4"/>
        <v>46</v>
      </c>
      <c r="B57" s="537" t="str">
        <f>IF(基本情報入力シート!C79="","",基本情報入力シート!C79)</f>
        <v/>
      </c>
      <c r="C57" s="538" t="str">
        <f>IF(基本情報入力シート!D79="","",基本情報入力シート!D79)</f>
        <v/>
      </c>
      <c r="D57" s="538" t="str">
        <f>IF(基本情報入力シート!E79="","",基本情報入力シート!E79)</f>
        <v/>
      </c>
      <c r="E57" s="538" t="str">
        <f>IF(基本情報入力シート!F79="","",基本情報入力シート!F79)</f>
        <v/>
      </c>
      <c r="F57" s="538" t="str">
        <f>IF(基本情報入力シート!G79="","",基本情報入力シート!G79)</f>
        <v/>
      </c>
      <c r="G57" s="538" t="str">
        <f>IF(基本情報入力シート!H79="","",基本情報入力シート!H79)</f>
        <v/>
      </c>
      <c r="H57" s="538" t="str">
        <f>IF(基本情報入力シート!I79="","",基本情報入力シート!I79)</f>
        <v/>
      </c>
      <c r="I57" s="538" t="str">
        <f>IF(基本情報入力シート!J79="","",基本情報入力シート!J79)</f>
        <v/>
      </c>
      <c r="J57" s="538" t="str">
        <f>IF(基本情報入力シート!K79="","",基本情報入力シート!K79)</f>
        <v/>
      </c>
      <c r="K57" s="539" t="str">
        <f>IF(基本情報入力シート!L79="","",基本情報入力シート!L79)</f>
        <v/>
      </c>
      <c r="L57" s="536" t="str">
        <f>IF(基本情報入力シート!M79="","",基本情報入力シート!M79)</f>
        <v/>
      </c>
      <c r="M57" s="536" t="str">
        <f>IF(基本情報入力シート!R79="","",基本情報入力シート!R79)</f>
        <v/>
      </c>
      <c r="N57" s="536" t="str">
        <f>IF(基本情報入力シート!W79="","",基本情報入力シート!W79)</f>
        <v/>
      </c>
      <c r="O57" s="536" t="str">
        <f>IF(基本情報入力シート!X79="","",基本情報入力シート!X79)</f>
        <v/>
      </c>
      <c r="P57" s="540" t="str">
        <f>IF(基本情報入力シート!Y79="","",基本情報入力シート!Y79)</f>
        <v/>
      </c>
      <c r="Q57" s="541" t="str">
        <f>IF(基本情報入力シート!Z79="","",基本情報入力シート!Z79)</f>
        <v/>
      </c>
      <c r="R57" s="542" t="str">
        <f>IF(基本情報入力シート!AA79="","",基本情報入力シート!AA79)</f>
        <v/>
      </c>
      <c r="S57" s="58"/>
      <c r="T57" s="59"/>
      <c r="U57" s="543" t="str">
        <f>IF(P57="","",VLOOKUP(P57,'【参考】数式用 '!$A$5:$I$26,MATCH(T57,'【参考】数式用 '!$C$4:$E$4,0)+2,0))</f>
        <v/>
      </c>
      <c r="V57" s="123" t="s">
        <v>200</v>
      </c>
      <c r="W57" s="60"/>
      <c r="X57" s="120" t="s">
        <v>201</v>
      </c>
      <c r="Y57" s="60"/>
      <c r="Z57" s="120" t="s">
        <v>202</v>
      </c>
      <c r="AA57" s="60"/>
      <c r="AB57" s="120" t="s">
        <v>201</v>
      </c>
      <c r="AC57" s="60"/>
      <c r="AD57" s="120" t="s">
        <v>203</v>
      </c>
      <c r="AE57" s="544" t="s">
        <v>204</v>
      </c>
      <c r="AF57" s="545" t="str">
        <f t="shared" si="3"/>
        <v/>
      </c>
      <c r="AG57" s="548" t="s">
        <v>205</v>
      </c>
      <c r="AH57" s="547" t="str">
        <f t="shared" si="1"/>
        <v/>
      </c>
    </row>
    <row r="58" spans="1:34" ht="36.75" customHeight="1">
      <c r="A58" s="536">
        <f t="shared" si="4"/>
        <v>47</v>
      </c>
      <c r="B58" s="537" t="str">
        <f>IF(基本情報入力シート!C80="","",基本情報入力シート!C80)</f>
        <v/>
      </c>
      <c r="C58" s="538" t="str">
        <f>IF(基本情報入力シート!D80="","",基本情報入力シート!D80)</f>
        <v/>
      </c>
      <c r="D58" s="538" t="str">
        <f>IF(基本情報入力シート!E80="","",基本情報入力シート!E80)</f>
        <v/>
      </c>
      <c r="E58" s="538" t="str">
        <f>IF(基本情報入力シート!F80="","",基本情報入力シート!F80)</f>
        <v/>
      </c>
      <c r="F58" s="538" t="str">
        <f>IF(基本情報入力シート!G80="","",基本情報入力シート!G80)</f>
        <v/>
      </c>
      <c r="G58" s="538" t="str">
        <f>IF(基本情報入力シート!H80="","",基本情報入力シート!H80)</f>
        <v/>
      </c>
      <c r="H58" s="538" t="str">
        <f>IF(基本情報入力シート!I80="","",基本情報入力シート!I80)</f>
        <v/>
      </c>
      <c r="I58" s="538" t="str">
        <f>IF(基本情報入力シート!J80="","",基本情報入力シート!J80)</f>
        <v/>
      </c>
      <c r="J58" s="538" t="str">
        <f>IF(基本情報入力シート!K80="","",基本情報入力シート!K80)</f>
        <v/>
      </c>
      <c r="K58" s="539" t="str">
        <f>IF(基本情報入力シート!L80="","",基本情報入力シート!L80)</f>
        <v/>
      </c>
      <c r="L58" s="536" t="str">
        <f>IF(基本情報入力シート!M80="","",基本情報入力シート!M80)</f>
        <v/>
      </c>
      <c r="M58" s="536" t="str">
        <f>IF(基本情報入力シート!R80="","",基本情報入力シート!R80)</f>
        <v/>
      </c>
      <c r="N58" s="536" t="str">
        <f>IF(基本情報入力シート!W80="","",基本情報入力シート!W80)</f>
        <v/>
      </c>
      <c r="O58" s="536" t="str">
        <f>IF(基本情報入力シート!X80="","",基本情報入力シート!X80)</f>
        <v/>
      </c>
      <c r="P58" s="540" t="str">
        <f>IF(基本情報入力シート!Y80="","",基本情報入力シート!Y80)</f>
        <v/>
      </c>
      <c r="Q58" s="541" t="str">
        <f>IF(基本情報入力シート!Z80="","",基本情報入力シート!Z80)</f>
        <v/>
      </c>
      <c r="R58" s="542" t="str">
        <f>IF(基本情報入力シート!AA80="","",基本情報入力シート!AA80)</f>
        <v/>
      </c>
      <c r="S58" s="58"/>
      <c r="T58" s="59"/>
      <c r="U58" s="543" t="str">
        <f>IF(P58="","",VLOOKUP(P58,'【参考】数式用 '!$A$5:$I$26,MATCH(T58,'【参考】数式用 '!$C$4:$E$4,0)+2,0))</f>
        <v/>
      </c>
      <c r="V58" s="123" t="s">
        <v>200</v>
      </c>
      <c r="W58" s="60"/>
      <c r="X58" s="120" t="s">
        <v>201</v>
      </c>
      <c r="Y58" s="60"/>
      <c r="Z58" s="120" t="s">
        <v>202</v>
      </c>
      <c r="AA58" s="60"/>
      <c r="AB58" s="120" t="s">
        <v>201</v>
      </c>
      <c r="AC58" s="60"/>
      <c r="AD58" s="120" t="s">
        <v>203</v>
      </c>
      <c r="AE58" s="544" t="s">
        <v>204</v>
      </c>
      <c r="AF58" s="545" t="str">
        <f t="shared" si="3"/>
        <v/>
      </c>
      <c r="AG58" s="548" t="s">
        <v>205</v>
      </c>
      <c r="AH58" s="547" t="str">
        <f t="shared" si="1"/>
        <v/>
      </c>
    </row>
    <row r="59" spans="1:34" ht="36.75" customHeight="1">
      <c r="A59" s="536">
        <f t="shared" si="4"/>
        <v>48</v>
      </c>
      <c r="B59" s="537" t="str">
        <f>IF(基本情報入力シート!C81="","",基本情報入力シート!C81)</f>
        <v/>
      </c>
      <c r="C59" s="538" t="str">
        <f>IF(基本情報入力シート!D81="","",基本情報入力シート!D81)</f>
        <v/>
      </c>
      <c r="D59" s="538" t="str">
        <f>IF(基本情報入力シート!E81="","",基本情報入力シート!E81)</f>
        <v/>
      </c>
      <c r="E59" s="538" t="str">
        <f>IF(基本情報入力シート!F81="","",基本情報入力シート!F81)</f>
        <v/>
      </c>
      <c r="F59" s="538" t="str">
        <f>IF(基本情報入力シート!G81="","",基本情報入力シート!G81)</f>
        <v/>
      </c>
      <c r="G59" s="538" t="str">
        <f>IF(基本情報入力シート!H81="","",基本情報入力シート!H81)</f>
        <v/>
      </c>
      <c r="H59" s="538" t="str">
        <f>IF(基本情報入力シート!I81="","",基本情報入力シート!I81)</f>
        <v/>
      </c>
      <c r="I59" s="538" t="str">
        <f>IF(基本情報入力シート!J81="","",基本情報入力シート!J81)</f>
        <v/>
      </c>
      <c r="J59" s="538" t="str">
        <f>IF(基本情報入力シート!K81="","",基本情報入力シート!K81)</f>
        <v/>
      </c>
      <c r="K59" s="539" t="str">
        <f>IF(基本情報入力シート!L81="","",基本情報入力シート!L81)</f>
        <v/>
      </c>
      <c r="L59" s="536" t="str">
        <f>IF(基本情報入力シート!M81="","",基本情報入力シート!M81)</f>
        <v/>
      </c>
      <c r="M59" s="536" t="str">
        <f>IF(基本情報入力シート!R81="","",基本情報入力シート!R81)</f>
        <v/>
      </c>
      <c r="N59" s="536" t="str">
        <f>IF(基本情報入力シート!W81="","",基本情報入力シート!W81)</f>
        <v/>
      </c>
      <c r="O59" s="536" t="str">
        <f>IF(基本情報入力シート!X81="","",基本情報入力シート!X81)</f>
        <v/>
      </c>
      <c r="P59" s="540" t="str">
        <f>IF(基本情報入力シート!Y81="","",基本情報入力シート!Y81)</f>
        <v/>
      </c>
      <c r="Q59" s="541" t="str">
        <f>IF(基本情報入力シート!Z81="","",基本情報入力シート!Z81)</f>
        <v/>
      </c>
      <c r="R59" s="542" t="str">
        <f>IF(基本情報入力シート!AA81="","",基本情報入力シート!AA81)</f>
        <v/>
      </c>
      <c r="S59" s="58"/>
      <c r="T59" s="59"/>
      <c r="U59" s="543" t="str">
        <f>IF(P59="","",VLOOKUP(P59,'【参考】数式用 '!$A$5:$I$26,MATCH(T59,'【参考】数式用 '!$C$4:$E$4,0)+2,0))</f>
        <v/>
      </c>
      <c r="V59" s="123" t="s">
        <v>200</v>
      </c>
      <c r="W59" s="60"/>
      <c r="X59" s="120" t="s">
        <v>201</v>
      </c>
      <c r="Y59" s="60"/>
      <c r="Z59" s="120" t="s">
        <v>202</v>
      </c>
      <c r="AA59" s="60"/>
      <c r="AB59" s="120" t="s">
        <v>201</v>
      </c>
      <c r="AC59" s="60"/>
      <c r="AD59" s="120" t="s">
        <v>203</v>
      </c>
      <c r="AE59" s="544" t="s">
        <v>204</v>
      </c>
      <c r="AF59" s="545" t="str">
        <f t="shared" si="3"/>
        <v/>
      </c>
      <c r="AG59" s="548" t="s">
        <v>205</v>
      </c>
      <c r="AH59" s="547" t="str">
        <f t="shared" si="1"/>
        <v/>
      </c>
    </row>
    <row r="60" spans="1:34" ht="36.75" customHeight="1">
      <c r="A60" s="536">
        <f t="shared" si="4"/>
        <v>49</v>
      </c>
      <c r="B60" s="537" t="str">
        <f>IF(基本情報入力シート!C82="","",基本情報入力シート!C82)</f>
        <v/>
      </c>
      <c r="C60" s="538" t="str">
        <f>IF(基本情報入力シート!D82="","",基本情報入力シート!D82)</f>
        <v/>
      </c>
      <c r="D60" s="538" t="str">
        <f>IF(基本情報入力シート!E82="","",基本情報入力シート!E82)</f>
        <v/>
      </c>
      <c r="E60" s="538" t="str">
        <f>IF(基本情報入力シート!F82="","",基本情報入力シート!F82)</f>
        <v/>
      </c>
      <c r="F60" s="538" t="str">
        <f>IF(基本情報入力シート!G82="","",基本情報入力シート!G82)</f>
        <v/>
      </c>
      <c r="G60" s="538" t="str">
        <f>IF(基本情報入力シート!H82="","",基本情報入力シート!H82)</f>
        <v/>
      </c>
      <c r="H60" s="538" t="str">
        <f>IF(基本情報入力シート!I82="","",基本情報入力シート!I82)</f>
        <v/>
      </c>
      <c r="I60" s="538" t="str">
        <f>IF(基本情報入力シート!J82="","",基本情報入力シート!J82)</f>
        <v/>
      </c>
      <c r="J60" s="538" t="str">
        <f>IF(基本情報入力シート!K82="","",基本情報入力シート!K82)</f>
        <v/>
      </c>
      <c r="K60" s="539" t="str">
        <f>IF(基本情報入力シート!L82="","",基本情報入力シート!L82)</f>
        <v/>
      </c>
      <c r="L60" s="536" t="str">
        <f>IF(基本情報入力シート!M82="","",基本情報入力シート!M82)</f>
        <v/>
      </c>
      <c r="M60" s="536" t="str">
        <f>IF(基本情報入力シート!R82="","",基本情報入力シート!R82)</f>
        <v/>
      </c>
      <c r="N60" s="536" t="str">
        <f>IF(基本情報入力シート!W82="","",基本情報入力シート!W82)</f>
        <v/>
      </c>
      <c r="O60" s="536" t="str">
        <f>IF(基本情報入力シート!X82="","",基本情報入力シート!X82)</f>
        <v/>
      </c>
      <c r="P60" s="540" t="str">
        <f>IF(基本情報入力シート!Y82="","",基本情報入力シート!Y82)</f>
        <v/>
      </c>
      <c r="Q60" s="541" t="str">
        <f>IF(基本情報入力シート!Z82="","",基本情報入力シート!Z82)</f>
        <v/>
      </c>
      <c r="R60" s="542" t="str">
        <f>IF(基本情報入力シート!AA82="","",基本情報入力シート!AA82)</f>
        <v/>
      </c>
      <c r="S60" s="58"/>
      <c r="T60" s="59"/>
      <c r="U60" s="543" t="str">
        <f>IF(P60="","",VLOOKUP(P60,'【参考】数式用 '!$A$5:$I$26,MATCH(T60,'【参考】数式用 '!$C$4:$E$4,0)+2,0))</f>
        <v/>
      </c>
      <c r="V60" s="123" t="s">
        <v>200</v>
      </c>
      <c r="W60" s="60"/>
      <c r="X60" s="120" t="s">
        <v>201</v>
      </c>
      <c r="Y60" s="60"/>
      <c r="Z60" s="120" t="s">
        <v>202</v>
      </c>
      <c r="AA60" s="60"/>
      <c r="AB60" s="120" t="s">
        <v>201</v>
      </c>
      <c r="AC60" s="60"/>
      <c r="AD60" s="120" t="s">
        <v>203</v>
      </c>
      <c r="AE60" s="544" t="s">
        <v>204</v>
      </c>
      <c r="AF60" s="545" t="str">
        <f t="shared" si="3"/>
        <v/>
      </c>
      <c r="AG60" s="548" t="s">
        <v>205</v>
      </c>
      <c r="AH60" s="547" t="str">
        <f t="shared" si="1"/>
        <v/>
      </c>
    </row>
    <row r="61" spans="1:34" ht="36.75" customHeight="1">
      <c r="A61" s="536">
        <f t="shared" si="4"/>
        <v>50</v>
      </c>
      <c r="B61" s="537" t="str">
        <f>IF(基本情報入力シート!C83="","",基本情報入力シート!C83)</f>
        <v/>
      </c>
      <c r="C61" s="538" t="str">
        <f>IF(基本情報入力シート!D83="","",基本情報入力シート!D83)</f>
        <v/>
      </c>
      <c r="D61" s="538" t="str">
        <f>IF(基本情報入力シート!E83="","",基本情報入力シート!E83)</f>
        <v/>
      </c>
      <c r="E61" s="538" t="str">
        <f>IF(基本情報入力シート!F83="","",基本情報入力シート!F83)</f>
        <v/>
      </c>
      <c r="F61" s="538" t="str">
        <f>IF(基本情報入力シート!G83="","",基本情報入力シート!G83)</f>
        <v/>
      </c>
      <c r="G61" s="538" t="str">
        <f>IF(基本情報入力シート!H83="","",基本情報入力シート!H83)</f>
        <v/>
      </c>
      <c r="H61" s="538" t="str">
        <f>IF(基本情報入力シート!I83="","",基本情報入力シート!I83)</f>
        <v/>
      </c>
      <c r="I61" s="538" t="str">
        <f>IF(基本情報入力シート!J83="","",基本情報入力シート!J83)</f>
        <v/>
      </c>
      <c r="J61" s="538" t="str">
        <f>IF(基本情報入力シート!K83="","",基本情報入力シート!K83)</f>
        <v/>
      </c>
      <c r="K61" s="539" t="str">
        <f>IF(基本情報入力シート!L83="","",基本情報入力シート!L83)</f>
        <v/>
      </c>
      <c r="L61" s="536" t="str">
        <f>IF(基本情報入力シート!M83="","",基本情報入力シート!M83)</f>
        <v/>
      </c>
      <c r="M61" s="536" t="str">
        <f>IF(基本情報入力シート!R83="","",基本情報入力シート!R83)</f>
        <v/>
      </c>
      <c r="N61" s="536" t="str">
        <f>IF(基本情報入力シート!W83="","",基本情報入力シート!W83)</f>
        <v/>
      </c>
      <c r="O61" s="536" t="str">
        <f>IF(基本情報入力シート!X83="","",基本情報入力シート!X83)</f>
        <v/>
      </c>
      <c r="P61" s="540" t="str">
        <f>IF(基本情報入力シート!Y83="","",基本情報入力シート!Y83)</f>
        <v/>
      </c>
      <c r="Q61" s="541" t="str">
        <f>IF(基本情報入力シート!Z83="","",基本情報入力シート!Z83)</f>
        <v/>
      </c>
      <c r="R61" s="542" t="str">
        <f>IF(基本情報入力シート!AA83="","",基本情報入力シート!AA83)</f>
        <v/>
      </c>
      <c r="S61" s="58"/>
      <c r="T61" s="59"/>
      <c r="U61" s="543" t="str">
        <f>IF(P61="","",VLOOKUP(P61,'【参考】数式用 '!$A$5:$I$26,MATCH(T61,'【参考】数式用 '!$C$4:$E$4,0)+2,0))</f>
        <v/>
      </c>
      <c r="V61" s="123" t="s">
        <v>200</v>
      </c>
      <c r="W61" s="60"/>
      <c r="X61" s="120" t="s">
        <v>201</v>
      </c>
      <c r="Y61" s="60"/>
      <c r="Z61" s="120" t="s">
        <v>202</v>
      </c>
      <c r="AA61" s="60"/>
      <c r="AB61" s="120" t="s">
        <v>201</v>
      </c>
      <c r="AC61" s="60"/>
      <c r="AD61" s="120" t="s">
        <v>203</v>
      </c>
      <c r="AE61" s="544" t="s">
        <v>204</v>
      </c>
      <c r="AF61" s="545" t="str">
        <f t="shared" si="3"/>
        <v/>
      </c>
      <c r="AG61" s="548" t="s">
        <v>205</v>
      </c>
      <c r="AH61" s="547" t="str">
        <f t="shared" si="1"/>
        <v/>
      </c>
    </row>
    <row r="62" spans="1:34" ht="36.75" customHeight="1">
      <c r="A62" s="536">
        <f t="shared" si="4"/>
        <v>51</v>
      </c>
      <c r="B62" s="537" t="str">
        <f>IF(基本情報入力シート!C84="","",基本情報入力シート!C84)</f>
        <v/>
      </c>
      <c r="C62" s="538" t="str">
        <f>IF(基本情報入力シート!D84="","",基本情報入力シート!D84)</f>
        <v/>
      </c>
      <c r="D62" s="538" t="str">
        <f>IF(基本情報入力シート!E84="","",基本情報入力シート!E84)</f>
        <v/>
      </c>
      <c r="E62" s="538" t="str">
        <f>IF(基本情報入力シート!F84="","",基本情報入力シート!F84)</f>
        <v/>
      </c>
      <c r="F62" s="538" t="str">
        <f>IF(基本情報入力シート!G84="","",基本情報入力シート!G84)</f>
        <v/>
      </c>
      <c r="G62" s="538" t="str">
        <f>IF(基本情報入力シート!H84="","",基本情報入力シート!H84)</f>
        <v/>
      </c>
      <c r="H62" s="538" t="str">
        <f>IF(基本情報入力シート!I84="","",基本情報入力シート!I84)</f>
        <v/>
      </c>
      <c r="I62" s="538" t="str">
        <f>IF(基本情報入力シート!J84="","",基本情報入力シート!J84)</f>
        <v/>
      </c>
      <c r="J62" s="538" t="str">
        <f>IF(基本情報入力シート!K84="","",基本情報入力シート!K84)</f>
        <v/>
      </c>
      <c r="K62" s="539" t="str">
        <f>IF(基本情報入力シート!L84="","",基本情報入力シート!L84)</f>
        <v/>
      </c>
      <c r="L62" s="536" t="str">
        <f>IF(基本情報入力シート!M84="","",基本情報入力シート!M84)</f>
        <v/>
      </c>
      <c r="M62" s="536" t="str">
        <f>IF(基本情報入力シート!R84="","",基本情報入力シート!R84)</f>
        <v/>
      </c>
      <c r="N62" s="536" t="str">
        <f>IF(基本情報入力シート!W84="","",基本情報入力シート!W84)</f>
        <v/>
      </c>
      <c r="O62" s="536" t="str">
        <f>IF(基本情報入力シート!X84="","",基本情報入力シート!X84)</f>
        <v/>
      </c>
      <c r="P62" s="540" t="str">
        <f>IF(基本情報入力シート!Y84="","",基本情報入力シート!Y84)</f>
        <v/>
      </c>
      <c r="Q62" s="541" t="str">
        <f>IF(基本情報入力シート!Z84="","",基本情報入力シート!Z84)</f>
        <v/>
      </c>
      <c r="R62" s="542" t="str">
        <f>IF(基本情報入力シート!AA84="","",基本情報入力シート!AA84)</f>
        <v/>
      </c>
      <c r="S62" s="58"/>
      <c r="T62" s="59"/>
      <c r="U62" s="543" t="str">
        <f>IF(P62="","",VLOOKUP(P62,'【参考】数式用 '!$A$5:$I$26,MATCH(T62,'【参考】数式用 '!$C$4:$E$4,0)+2,0))</f>
        <v/>
      </c>
      <c r="V62" s="123" t="s">
        <v>200</v>
      </c>
      <c r="W62" s="60"/>
      <c r="X62" s="120" t="s">
        <v>201</v>
      </c>
      <c r="Y62" s="60"/>
      <c r="Z62" s="120" t="s">
        <v>202</v>
      </c>
      <c r="AA62" s="60"/>
      <c r="AB62" s="120" t="s">
        <v>201</v>
      </c>
      <c r="AC62" s="60"/>
      <c r="AD62" s="120" t="s">
        <v>203</v>
      </c>
      <c r="AE62" s="544" t="s">
        <v>204</v>
      </c>
      <c r="AF62" s="545" t="str">
        <f t="shared" si="3"/>
        <v/>
      </c>
      <c r="AG62" s="548" t="s">
        <v>205</v>
      </c>
      <c r="AH62" s="547" t="str">
        <f t="shared" si="1"/>
        <v/>
      </c>
    </row>
    <row r="63" spans="1:34" ht="36.75" customHeight="1">
      <c r="A63" s="536">
        <f t="shared" si="4"/>
        <v>52</v>
      </c>
      <c r="B63" s="537" t="str">
        <f>IF(基本情報入力シート!C85="","",基本情報入力シート!C85)</f>
        <v/>
      </c>
      <c r="C63" s="538" t="str">
        <f>IF(基本情報入力シート!D85="","",基本情報入力シート!D85)</f>
        <v/>
      </c>
      <c r="D63" s="538" t="str">
        <f>IF(基本情報入力シート!E85="","",基本情報入力シート!E85)</f>
        <v/>
      </c>
      <c r="E63" s="538" t="str">
        <f>IF(基本情報入力シート!F85="","",基本情報入力シート!F85)</f>
        <v/>
      </c>
      <c r="F63" s="538" t="str">
        <f>IF(基本情報入力シート!G85="","",基本情報入力シート!G85)</f>
        <v/>
      </c>
      <c r="G63" s="538" t="str">
        <f>IF(基本情報入力シート!H85="","",基本情報入力シート!H85)</f>
        <v/>
      </c>
      <c r="H63" s="538" t="str">
        <f>IF(基本情報入力シート!I85="","",基本情報入力シート!I85)</f>
        <v/>
      </c>
      <c r="I63" s="538" t="str">
        <f>IF(基本情報入力シート!J85="","",基本情報入力シート!J85)</f>
        <v/>
      </c>
      <c r="J63" s="538" t="str">
        <f>IF(基本情報入力シート!K85="","",基本情報入力シート!K85)</f>
        <v/>
      </c>
      <c r="K63" s="539" t="str">
        <f>IF(基本情報入力シート!L85="","",基本情報入力シート!L85)</f>
        <v/>
      </c>
      <c r="L63" s="536" t="str">
        <f>IF(基本情報入力シート!M85="","",基本情報入力シート!M85)</f>
        <v/>
      </c>
      <c r="M63" s="536" t="str">
        <f>IF(基本情報入力シート!R85="","",基本情報入力シート!R85)</f>
        <v/>
      </c>
      <c r="N63" s="536" t="str">
        <f>IF(基本情報入力シート!W85="","",基本情報入力シート!W85)</f>
        <v/>
      </c>
      <c r="O63" s="536" t="str">
        <f>IF(基本情報入力シート!X85="","",基本情報入力シート!X85)</f>
        <v/>
      </c>
      <c r="P63" s="540" t="str">
        <f>IF(基本情報入力シート!Y85="","",基本情報入力シート!Y85)</f>
        <v/>
      </c>
      <c r="Q63" s="541" t="str">
        <f>IF(基本情報入力シート!Z85="","",基本情報入力シート!Z85)</f>
        <v/>
      </c>
      <c r="R63" s="542" t="str">
        <f>IF(基本情報入力シート!AA85="","",基本情報入力シート!AA85)</f>
        <v/>
      </c>
      <c r="S63" s="58"/>
      <c r="T63" s="59"/>
      <c r="U63" s="543" t="str">
        <f>IF(P63="","",VLOOKUP(P63,'【参考】数式用 '!$A$5:$I$26,MATCH(T63,'【参考】数式用 '!$C$4:$E$4,0)+2,0))</f>
        <v/>
      </c>
      <c r="V63" s="123" t="s">
        <v>200</v>
      </c>
      <c r="W63" s="60"/>
      <c r="X63" s="120" t="s">
        <v>201</v>
      </c>
      <c r="Y63" s="60"/>
      <c r="Z63" s="120" t="s">
        <v>202</v>
      </c>
      <c r="AA63" s="60"/>
      <c r="AB63" s="120" t="s">
        <v>201</v>
      </c>
      <c r="AC63" s="60"/>
      <c r="AD63" s="120" t="s">
        <v>203</v>
      </c>
      <c r="AE63" s="544" t="s">
        <v>204</v>
      </c>
      <c r="AF63" s="545" t="str">
        <f t="shared" si="3"/>
        <v/>
      </c>
      <c r="AG63" s="548" t="s">
        <v>205</v>
      </c>
      <c r="AH63" s="547" t="str">
        <f t="shared" si="1"/>
        <v/>
      </c>
    </row>
    <row r="64" spans="1:34" ht="36.75" customHeight="1">
      <c r="A64" s="536">
        <f t="shared" si="4"/>
        <v>53</v>
      </c>
      <c r="B64" s="537" t="str">
        <f>IF(基本情報入力シート!C86="","",基本情報入力シート!C86)</f>
        <v/>
      </c>
      <c r="C64" s="538" t="str">
        <f>IF(基本情報入力シート!D86="","",基本情報入力シート!D86)</f>
        <v/>
      </c>
      <c r="D64" s="538" t="str">
        <f>IF(基本情報入力シート!E86="","",基本情報入力シート!E86)</f>
        <v/>
      </c>
      <c r="E64" s="538" t="str">
        <f>IF(基本情報入力シート!F86="","",基本情報入力シート!F86)</f>
        <v/>
      </c>
      <c r="F64" s="538" t="str">
        <f>IF(基本情報入力シート!G86="","",基本情報入力シート!G86)</f>
        <v/>
      </c>
      <c r="G64" s="538" t="str">
        <f>IF(基本情報入力シート!H86="","",基本情報入力シート!H86)</f>
        <v/>
      </c>
      <c r="H64" s="538" t="str">
        <f>IF(基本情報入力シート!I86="","",基本情報入力シート!I86)</f>
        <v/>
      </c>
      <c r="I64" s="538" t="str">
        <f>IF(基本情報入力シート!J86="","",基本情報入力シート!J86)</f>
        <v/>
      </c>
      <c r="J64" s="538" t="str">
        <f>IF(基本情報入力シート!K86="","",基本情報入力シート!K86)</f>
        <v/>
      </c>
      <c r="K64" s="539" t="str">
        <f>IF(基本情報入力シート!L86="","",基本情報入力シート!L86)</f>
        <v/>
      </c>
      <c r="L64" s="536" t="str">
        <f>IF(基本情報入力シート!M86="","",基本情報入力シート!M86)</f>
        <v/>
      </c>
      <c r="M64" s="536" t="str">
        <f>IF(基本情報入力シート!R86="","",基本情報入力シート!R86)</f>
        <v/>
      </c>
      <c r="N64" s="536" t="str">
        <f>IF(基本情報入力シート!W86="","",基本情報入力シート!W86)</f>
        <v/>
      </c>
      <c r="O64" s="536" t="str">
        <f>IF(基本情報入力シート!X86="","",基本情報入力シート!X86)</f>
        <v/>
      </c>
      <c r="P64" s="540" t="str">
        <f>IF(基本情報入力シート!Y86="","",基本情報入力シート!Y86)</f>
        <v/>
      </c>
      <c r="Q64" s="541" t="str">
        <f>IF(基本情報入力シート!Z86="","",基本情報入力シート!Z86)</f>
        <v/>
      </c>
      <c r="R64" s="542" t="str">
        <f>IF(基本情報入力シート!AA86="","",基本情報入力シート!AA86)</f>
        <v/>
      </c>
      <c r="S64" s="58"/>
      <c r="T64" s="59"/>
      <c r="U64" s="543" t="str">
        <f>IF(P64="","",VLOOKUP(P64,'【参考】数式用 '!$A$5:$I$26,MATCH(T64,'【参考】数式用 '!$C$4:$E$4,0)+2,0))</f>
        <v/>
      </c>
      <c r="V64" s="123" t="s">
        <v>200</v>
      </c>
      <c r="W64" s="60"/>
      <c r="X64" s="120" t="s">
        <v>201</v>
      </c>
      <c r="Y64" s="60"/>
      <c r="Z64" s="120" t="s">
        <v>202</v>
      </c>
      <c r="AA64" s="60"/>
      <c r="AB64" s="120" t="s">
        <v>201</v>
      </c>
      <c r="AC64" s="60"/>
      <c r="AD64" s="120" t="s">
        <v>203</v>
      </c>
      <c r="AE64" s="544" t="s">
        <v>204</v>
      </c>
      <c r="AF64" s="545" t="str">
        <f t="shared" si="3"/>
        <v/>
      </c>
      <c r="AG64" s="548" t="s">
        <v>205</v>
      </c>
      <c r="AH64" s="547" t="str">
        <f t="shared" si="1"/>
        <v/>
      </c>
    </row>
    <row r="65" spans="1:34" ht="36.75" customHeight="1">
      <c r="A65" s="536">
        <f t="shared" si="4"/>
        <v>54</v>
      </c>
      <c r="B65" s="537" t="str">
        <f>IF(基本情報入力シート!C87="","",基本情報入力シート!C87)</f>
        <v/>
      </c>
      <c r="C65" s="538" t="str">
        <f>IF(基本情報入力シート!D87="","",基本情報入力シート!D87)</f>
        <v/>
      </c>
      <c r="D65" s="538" t="str">
        <f>IF(基本情報入力シート!E87="","",基本情報入力シート!E87)</f>
        <v/>
      </c>
      <c r="E65" s="538" t="str">
        <f>IF(基本情報入力シート!F87="","",基本情報入力シート!F87)</f>
        <v/>
      </c>
      <c r="F65" s="538" t="str">
        <f>IF(基本情報入力シート!G87="","",基本情報入力シート!G87)</f>
        <v/>
      </c>
      <c r="G65" s="538" t="str">
        <f>IF(基本情報入力シート!H87="","",基本情報入力シート!H87)</f>
        <v/>
      </c>
      <c r="H65" s="538" t="str">
        <f>IF(基本情報入力シート!I87="","",基本情報入力シート!I87)</f>
        <v/>
      </c>
      <c r="I65" s="538" t="str">
        <f>IF(基本情報入力シート!J87="","",基本情報入力シート!J87)</f>
        <v/>
      </c>
      <c r="J65" s="538" t="str">
        <f>IF(基本情報入力シート!K87="","",基本情報入力シート!K87)</f>
        <v/>
      </c>
      <c r="K65" s="539" t="str">
        <f>IF(基本情報入力シート!L87="","",基本情報入力シート!L87)</f>
        <v/>
      </c>
      <c r="L65" s="536" t="str">
        <f>IF(基本情報入力シート!M87="","",基本情報入力シート!M87)</f>
        <v/>
      </c>
      <c r="M65" s="536" t="str">
        <f>IF(基本情報入力シート!R87="","",基本情報入力シート!R87)</f>
        <v/>
      </c>
      <c r="N65" s="536" t="str">
        <f>IF(基本情報入力シート!W87="","",基本情報入力シート!W87)</f>
        <v/>
      </c>
      <c r="O65" s="536" t="str">
        <f>IF(基本情報入力シート!X87="","",基本情報入力シート!X87)</f>
        <v/>
      </c>
      <c r="P65" s="540" t="str">
        <f>IF(基本情報入力シート!Y87="","",基本情報入力シート!Y87)</f>
        <v/>
      </c>
      <c r="Q65" s="541" t="str">
        <f>IF(基本情報入力シート!Z87="","",基本情報入力シート!Z87)</f>
        <v/>
      </c>
      <c r="R65" s="542" t="str">
        <f>IF(基本情報入力シート!AA87="","",基本情報入力シート!AA87)</f>
        <v/>
      </c>
      <c r="S65" s="58"/>
      <c r="T65" s="59"/>
      <c r="U65" s="543" t="str">
        <f>IF(P65="","",VLOOKUP(P65,'【参考】数式用 '!$A$5:$I$26,MATCH(T65,'【参考】数式用 '!$C$4:$E$4,0)+2,0))</f>
        <v/>
      </c>
      <c r="V65" s="123" t="s">
        <v>200</v>
      </c>
      <c r="W65" s="60"/>
      <c r="X65" s="120" t="s">
        <v>201</v>
      </c>
      <c r="Y65" s="60"/>
      <c r="Z65" s="120" t="s">
        <v>202</v>
      </c>
      <c r="AA65" s="60"/>
      <c r="AB65" s="120" t="s">
        <v>201</v>
      </c>
      <c r="AC65" s="60"/>
      <c r="AD65" s="120" t="s">
        <v>203</v>
      </c>
      <c r="AE65" s="544" t="s">
        <v>204</v>
      </c>
      <c r="AF65" s="545" t="str">
        <f t="shared" si="3"/>
        <v/>
      </c>
      <c r="AG65" s="548" t="s">
        <v>205</v>
      </c>
      <c r="AH65" s="547" t="str">
        <f t="shared" si="1"/>
        <v/>
      </c>
    </row>
    <row r="66" spans="1:34" ht="36.75" customHeight="1">
      <c r="A66" s="536">
        <f t="shared" si="4"/>
        <v>55</v>
      </c>
      <c r="B66" s="537" t="str">
        <f>IF(基本情報入力シート!C88="","",基本情報入力シート!C88)</f>
        <v/>
      </c>
      <c r="C66" s="538" t="str">
        <f>IF(基本情報入力シート!D88="","",基本情報入力シート!D88)</f>
        <v/>
      </c>
      <c r="D66" s="538" t="str">
        <f>IF(基本情報入力シート!E88="","",基本情報入力シート!E88)</f>
        <v/>
      </c>
      <c r="E66" s="538" t="str">
        <f>IF(基本情報入力シート!F88="","",基本情報入力シート!F88)</f>
        <v/>
      </c>
      <c r="F66" s="538" t="str">
        <f>IF(基本情報入力シート!G88="","",基本情報入力シート!G88)</f>
        <v/>
      </c>
      <c r="G66" s="538" t="str">
        <f>IF(基本情報入力シート!H88="","",基本情報入力シート!H88)</f>
        <v/>
      </c>
      <c r="H66" s="538" t="str">
        <f>IF(基本情報入力シート!I88="","",基本情報入力シート!I88)</f>
        <v/>
      </c>
      <c r="I66" s="538" t="str">
        <f>IF(基本情報入力シート!J88="","",基本情報入力シート!J88)</f>
        <v/>
      </c>
      <c r="J66" s="538" t="str">
        <f>IF(基本情報入力シート!K88="","",基本情報入力シート!K88)</f>
        <v/>
      </c>
      <c r="K66" s="539" t="str">
        <f>IF(基本情報入力シート!L88="","",基本情報入力シート!L88)</f>
        <v/>
      </c>
      <c r="L66" s="536" t="str">
        <f>IF(基本情報入力シート!M88="","",基本情報入力シート!M88)</f>
        <v/>
      </c>
      <c r="M66" s="536" t="str">
        <f>IF(基本情報入力シート!R88="","",基本情報入力シート!R88)</f>
        <v/>
      </c>
      <c r="N66" s="536" t="str">
        <f>IF(基本情報入力シート!W88="","",基本情報入力シート!W88)</f>
        <v/>
      </c>
      <c r="O66" s="536" t="str">
        <f>IF(基本情報入力シート!X88="","",基本情報入力シート!X88)</f>
        <v/>
      </c>
      <c r="P66" s="540" t="str">
        <f>IF(基本情報入力シート!Y88="","",基本情報入力シート!Y88)</f>
        <v/>
      </c>
      <c r="Q66" s="541" t="str">
        <f>IF(基本情報入力シート!Z88="","",基本情報入力シート!Z88)</f>
        <v/>
      </c>
      <c r="R66" s="542" t="str">
        <f>IF(基本情報入力シート!AA88="","",基本情報入力シート!AA88)</f>
        <v/>
      </c>
      <c r="S66" s="58"/>
      <c r="T66" s="59"/>
      <c r="U66" s="543" t="str">
        <f>IF(P66="","",VLOOKUP(P66,'【参考】数式用 '!$A$5:$I$26,MATCH(T66,'【参考】数式用 '!$C$4:$E$4,0)+2,0))</f>
        <v/>
      </c>
      <c r="V66" s="123" t="s">
        <v>200</v>
      </c>
      <c r="W66" s="60"/>
      <c r="X66" s="120" t="s">
        <v>201</v>
      </c>
      <c r="Y66" s="60"/>
      <c r="Z66" s="120" t="s">
        <v>202</v>
      </c>
      <c r="AA66" s="60"/>
      <c r="AB66" s="120" t="s">
        <v>201</v>
      </c>
      <c r="AC66" s="60"/>
      <c r="AD66" s="120" t="s">
        <v>203</v>
      </c>
      <c r="AE66" s="544" t="s">
        <v>204</v>
      </c>
      <c r="AF66" s="545" t="str">
        <f t="shared" si="3"/>
        <v/>
      </c>
      <c r="AG66" s="548" t="s">
        <v>205</v>
      </c>
      <c r="AH66" s="547" t="str">
        <f t="shared" si="1"/>
        <v/>
      </c>
    </row>
    <row r="67" spans="1:34" ht="36.75" customHeight="1">
      <c r="A67" s="536">
        <f t="shared" si="4"/>
        <v>56</v>
      </c>
      <c r="B67" s="537" t="str">
        <f>IF(基本情報入力シート!C89="","",基本情報入力シート!C89)</f>
        <v/>
      </c>
      <c r="C67" s="538" t="str">
        <f>IF(基本情報入力シート!D89="","",基本情報入力シート!D89)</f>
        <v/>
      </c>
      <c r="D67" s="538" t="str">
        <f>IF(基本情報入力シート!E89="","",基本情報入力シート!E89)</f>
        <v/>
      </c>
      <c r="E67" s="538" t="str">
        <f>IF(基本情報入力シート!F89="","",基本情報入力シート!F89)</f>
        <v/>
      </c>
      <c r="F67" s="538" t="str">
        <f>IF(基本情報入力シート!G89="","",基本情報入力シート!G89)</f>
        <v/>
      </c>
      <c r="G67" s="538" t="str">
        <f>IF(基本情報入力シート!H89="","",基本情報入力シート!H89)</f>
        <v/>
      </c>
      <c r="H67" s="538" t="str">
        <f>IF(基本情報入力シート!I89="","",基本情報入力シート!I89)</f>
        <v/>
      </c>
      <c r="I67" s="538" t="str">
        <f>IF(基本情報入力シート!J89="","",基本情報入力シート!J89)</f>
        <v/>
      </c>
      <c r="J67" s="538" t="str">
        <f>IF(基本情報入力シート!K89="","",基本情報入力シート!K89)</f>
        <v/>
      </c>
      <c r="K67" s="539" t="str">
        <f>IF(基本情報入力シート!L89="","",基本情報入力シート!L89)</f>
        <v/>
      </c>
      <c r="L67" s="536" t="str">
        <f>IF(基本情報入力シート!M89="","",基本情報入力シート!M89)</f>
        <v/>
      </c>
      <c r="M67" s="536" t="str">
        <f>IF(基本情報入力シート!R89="","",基本情報入力シート!R89)</f>
        <v/>
      </c>
      <c r="N67" s="536" t="str">
        <f>IF(基本情報入力シート!W89="","",基本情報入力シート!W89)</f>
        <v/>
      </c>
      <c r="O67" s="536" t="str">
        <f>IF(基本情報入力シート!X89="","",基本情報入力シート!X89)</f>
        <v/>
      </c>
      <c r="P67" s="540" t="str">
        <f>IF(基本情報入力シート!Y89="","",基本情報入力シート!Y89)</f>
        <v/>
      </c>
      <c r="Q67" s="541" t="str">
        <f>IF(基本情報入力シート!Z89="","",基本情報入力シート!Z89)</f>
        <v/>
      </c>
      <c r="R67" s="542" t="str">
        <f>IF(基本情報入力シート!AA89="","",基本情報入力シート!AA89)</f>
        <v/>
      </c>
      <c r="S67" s="58"/>
      <c r="T67" s="59"/>
      <c r="U67" s="543" t="str">
        <f>IF(P67="","",VLOOKUP(P67,'【参考】数式用 '!$A$5:$I$26,MATCH(T67,'【参考】数式用 '!$C$4:$E$4,0)+2,0))</f>
        <v/>
      </c>
      <c r="V67" s="123" t="s">
        <v>200</v>
      </c>
      <c r="W67" s="60"/>
      <c r="X67" s="120" t="s">
        <v>201</v>
      </c>
      <c r="Y67" s="60"/>
      <c r="Z67" s="120" t="s">
        <v>202</v>
      </c>
      <c r="AA67" s="60"/>
      <c r="AB67" s="120" t="s">
        <v>201</v>
      </c>
      <c r="AC67" s="60"/>
      <c r="AD67" s="120" t="s">
        <v>203</v>
      </c>
      <c r="AE67" s="544" t="s">
        <v>204</v>
      </c>
      <c r="AF67" s="545" t="str">
        <f t="shared" si="3"/>
        <v/>
      </c>
      <c r="AG67" s="548" t="s">
        <v>205</v>
      </c>
      <c r="AH67" s="547" t="str">
        <f t="shared" si="1"/>
        <v/>
      </c>
    </row>
    <row r="68" spans="1:34" ht="36.75" customHeight="1">
      <c r="A68" s="536">
        <f t="shared" si="4"/>
        <v>57</v>
      </c>
      <c r="B68" s="537" t="str">
        <f>IF(基本情報入力シート!C90="","",基本情報入力シート!C90)</f>
        <v/>
      </c>
      <c r="C68" s="538" t="str">
        <f>IF(基本情報入力シート!D90="","",基本情報入力シート!D90)</f>
        <v/>
      </c>
      <c r="D68" s="538" t="str">
        <f>IF(基本情報入力シート!E90="","",基本情報入力シート!E90)</f>
        <v/>
      </c>
      <c r="E68" s="538" t="str">
        <f>IF(基本情報入力シート!F90="","",基本情報入力シート!F90)</f>
        <v/>
      </c>
      <c r="F68" s="538" t="str">
        <f>IF(基本情報入力シート!G90="","",基本情報入力シート!G90)</f>
        <v/>
      </c>
      <c r="G68" s="538" t="str">
        <f>IF(基本情報入力シート!H90="","",基本情報入力シート!H90)</f>
        <v/>
      </c>
      <c r="H68" s="538" t="str">
        <f>IF(基本情報入力シート!I90="","",基本情報入力シート!I90)</f>
        <v/>
      </c>
      <c r="I68" s="538" t="str">
        <f>IF(基本情報入力シート!J90="","",基本情報入力シート!J90)</f>
        <v/>
      </c>
      <c r="J68" s="538" t="str">
        <f>IF(基本情報入力シート!K90="","",基本情報入力シート!K90)</f>
        <v/>
      </c>
      <c r="K68" s="539" t="str">
        <f>IF(基本情報入力シート!L90="","",基本情報入力シート!L90)</f>
        <v/>
      </c>
      <c r="L68" s="536" t="str">
        <f>IF(基本情報入力シート!M90="","",基本情報入力シート!M90)</f>
        <v/>
      </c>
      <c r="M68" s="536" t="str">
        <f>IF(基本情報入力シート!R90="","",基本情報入力シート!R90)</f>
        <v/>
      </c>
      <c r="N68" s="536" t="str">
        <f>IF(基本情報入力シート!W90="","",基本情報入力シート!W90)</f>
        <v/>
      </c>
      <c r="O68" s="536" t="str">
        <f>IF(基本情報入力シート!X90="","",基本情報入力シート!X90)</f>
        <v/>
      </c>
      <c r="P68" s="540" t="str">
        <f>IF(基本情報入力シート!Y90="","",基本情報入力シート!Y90)</f>
        <v/>
      </c>
      <c r="Q68" s="541" t="str">
        <f>IF(基本情報入力シート!Z90="","",基本情報入力シート!Z90)</f>
        <v/>
      </c>
      <c r="R68" s="542" t="str">
        <f>IF(基本情報入力シート!AA90="","",基本情報入力シート!AA90)</f>
        <v/>
      </c>
      <c r="S68" s="58"/>
      <c r="T68" s="59"/>
      <c r="U68" s="543" t="str">
        <f>IF(P68="","",VLOOKUP(P68,'【参考】数式用 '!$A$5:$I$26,MATCH(T68,'【参考】数式用 '!$C$4:$E$4,0)+2,0))</f>
        <v/>
      </c>
      <c r="V68" s="123" t="s">
        <v>200</v>
      </c>
      <c r="W68" s="60"/>
      <c r="X68" s="120" t="s">
        <v>201</v>
      </c>
      <c r="Y68" s="60"/>
      <c r="Z68" s="120" t="s">
        <v>202</v>
      </c>
      <c r="AA68" s="60"/>
      <c r="AB68" s="120" t="s">
        <v>201</v>
      </c>
      <c r="AC68" s="60"/>
      <c r="AD68" s="120" t="s">
        <v>203</v>
      </c>
      <c r="AE68" s="544" t="s">
        <v>204</v>
      </c>
      <c r="AF68" s="545" t="str">
        <f t="shared" si="3"/>
        <v/>
      </c>
      <c r="AG68" s="548" t="s">
        <v>205</v>
      </c>
      <c r="AH68" s="547" t="str">
        <f t="shared" si="1"/>
        <v/>
      </c>
    </row>
    <row r="69" spans="1:34" ht="36.75" customHeight="1">
      <c r="A69" s="536">
        <f t="shared" si="4"/>
        <v>58</v>
      </c>
      <c r="B69" s="537" t="str">
        <f>IF(基本情報入力シート!C91="","",基本情報入力シート!C91)</f>
        <v/>
      </c>
      <c r="C69" s="538" t="str">
        <f>IF(基本情報入力シート!D91="","",基本情報入力シート!D91)</f>
        <v/>
      </c>
      <c r="D69" s="538" t="str">
        <f>IF(基本情報入力シート!E91="","",基本情報入力シート!E91)</f>
        <v/>
      </c>
      <c r="E69" s="538" t="str">
        <f>IF(基本情報入力シート!F91="","",基本情報入力シート!F91)</f>
        <v/>
      </c>
      <c r="F69" s="538" t="str">
        <f>IF(基本情報入力シート!G91="","",基本情報入力シート!G91)</f>
        <v/>
      </c>
      <c r="G69" s="538" t="str">
        <f>IF(基本情報入力シート!H91="","",基本情報入力シート!H91)</f>
        <v/>
      </c>
      <c r="H69" s="538" t="str">
        <f>IF(基本情報入力シート!I91="","",基本情報入力シート!I91)</f>
        <v/>
      </c>
      <c r="I69" s="538" t="str">
        <f>IF(基本情報入力シート!J91="","",基本情報入力シート!J91)</f>
        <v/>
      </c>
      <c r="J69" s="538" t="str">
        <f>IF(基本情報入力シート!K91="","",基本情報入力シート!K91)</f>
        <v/>
      </c>
      <c r="K69" s="539" t="str">
        <f>IF(基本情報入力シート!L91="","",基本情報入力シート!L91)</f>
        <v/>
      </c>
      <c r="L69" s="536" t="str">
        <f>IF(基本情報入力シート!M91="","",基本情報入力シート!M91)</f>
        <v/>
      </c>
      <c r="M69" s="536" t="str">
        <f>IF(基本情報入力シート!R91="","",基本情報入力シート!R91)</f>
        <v/>
      </c>
      <c r="N69" s="536" t="str">
        <f>IF(基本情報入力シート!W91="","",基本情報入力シート!W91)</f>
        <v/>
      </c>
      <c r="O69" s="536" t="str">
        <f>IF(基本情報入力シート!X91="","",基本情報入力シート!X91)</f>
        <v/>
      </c>
      <c r="P69" s="540" t="str">
        <f>IF(基本情報入力シート!Y91="","",基本情報入力シート!Y91)</f>
        <v/>
      </c>
      <c r="Q69" s="541" t="str">
        <f>IF(基本情報入力シート!Z91="","",基本情報入力シート!Z91)</f>
        <v/>
      </c>
      <c r="R69" s="542" t="str">
        <f>IF(基本情報入力シート!AA91="","",基本情報入力シート!AA91)</f>
        <v/>
      </c>
      <c r="S69" s="58"/>
      <c r="T69" s="59"/>
      <c r="U69" s="543" t="str">
        <f>IF(P69="","",VLOOKUP(P69,'【参考】数式用 '!$A$5:$I$26,MATCH(T69,'【参考】数式用 '!$C$4:$E$4,0)+2,0))</f>
        <v/>
      </c>
      <c r="V69" s="123" t="s">
        <v>200</v>
      </c>
      <c r="W69" s="60"/>
      <c r="X69" s="120" t="s">
        <v>201</v>
      </c>
      <c r="Y69" s="60"/>
      <c r="Z69" s="120" t="s">
        <v>202</v>
      </c>
      <c r="AA69" s="60"/>
      <c r="AB69" s="120" t="s">
        <v>201</v>
      </c>
      <c r="AC69" s="60"/>
      <c r="AD69" s="120" t="s">
        <v>203</v>
      </c>
      <c r="AE69" s="544" t="s">
        <v>204</v>
      </c>
      <c r="AF69" s="545" t="str">
        <f t="shared" si="3"/>
        <v/>
      </c>
      <c r="AG69" s="548" t="s">
        <v>205</v>
      </c>
      <c r="AH69" s="547" t="str">
        <f t="shared" si="1"/>
        <v/>
      </c>
    </row>
    <row r="70" spans="1:34" ht="36.75" customHeight="1">
      <c r="A70" s="536">
        <f t="shared" si="4"/>
        <v>59</v>
      </c>
      <c r="B70" s="537" t="str">
        <f>IF(基本情報入力シート!C92="","",基本情報入力シート!C92)</f>
        <v/>
      </c>
      <c r="C70" s="538" t="str">
        <f>IF(基本情報入力シート!D92="","",基本情報入力シート!D92)</f>
        <v/>
      </c>
      <c r="D70" s="538" t="str">
        <f>IF(基本情報入力シート!E92="","",基本情報入力シート!E92)</f>
        <v/>
      </c>
      <c r="E70" s="538" t="str">
        <f>IF(基本情報入力シート!F92="","",基本情報入力シート!F92)</f>
        <v/>
      </c>
      <c r="F70" s="538" t="str">
        <f>IF(基本情報入力シート!G92="","",基本情報入力シート!G92)</f>
        <v/>
      </c>
      <c r="G70" s="538" t="str">
        <f>IF(基本情報入力シート!H92="","",基本情報入力シート!H92)</f>
        <v/>
      </c>
      <c r="H70" s="538" t="str">
        <f>IF(基本情報入力シート!I92="","",基本情報入力シート!I92)</f>
        <v/>
      </c>
      <c r="I70" s="538" t="str">
        <f>IF(基本情報入力シート!J92="","",基本情報入力シート!J92)</f>
        <v/>
      </c>
      <c r="J70" s="538" t="str">
        <f>IF(基本情報入力シート!K92="","",基本情報入力シート!K92)</f>
        <v/>
      </c>
      <c r="K70" s="539" t="str">
        <f>IF(基本情報入力シート!L92="","",基本情報入力シート!L92)</f>
        <v/>
      </c>
      <c r="L70" s="536" t="str">
        <f>IF(基本情報入力シート!M92="","",基本情報入力シート!M92)</f>
        <v/>
      </c>
      <c r="M70" s="536" t="str">
        <f>IF(基本情報入力シート!R92="","",基本情報入力シート!R92)</f>
        <v/>
      </c>
      <c r="N70" s="536" t="str">
        <f>IF(基本情報入力シート!W92="","",基本情報入力シート!W92)</f>
        <v/>
      </c>
      <c r="O70" s="536" t="str">
        <f>IF(基本情報入力シート!X92="","",基本情報入力シート!X92)</f>
        <v/>
      </c>
      <c r="P70" s="540" t="str">
        <f>IF(基本情報入力シート!Y92="","",基本情報入力シート!Y92)</f>
        <v/>
      </c>
      <c r="Q70" s="541" t="str">
        <f>IF(基本情報入力シート!Z92="","",基本情報入力シート!Z92)</f>
        <v/>
      </c>
      <c r="R70" s="542" t="str">
        <f>IF(基本情報入力シート!AA92="","",基本情報入力シート!AA92)</f>
        <v/>
      </c>
      <c r="S70" s="58"/>
      <c r="T70" s="59"/>
      <c r="U70" s="543" t="str">
        <f>IF(P70="","",VLOOKUP(P70,'【参考】数式用 '!$A$5:$I$26,MATCH(T70,'【参考】数式用 '!$C$4:$E$4,0)+2,0))</f>
        <v/>
      </c>
      <c r="V70" s="123" t="s">
        <v>200</v>
      </c>
      <c r="W70" s="60"/>
      <c r="X70" s="120" t="s">
        <v>201</v>
      </c>
      <c r="Y70" s="60"/>
      <c r="Z70" s="120" t="s">
        <v>202</v>
      </c>
      <c r="AA70" s="60"/>
      <c r="AB70" s="120" t="s">
        <v>201</v>
      </c>
      <c r="AC70" s="60"/>
      <c r="AD70" s="120" t="s">
        <v>203</v>
      </c>
      <c r="AE70" s="544" t="s">
        <v>204</v>
      </c>
      <c r="AF70" s="545" t="str">
        <f t="shared" si="3"/>
        <v/>
      </c>
      <c r="AG70" s="548" t="s">
        <v>205</v>
      </c>
      <c r="AH70" s="547" t="str">
        <f t="shared" si="1"/>
        <v/>
      </c>
    </row>
    <row r="71" spans="1:34" ht="36.75" customHeight="1">
      <c r="A71" s="536">
        <f t="shared" si="4"/>
        <v>60</v>
      </c>
      <c r="B71" s="537" t="str">
        <f>IF(基本情報入力シート!C93="","",基本情報入力シート!C93)</f>
        <v/>
      </c>
      <c r="C71" s="538" t="str">
        <f>IF(基本情報入力シート!D93="","",基本情報入力シート!D93)</f>
        <v/>
      </c>
      <c r="D71" s="538" t="str">
        <f>IF(基本情報入力シート!E93="","",基本情報入力シート!E93)</f>
        <v/>
      </c>
      <c r="E71" s="538" t="str">
        <f>IF(基本情報入力シート!F93="","",基本情報入力シート!F93)</f>
        <v/>
      </c>
      <c r="F71" s="538" t="str">
        <f>IF(基本情報入力シート!G93="","",基本情報入力シート!G93)</f>
        <v/>
      </c>
      <c r="G71" s="538" t="str">
        <f>IF(基本情報入力シート!H93="","",基本情報入力シート!H93)</f>
        <v/>
      </c>
      <c r="H71" s="538" t="str">
        <f>IF(基本情報入力シート!I93="","",基本情報入力シート!I93)</f>
        <v/>
      </c>
      <c r="I71" s="538" t="str">
        <f>IF(基本情報入力シート!J93="","",基本情報入力シート!J93)</f>
        <v/>
      </c>
      <c r="J71" s="538" t="str">
        <f>IF(基本情報入力シート!K93="","",基本情報入力シート!K93)</f>
        <v/>
      </c>
      <c r="K71" s="539" t="str">
        <f>IF(基本情報入力シート!L93="","",基本情報入力シート!L93)</f>
        <v/>
      </c>
      <c r="L71" s="536" t="str">
        <f>IF(基本情報入力シート!M93="","",基本情報入力シート!M93)</f>
        <v/>
      </c>
      <c r="M71" s="536" t="str">
        <f>IF(基本情報入力シート!R93="","",基本情報入力シート!R93)</f>
        <v/>
      </c>
      <c r="N71" s="536" t="str">
        <f>IF(基本情報入力シート!W93="","",基本情報入力シート!W93)</f>
        <v/>
      </c>
      <c r="O71" s="536" t="str">
        <f>IF(基本情報入力シート!X93="","",基本情報入力シート!X93)</f>
        <v/>
      </c>
      <c r="P71" s="540" t="str">
        <f>IF(基本情報入力シート!Y93="","",基本情報入力シート!Y93)</f>
        <v/>
      </c>
      <c r="Q71" s="541" t="str">
        <f>IF(基本情報入力シート!Z93="","",基本情報入力シート!Z93)</f>
        <v/>
      </c>
      <c r="R71" s="542" t="str">
        <f>IF(基本情報入力シート!AA93="","",基本情報入力シート!AA93)</f>
        <v/>
      </c>
      <c r="S71" s="58"/>
      <c r="T71" s="59"/>
      <c r="U71" s="543" t="str">
        <f>IF(P71="","",VLOOKUP(P71,'【参考】数式用 '!$A$5:$I$26,MATCH(T71,'【参考】数式用 '!$C$4:$E$4,0)+2,0))</f>
        <v/>
      </c>
      <c r="V71" s="123" t="s">
        <v>200</v>
      </c>
      <c r="W71" s="60"/>
      <c r="X71" s="120" t="s">
        <v>201</v>
      </c>
      <c r="Y71" s="60"/>
      <c r="Z71" s="120" t="s">
        <v>202</v>
      </c>
      <c r="AA71" s="60"/>
      <c r="AB71" s="120" t="s">
        <v>201</v>
      </c>
      <c r="AC71" s="60"/>
      <c r="AD71" s="120" t="s">
        <v>203</v>
      </c>
      <c r="AE71" s="544" t="s">
        <v>204</v>
      </c>
      <c r="AF71" s="545" t="str">
        <f t="shared" si="3"/>
        <v/>
      </c>
      <c r="AG71" s="548" t="s">
        <v>205</v>
      </c>
      <c r="AH71" s="547" t="str">
        <f t="shared" si="1"/>
        <v/>
      </c>
    </row>
    <row r="72" spans="1:34" ht="36.75" customHeight="1">
      <c r="A72" s="536">
        <f t="shared" si="4"/>
        <v>61</v>
      </c>
      <c r="B72" s="537" t="str">
        <f>IF(基本情報入力シート!C94="","",基本情報入力シート!C94)</f>
        <v/>
      </c>
      <c r="C72" s="538" t="str">
        <f>IF(基本情報入力シート!D94="","",基本情報入力シート!D94)</f>
        <v/>
      </c>
      <c r="D72" s="538" t="str">
        <f>IF(基本情報入力シート!E94="","",基本情報入力シート!E94)</f>
        <v/>
      </c>
      <c r="E72" s="538" t="str">
        <f>IF(基本情報入力シート!F94="","",基本情報入力シート!F94)</f>
        <v/>
      </c>
      <c r="F72" s="538" t="str">
        <f>IF(基本情報入力シート!G94="","",基本情報入力シート!G94)</f>
        <v/>
      </c>
      <c r="G72" s="538" t="str">
        <f>IF(基本情報入力シート!H94="","",基本情報入力シート!H94)</f>
        <v/>
      </c>
      <c r="H72" s="538" t="str">
        <f>IF(基本情報入力シート!I94="","",基本情報入力シート!I94)</f>
        <v/>
      </c>
      <c r="I72" s="538" t="str">
        <f>IF(基本情報入力シート!J94="","",基本情報入力シート!J94)</f>
        <v/>
      </c>
      <c r="J72" s="538" t="str">
        <f>IF(基本情報入力シート!K94="","",基本情報入力シート!K94)</f>
        <v/>
      </c>
      <c r="K72" s="539" t="str">
        <f>IF(基本情報入力シート!L94="","",基本情報入力シート!L94)</f>
        <v/>
      </c>
      <c r="L72" s="536" t="str">
        <f>IF(基本情報入力シート!M94="","",基本情報入力シート!M94)</f>
        <v/>
      </c>
      <c r="M72" s="536" t="str">
        <f>IF(基本情報入力シート!R94="","",基本情報入力シート!R94)</f>
        <v/>
      </c>
      <c r="N72" s="536" t="str">
        <f>IF(基本情報入力シート!W94="","",基本情報入力シート!W94)</f>
        <v/>
      </c>
      <c r="O72" s="536" t="str">
        <f>IF(基本情報入力シート!X94="","",基本情報入力シート!X94)</f>
        <v/>
      </c>
      <c r="P72" s="540" t="str">
        <f>IF(基本情報入力シート!Y94="","",基本情報入力シート!Y94)</f>
        <v/>
      </c>
      <c r="Q72" s="541" t="str">
        <f>IF(基本情報入力シート!Z94="","",基本情報入力シート!Z94)</f>
        <v/>
      </c>
      <c r="R72" s="542" t="str">
        <f>IF(基本情報入力シート!AA94="","",基本情報入力シート!AA94)</f>
        <v/>
      </c>
      <c r="S72" s="58"/>
      <c r="T72" s="59"/>
      <c r="U72" s="543" t="str">
        <f>IF(P72="","",VLOOKUP(P72,'【参考】数式用 '!$A$5:$I$26,MATCH(T72,'【参考】数式用 '!$C$4:$E$4,0)+2,0))</f>
        <v/>
      </c>
      <c r="V72" s="123" t="s">
        <v>200</v>
      </c>
      <c r="W72" s="60"/>
      <c r="X72" s="120" t="s">
        <v>201</v>
      </c>
      <c r="Y72" s="60"/>
      <c r="Z72" s="120" t="s">
        <v>202</v>
      </c>
      <c r="AA72" s="60"/>
      <c r="AB72" s="120" t="s">
        <v>201</v>
      </c>
      <c r="AC72" s="60"/>
      <c r="AD72" s="120" t="s">
        <v>203</v>
      </c>
      <c r="AE72" s="544" t="s">
        <v>204</v>
      </c>
      <c r="AF72" s="545" t="str">
        <f t="shared" si="3"/>
        <v/>
      </c>
      <c r="AG72" s="548" t="s">
        <v>205</v>
      </c>
      <c r="AH72" s="547" t="str">
        <f t="shared" si="1"/>
        <v/>
      </c>
    </row>
    <row r="73" spans="1:34" ht="36.75" customHeight="1">
      <c r="A73" s="536">
        <f t="shared" si="4"/>
        <v>62</v>
      </c>
      <c r="B73" s="537" t="str">
        <f>IF(基本情報入力シート!C95="","",基本情報入力シート!C95)</f>
        <v/>
      </c>
      <c r="C73" s="538" t="str">
        <f>IF(基本情報入力シート!D95="","",基本情報入力シート!D95)</f>
        <v/>
      </c>
      <c r="D73" s="538" t="str">
        <f>IF(基本情報入力シート!E95="","",基本情報入力シート!E95)</f>
        <v/>
      </c>
      <c r="E73" s="538" t="str">
        <f>IF(基本情報入力シート!F95="","",基本情報入力シート!F95)</f>
        <v/>
      </c>
      <c r="F73" s="538" t="str">
        <f>IF(基本情報入力シート!G95="","",基本情報入力シート!G95)</f>
        <v/>
      </c>
      <c r="G73" s="538" t="str">
        <f>IF(基本情報入力シート!H95="","",基本情報入力シート!H95)</f>
        <v/>
      </c>
      <c r="H73" s="538" t="str">
        <f>IF(基本情報入力シート!I95="","",基本情報入力シート!I95)</f>
        <v/>
      </c>
      <c r="I73" s="538" t="str">
        <f>IF(基本情報入力シート!J95="","",基本情報入力シート!J95)</f>
        <v/>
      </c>
      <c r="J73" s="538" t="str">
        <f>IF(基本情報入力シート!K95="","",基本情報入力シート!K95)</f>
        <v/>
      </c>
      <c r="K73" s="539" t="str">
        <f>IF(基本情報入力シート!L95="","",基本情報入力シート!L95)</f>
        <v/>
      </c>
      <c r="L73" s="536" t="str">
        <f>IF(基本情報入力シート!M95="","",基本情報入力シート!M95)</f>
        <v/>
      </c>
      <c r="M73" s="536" t="str">
        <f>IF(基本情報入力シート!R95="","",基本情報入力シート!R95)</f>
        <v/>
      </c>
      <c r="N73" s="536" t="str">
        <f>IF(基本情報入力シート!W95="","",基本情報入力シート!W95)</f>
        <v/>
      </c>
      <c r="O73" s="536" t="str">
        <f>IF(基本情報入力シート!X95="","",基本情報入力シート!X95)</f>
        <v/>
      </c>
      <c r="P73" s="540" t="str">
        <f>IF(基本情報入力シート!Y95="","",基本情報入力シート!Y95)</f>
        <v/>
      </c>
      <c r="Q73" s="541" t="str">
        <f>IF(基本情報入力シート!Z95="","",基本情報入力シート!Z95)</f>
        <v/>
      </c>
      <c r="R73" s="542" t="str">
        <f>IF(基本情報入力シート!AA95="","",基本情報入力シート!AA95)</f>
        <v/>
      </c>
      <c r="S73" s="58"/>
      <c r="T73" s="59"/>
      <c r="U73" s="543" t="str">
        <f>IF(P73="","",VLOOKUP(P73,'【参考】数式用 '!$A$5:$I$26,MATCH(T73,'【参考】数式用 '!$C$4:$E$4,0)+2,0))</f>
        <v/>
      </c>
      <c r="V73" s="123" t="s">
        <v>200</v>
      </c>
      <c r="W73" s="60"/>
      <c r="X73" s="120" t="s">
        <v>201</v>
      </c>
      <c r="Y73" s="60"/>
      <c r="Z73" s="120" t="s">
        <v>202</v>
      </c>
      <c r="AA73" s="60"/>
      <c r="AB73" s="120" t="s">
        <v>201</v>
      </c>
      <c r="AC73" s="60"/>
      <c r="AD73" s="120" t="s">
        <v>203</v>
      </c>
      <c r="AE73" s="544" t="s">
        <v>204</v>
      </c>
      <c r="AF73" s="545" t="str">
        <f t="shared" si="3"/>
        <v/>
      </c>
      <c r="AG73" s="548" t="s">
        <v>205</v>
      </c>
      <c r="AH73" s="547" t="str">
        <f t="shared" si="1"/>
        <v/>
      </c>
    </row>
    <row r="74" spans="1:34" ht="36.75" customHeight="1">
      <c r="A74" s="536">
        <f t="shared" si="4"/>
        <v>63</v>
      </c>
      <c r="B74" s="537" t="str">
        <f>IF(基本情報入力シート!C96="","",基本情報入力シート!C96)</f>
        <v/>
      </c>
      <c r="C74" s="538" t="str">
        <f>IF(基本情報入力シート!D96="","",基本情報入力シート!D96)</f>
        <v/>
      </c>
      <c r="D74" s="538" t="str">
        <f>IF(基本情報入力シート!E96="","",基本情報入力シート!E96)</f>
        <v/>
      </c>
      <c r="E74" s="538" t="str">
        <f>IF(基本情報入力シート!F96="","",基本情報入力シート!F96)</f>
        <v/>
      </c>
      <c r="F74" s="538" t="str">
        <f>IF(基本情報入力シート!G96="","",基本情報入力シート!G96)</f>
        <v/>
      </c>
      <c r="G74" s="538" t="str">
        <f>IF(基本情報入力シート!H96="","",基本情報入力シート!H96)</f>
        <v/>
      </c>
      <c r="H74" s="538" t="str">
        <f>IF(基本情報入力シート!I96="","",基本情報入力シート!I96)</f>
        <v/>
      </c>
      <c r="I74" s="538" t="str">
        <f>IF(基本情報入力シート!J96="","",基本情報入力シート!J96)</f>
        <v/>
      </c>
      <c r="J74" s="538" t="str">
        <f>IF(基本情報入力シート!K96="","",基本情報入力シート!K96)</f>
        <v/>
      </c>
      <c r="K74" s="539" t="str">
        <f>IF(基本情報入力シート!L96="","",基本情報入力シート!L96)</f>
        <v/>
      </c>
      <c r="L74" s="536" t="str">
        <f>IF(基本情報入力シート!M96="","",基本情報入力シート!M96)</f>
        <v/>
      </c>
      <c r="M74" s="536" t="str">
        <f>IF(基本情報入力シート!R96="","",基本情報入力シート!R96)</f>
        <v/>
      </c>
      <c r="N74" s="536" t="str">
        <f>IF(基本情報入力シート!W96="","",基本情報入力シート!W96)</f>
        <v/>
      </c>
      <c r="O74" s="536" t="str">
        <f>IF(基本情報入力シート!X96="","",基本情報入力シート!X96)</f>
        <v/>
      </c>
      <c r="P74" s="540" t="str">
        <f>IF(基本情報入力シート!Y96="","",基本情報入力シート!Y96)</f>
        <v/>
      </c>
      <c r="Q74" s="541" t="str">
        <f>IF(基本情報入力シート!Z96="","",基本情報入力シート!Z96)</f>
        <v/>
      </c>
      <c r="R74" s="542" t="str">
        <f>IF(基本情報入力シート!AA96="","",基本情報入力シート!AA96)</f>
        <v/>
      </c>
      <c r="S74" s="58"/>
      <c r="T74" s="59"/>
      <c r="U74" s="543" t="str">
        <f>IF(P74="","",VLOOKUP(P74,'【参考】数式用 '!$A$5:$I$26,MATCH(T74,'【参考】数式用 '!$C$4:$E$4,0)+2,0))</f>
        <v/>
      </c>
      <c r="V74" s="123" t="s">
        <v>200</v>
      </c>
      <c r="W74" s="60"/>
      <c r="X74" s="120" t="s">
        <v>201</v>
      </c>
      <c r="Y74" s="60"/>
      <c r="Z74" s="120" t="s">
        <v>202</v>
      </c>
      <c r="AA74" s="60"/>
      <c r="AB74" s="120" t="s">
        <v>201</v>
      </c>
      <c r="AC74" s="60"/>
      <c r="AD74" s="120" t="s">
        <v>203</v>
      </c>
      <c r="AE74" s="544" t="s">
        <v>204</v>
      </c>
      <c r="AF74" s="545" t="str">
        <f t="shared" si="3"/>
        <v/>
      </c>
      <c r="AG74" s="548" t="s">
        <v>205</v>
      </c>
      <c r="AH74" s="547" t="str">
        <f t="shared" si="1"/>
        <v/>
      </c>
    </row>
    <row r="75" spans="1:34" ht="36.75" customHeight="1">
      <c r="A75" s="536">
        <f t="shared" si="4"/>
        <v>64</v>
      </c>
      <c r="B75" s="537" t="str">
        <f>IF(基本情報入力シート!C97="","",基本情報入力シート!C97)</f>
        <v/>
      </c>
      <c r="C75" s="538" t="str">
        <f>IF(基本情報入力シート!D97="","",基本情報入力シート!D97)</f>
        <v/>
      </c>
      <c r="D75" s="538" t="str">
        <f>IF(基本情報入力シート!E97="","",基本情報入力シート!E97)</f>
        <v/>
      </c>
      <c r="E75" s="538" t="str">
        <f>IF(基本情報入力シート!F97="","",基本情報入力シート!F97)</f>
        <v/>
      </c>
      <c r="F75" s="538" t="str">
        <f>IF(基本情報入力シート!G97="","",基本情報入力シート!G97)</f>
        <v/>
      </c>
      <c r="G75" s="538" t="str">
        <f>IF(基本情報入力シート!H97="","",基本情報入力シート!H97)</f>
        <v/>
      </c>
      <c r="H75" s="538" t="str">
        <f>IF(基本情報入力シート!I97="","",基本情報入力シート!I97)</f>
        <v/>
      </c>
      <c r="I75" s="538" t="str">
        <f>IF(基本情報入力シート!J97="","",基本情報入力シート!J97)</f>
        <v/>
      </c>
      <c r="J75" s="538" t="str">
        <f>IF(基本情報入力シート!K97="","",基本情報入力シート!K97)</f>
        <v/>
      </c>
      <c r="K75" s="539" t="str">
        <f>IF(基本情報入力シート!L97="","",基本情報入力シート!L97)</f>
        <v/>
      </c>
      <c r="L75" s="536" t="str">
        <f>IF(基本情報入力シート!M97="","",基本情報入力シート!M97)</f>
        <v/>
      </c>
      <c r="M75" s="536" t="str">
        <f>IF(基本情報入力シート!R97="","",基本情報入力シート!R97)</f>
        <v/>
      </c>
      <c r="N75" s="536" t="str">
        <f>IF(基本情報入力シート!W97="","",基本情報入力シート!W97)</f>
        <v/>
      </c>
      <c r="O75" s="536" t="str">
        <f>IF(基本情報入力シート!X97="","",基本情報入力シート!X97)</f>
        <v/>
      </c>
      <c r="P75" s="540" t="str">
        <f>IF(基本情報入力シート!Y97="","",基本情報入力シート!Y97)</f>
        <v/>
      </c>
      <c r="Q75" s="541" t="str">
        <f>IF(基本情報入力シート!Z97="","",基本情報入力シート!Z97)</f>
        <v/>
      </c>
      <c r="R75" s="542" t="str">
        <f>IF(基本情報入力シート!AA97="","",基本情報入力シート!AA97)</f>
        <v/>
      </c>
      <c r="S75" s="58"/>
      <c r="T75" s="59"/>
      <c r="U75" s="543" t="str">
        <f>IF(P75="","",VLOOKUP(P75,'【参考】数式用 '!$A$5:$I$26,MATCH(T75,'【参考】数式用 '!$C$4:$E$4,0)+2,0))</f>
        <v/>
      </c>
      <c r="V75" s="123" t="s">
        <v>200</v>
      </c>
      <c r="W75" s="60"/>
      <c r="X75" s="120" t="s">
        <v>201</v>
      </c>
      <c r="Y75" s="60"/>
      <c r="Z75" s="120" t="s">
        <v>202</v>
      </c>
      <c r="AA75" s="60"/>
      <c r="AB75" s="120" t="s">
        <v>201</v>
      </c>
      <c r="AC75" s="60"/>
      <c r="AD75" s="120" t="s">
        <v>203</v>
      </c>
      <c r="AE75" s="544" t="s">
        <v>204</v>
      </c>
      <c r="AF75" s="545" t="str">
        <f t="shared" si="3"/>
        <v/>
      </c>
      <c r="AG75" s="548" t="s">
        <v>205</v>
      </c>
      <c r="AH75" s="547" t="str">
        <f t="shared" si="1"/>
        <v/>
      </c>
    </row>
    <row r="76" spans="1:34" ht="36.75" customHeight="1">
      <c r="A76" s="536">
        <f t="shared" si="4"/>
        <v>65</v>
      </c>
      <c r="B76" s="537" t="str">
        <f>IF(基本情報入力シート!C98="","",基本情報入力シート!C98)</f>
        <v/>
      </c>
      <c r="C76" s="538" t="str">
        <f>IF(基本情報入力シート!D98="","",基本情報入力シート!D98)</f>
        <v/>
      </c>
      <c r="D76" s="538" t="str">
        <f>IF(基本情報入力シート!E98="","",基本情報入力シート!E98)</f>
        <v/>
      </c>
      <c r="E76" s="538" t="str">
        <f>IF(基本情報入力シート!F98="","",基本情報入力シート!F98)</f>
        <v/>
      </c>
      <c r="F76" s="538" t="str">
        <f>IF(基本情報入力シート!G98="","",基本情報入力シート!G98)</f>
        <v/>
      </c>
      <c r="G76" s="538" t="str">
        <f>IF(基本情報入力シート!H98="","",基本情報入力シート!H98)</f>
        <v/>
      </c>
      <c r="H76" s="538" t="str">
        <f>IF(基本情報入力シート!I98="","",基本情報入力シート!I98)</f>
        <v/>
      </c>
      <c r="I76" s="538" t="str">
        <f>IF(基本情報入力シート!J98="","",基本情報入力シート!J98)</f>
        <v/>
      </c>
      <c r="J76" s="538" t="str">
        <f>IF(基本情報入力シート!K98="","",基本情報入力シート!K98)</f>
        <v/>
      </c>
      <c r="K76" s="539" t="str">
        <f>IF(基本情報入力シート!L98="","",基本情報入力シート!L98)</f>
        <v/>
      </c>
      <c r="L76" s="536" t="str">
        <f>IF(基本情報入力シート!M98="","",基本情報入力シート!M98)</f>
        <v/>
      </c>
      <c r="M76" s="536" t="str">
        <f>IF(基本情報入力シート!R98="","",基本情報入力シート!R98)</f>
        <v/>
      </c>
      <c r="N76" s="536" t="str">
        <f>IF(基本情報入力シート!W98="","",基本情報入力シート!W98)</f>
        <v/>
      </c>
      <c r="O76" s="536" t="str">
        <f>IF(基本情報入力シート!X98="","",基本情報入力シート!X98)</f>
        <v/>
      </c>
      <c r="P76" s="540" t="str">
        <f>IF(基本情報入力シート!Y98="","",基本情報入力シート!Y98)</f>
        <v/>
      </c>
      <c r="Q76" s="541" t="str">
        <f>IF(基本情報入力シート!Z98="","",基本情報入力シート!Z98)</f>
        <v/>
      </c>
      <c r="R76" s="542" t="str">
        <f>IF(基本情報入力シート!AA98="","",基本情報入力シート!AA98)</f>
        <v/>
      </c>
      <c r="S76" s="58"/>
      <c r="T76" s="59"/>
      <c r="U76" s="543" t="str">
        <f>IF(P76="","",VLOOKUP(P76,'【参考】数式用 '!$A$5:$I$26,MATCH(T76,'【参考】数式用 '!$C$4:$E$4,0)+2,0))</f>
        <v/>
      </c>
      <c r="V76" s="123" t="s">
        <v>200</v>
      </c>
      <c r="W76" s="60"/>
      <c r="X76" s="120" t="s">
        <v>201</v>
      </c>
      <c r="Y76" s="60"/>
      <c r="Z76" s="120" t="s">
        <v>202</v>
      </c>
      <c r="AA76" s="60"/>
      <c r="AB76" s="120" t="s">
        <v>201</v>
      </c>
      <c r="AC76" s="60"/>
      <c r="AD76" s="120" t="s">
        <v>203</v>
      </c>
      <c r="AE76" s="544" t="s">
        <v>204</v>
      </c>
      <c r="AF76" s="545" t="str">
        <f t="shared" si="3"/>
        <v/>
      </c>
      <c r="AG76" s="548" t="s">
        <v>205</v>
      </c>
      <c r="AH76" s="547" t="str">
        <f t="shared" si="1"/>
        <v/>
      </c>
    </row>
    <row r="77" spans="1:34" ht="36.75" customHeight="1">
      <c r="A77" s="536">
        <f t="shared" si="4"/>
        <v>66</v>
      </c>
      <c r="B77" s="537" t="str">
        <f>IF(基本情報入力シート!C99="","",基本情報入力シート!C99)</f>
        <v/>
      </c>
      <c r="C77" s="538" t="str">
        <f>IF(基本情報入力シート!D99="","",基本情報入力シート!D99)</f>
        <v/>
      </c>
      <c r="D77" s="538" t="str">
        <f>IF(基本情報入力シート!E99="","",基本情報入力シート!E99)</f>
        <v/>
      </c>
      <c r="E77" s="538" t="str">
        <f>IF(基本情報入力シート!F99="","",基本情報入力シート!F99)</f>
        <v/>
      </c>
      <c r="F77" s="538" t="str">
        <f>IF(基本情報入力シート!G99="","",基本情報入力シート!G99)</f>
        <v/>
      </c>
      <c r="G77" s="538" t="str">
        <f>IF(基本情報入力シート!H99="","",基本情報入力シート!H99)</f>
        <v/>
      </c>
      <c r="H77" s="538" t="str">
        <f>IF(基本情報入力シート!I99="","",基本情報入力シート!I99)</f>
        <v/>
      </c>
      <c r="I77" s="538" t="str">
        <f>IF(基本情報入力シート!J99="","",基本情報入力シート!J99)</f>
        <v/>
      </c>
      <c r="J77" s="538" t="str">
        <f>IF(基本情報入力シート!K99="","",基本情報入力シート!K99)</f>
        <v/>
      </c>
      <c r="K77" s="539" t="str">
        <f>IF(基本情報入力シート!L99="","",基本情報入力シート!L99)</f>
        <v/>
      </c>
      <c r="L77" s="536" t="str">
        <f>IF(基本情報入力シート!M99="","",基本情報入力シート!M99)</f>
        <v/>
      </c>
      <c r="M77" s="536" t="str">
        <f>IF(基本情報入力シート!R99="","",基本情報入力シート!R99)</f>
        <v/>
      </c>
      <c r="N77" s="536" t="str">
        <f>IF(基本情報入力シート!W99="","",基本情報入力シート!W99)</f>
        <v/>
      </c>
      <c r="O77" s="536" t="str">
        <f>IF(基本情報入力シート!X99="","",基本情報入力シート!X99)</f>
        <v/>
      </c>
      <c r="P77" s="540" t="str">
        <f>IF(基本情報入力シート!Y99="","",基本情報入力シート!Y99)</f>
        <v/>
      </c>
      <c r="Q77" s="541" t="str">
        <f>IF(基本情報入力シート!Z99="","",基本情報入力シート!Z99)</f>
        <v/>
      </c>
      <c r="R77" s="542" t="str">
        <f>IF(基本情報入力シート!AA99="","",基本情報入力シート!AA99)</f>
        <v/>
      </c>
      <c r="S77" s="58"/>
      <c r="T77" s="59"/>
      <c r="U77" s="543" t="str">
        <f>IF(P77="","",VLOOKUP(P77,'【参考】数式用 '!$A$5:$I$26,MATCH(T77,'【参考】数式用 '!$C$4:$E$4,0)+2,0))</f>
        <v/>
      </c>
      <c r="V77" s="123" t="s">
        <v>200</v>
      </c>
      <c r="W77" s="60"/>
      <c r="X77" s="120" t="s">
        <v>201</v>
      </c>
      <c r="Y77" s="60"/>
      <c r="Z77" s="120" t="s">
        <v>202</v>
      </c>
      <c r="AA77" s="60"/>
      <c r="AB77" s="120" t="s">
        <v>201</v>
      </c>
      <c r="AC77" s="60"/>
      <c r="AD77" s="120" t="s">
        <v>203</v>
      </c>
      <c r="AE77" s="544" t="s">
        <v>204</v>
      </c>
      <c r="AF77" s="545" t="str">
        <f t="shared" si="3"/>
        <v/>
      </c>
      <c r="AG77" s="548" t="s">
        <v>205</v>
      </c>
      <c r="AH77" s="547" t="str">
        <f t="shared" ref="AH77:AH111" si="5">IFERROR(ROUNDDOWN(ROUND(Q77*R77,0)*U77,0)*AF77,"")</f>
        <v/>
      </c>
    </row>
    <row r="78" spans="1:34" ht="36.75" customHeight="1">
      <c r="A78" s="536">
        <f t="shared" si="4"/>
        <v>67</v>
      </c>
      <c r="B78" s="537" t="str">
        <f>IF(基本情報入力シート!C100="","",基本情報入力シート!C100)</f>
        <v/>
      </c>
      <c r="C78" s="538" t="str">
        <f>IF(基本情報入力シート!D100="","",基本情報入力シート!D100)</f>
        <v/>
      </c>
      <c r="D78" s="538" t="str">
        <f>IF(基本情報入力シート!E100="","",基本情報入力シート!E100)</f>
        <v/>
      </c>
      <c r="E78" s="538" t="str">
        <f>IF(基本情報入力シート!F100="","",基本情報入力シート!F100)</f>
        <v/>
      </c>
      <c r="F78" s="538" t="str">
        <f>IF(基本情報入力シート!G100="","",基本情報入力シート!G100)</f>
        <v/>
      </c>
      <c r="G78" s="538" t="str">
        <f>IF(基本情報入力シート!H100="","",基本情報入力シート!H100)</f>
        <v/>
      </c>
      <c r="H78" s="538" t="str">
        <f>IF(基本情報入力シート!I100="","",基本情報入力シート!I100)</f>
        <v/>
      </c>
      <c r="I78" s="538" t="str">
        <f>IF(基本情報入力シート!J100="","",基本情報入力シート!J100)</f>
        <v/>
      </c>
      <c r="J78" s="538" t="str">
        <f>IF(基本情報入力シート!K100="","",基本情報入力シート!K100)</f>
        <v/>
      </c>
      <c r="K78" s="539" t="str">
        <f>IF(基本情報入力シート!L100="","",基本情報入力シート!L100)</f>
        <v/>
      </c>
      <c r="L78" s="536" t="str">
        <f>IF(基本情報入力シート!M100="","",基本情報入力シート!M100)</f>
        <v/>
      </c>
      <c r="M78" s="536" t="str">
        <f>IF(基本情報入力シート!R100="","",基本情報入力シート!R100)</f>
        <v/>
      </c>
      <c r="N78" s="536" t="str">
        <f>IF(基本情報入力シート!W100="","",基本情報入力シート!W100)</f>
        <v/>
      </c>
      <c r="O78" s="536" t="str">
        <f>IF(基本情報入力シート!X100="","",基本情報入力シート!X100)</f>
        <v/>
      </c>
      <c r="P78" s="540" t="str">
        <f>IF(基本情報入力シート!Y100="","",基本情報入力シート!Y100)</f>
        <v/>
      </c>
      <c r="Q78" s="541" t="str">
        <f>IF(基本情報入力シート!Z100="","",基本情報入力シート!Z100)</f>
        <v/>
      </c>
      <c r="R78" s="542" t="str">
        <f>IF(基本情報入力シート!AA100="","",基本情報入力シート!AA100)</f>
        <v/>
      </c>
      <c r="S78" s="58"/>
      <c r="T78" s="59"/>
      <c r="U78" s="543" t="str">
        <f>IF(P78="","",VLOOKUP(P78,'【参考】数式用 '!$A$5:$I$26,MATCH(T78,'【参考】数式用 '!$C$4:$E$4,0)+2,0))</f>
        <v/>
      </c>
      <c r="V78" s="123" t="s">
        <v>200</v>
      </c>
      <c r="W78" s="60"/>
      <c r="X78" s="120" t="s">
        <v>201</v>
      </c>
      <c r="Y78" s="60"/>
      <c r="Z78" s="120" t="s">
        <v>202</v>
      </c>
      <c r="AA78" s="60"/>
      <c r="AB78" s="120" t="s">
        <v>201</v>
      </c>
      <c r="AC78" s="60"/>
      <c r="AD78" s="120" t="s">
        <v>203</v>
      </c>
      <c r="AE78" s="544" t="s">
        <v>204</v>
      </c>
      <c r="AF78" s="545" t="str">
        <f t="shared" si="3"/>
        <v/>
      </c>
      <c r="AG78" s="548" t="s">
        <v>205</v>
      </c>
      <c r="AH78" s="547" t="str">
        <f t="shared" si="5"/>
        <v/>
      </c>
    </row>
    <row r="79" spans="1:34" ht="36.75" customHeight="1">
      <c r="A79" s="536">
        <f t="shared" si="4"/>
        <v>68</v>
      </c>
      <c r="B79" s="537" t="str">
        <f>IF(基本情報入力シート!C101="","",基本情報入力シート!C101)</f>
        <v/>
      </c>
      <c r="C79" s="538" t="str">
        <f>IF(基本情報入力シート!D101="","",基本情報入力シート!D101)</f>
        <v/>
      </c>
      <c r="D79" s="538" t="str">
        <f>IF(基本情報入力シート!E101="","",基本情報入力シート!E101)</f>
        <v/>
      </c>
      <c r="E79" s="538" t="str">
        <f>IF(基本情報入力シート!F101="","",基本情報入力シート!F101)</f>
        <v/>
      </c>
      <c r="F79" s="538" t="str">
        <f>IF(基本情報入力シート!G101="","",基本情報入力シート!G101)</f>
        <v/>
      </c>
      <c r="G79" s="538" t="str">
        <f>IF(基本情報入力シート!H101="","",基本情報入力シート!H101)</f>
        <v/>
      </c>
      <c r="H79" s="538" t="str">
        <f>IF(基本情報入力シート!I101="","",基本情報入力シート!I101)</f>
        <v/>
      </c>
      <c r="I79" s="538" t="str">
        <f>IF(基本情報入力シート!J101="","",基本情報入力シート!J101)</f>
        <v/>
      </c>
      <c r="J79" s="538" t="str">
        <f>IF(基本情報入力シート!K101="","",基本情報入力シート!K101)</f>
        <v/>
      </c>
      <c r="K79" s="539" t="str">
        <f>IF(基本情報入力シート!L101="","",基本情報入力シート!L101)</f>
        <v/>
      </c>
      <c r="L79" s="536" t="str">
        <f>IF(基本情報入力シート!M101="","",基本情報入力シート!M101)</f>
        <v/>
      </c>
      <c r="M79" s="536" t="str">
        <f>IF(基本情報入力シート!R101="","",基本情報入力シート!R101)</f>
        <v/>
      </c>
      <c r="N79" s="536" t="str">
        <f>IF(基本情報入力シート!W101="","",基本情報入力シート!W101)</f>
        <v/>
      </c>
      <c r="O79" s="536" t="str">
        <f>IF(基本情報入力シート!X101="","",基本情報入力シート!X101)</f>
        <v/>
      </c>
      <c r="P79" s="540" t="str">
        <f>IF(基本情報入力シート!Y101="","",基本情報入力シート!Y101)</f>
        <v/>
      </c>
      <c r="Q79" s="541" t="str">
        <f>IF(基本情報入力シート!Z101="","",基本情報入力シート!Z101)</f>
        <v/>
      </c>
      <c r="R79" s="542" t="str">
        <f>IF(基本情報入力シート!AA101="","",基本情報入力シート!AA101)</f>
        <v/>
      </c>
      <c r="S79" s="58"/>
      <c r="T79" s="59"/>
      <c r="U79" s="543" t="str">
        <f>IF(P79="","",VLOOKUP(P79,'【参考】数式用 '!$A$5:$I$26,MATCH(T79,'【参考】数式用 '!$C$4:$E$4,0)+2,0))</f>
        <v/>
      </c>
      <c r="V79" s="123" t="s">
        <v>200</v>
      </c>
      <c r="W79" s="60"/>
      <c r="X79" s="120" t="s">
        <v>201</v>
      </c>
      <c r="Y79" s="60"/>
      <c r="Z79" s="120" t="s">
        <v>202</v>
      </c>
      <c r="AA79" s="60"/>
      <c r="AB79" s="120" t="s">
        <v>201</v>
      </c>
      <c r="AC79" s="60"/>
      <c r="AD79" s="120" t="s">
        <v>203</v>
      </c>
      <c r="AE79" s="544" t="s">
        <v>204</v>
      </c>
      <c r="AF79" s="545" t="str">
        <f t="shared" si="3"/>
        <v/>
      </c>
      <c r="AG79" s="548" t="s">
        <v>205</v>
      </c>
      <c r="AH79" s="547" t="str">
        <f t="shared" si="5"/>
        <v/>
      </c>
    </row>
    <row r="80" spans="1:34" ht="36.75" customHeight="1">
      <c r="A80" s="536">
        <f t="shared" si="4"/>
        <v>69</v>
      </c>
      <c r="B80" s="537" t="str">
        <f>IF(基本情報入力シート!C102="","",基本情報入力シート!C102)</f>
        <v/>
      </c>
      <c r="C80" s="538" t="str">
        <f>IF(基本情報入力シート!D102="","",基本情報入力シート!D102)</f>
        <v/>
      </c>
      <c r="D80" s="538" t="str">
        <f>IF(基本情報入力シート!E102="","",基本情報入力シート!E102)</f>
        <v/>
      </c>
      <c r="E80" s="538" t="str">
        <f>IF(基本情報入力シート!F102="","",基本情報入力シート!F102)</f>
        <v/>
      </c>
      <c r="F80" s="538" t="str">
        <f>IF(基本情報入力シート!G102="","",基本情報入力シート!G102)</f>
        <v/>
      </c>
      <c r="G80" s="538" t="str">
        <f>IF(基本情報入力シート!H102="","",基本情報入力シート!H102)</f>
        <v/>
      </c>
      <c r="H80" s="538" t="str">
        <f>IF(基本情報入力シート!I102="","",基本情報入力シート!I102)</f>
        <v/>
      </c>
      <c r="I80" s="538" t="str">
        <f>IF(基本情報入力シート!J102="","",基本情報入力シート!J102)</f>
        <v/>
      </c>
      <c r="J80" s="538" t="str">
        <f>IF(基本情報入力シート!K102="","",基本情報入力シート!K102)</f>
        <v/>
      </c>
      <c r="K80" s="539" t="str">
        <f>IF(基本情報入力シート!L102="","",基本情報入力シート!L102)</f>
        <v/>
      </c>
      <c r="L80" s="536" t="str">
        <f>IF(基本情報入力シート!M102="","",基本情報入力シート!M102)</f>
        <v/>
      </c>
      <c r="M80" s="536" t="str">
        <f>IF(基本情報入力シート!R102="","",基本情報入力シート!R102)</f>
        <v/>
      </c>
      <c r="N80" s="536" t="str">
        <f>IF(基本情報入力シート!W102="","",基本情報入力シート!W102)</f>
        <v/>
      </c>
      <c r="O80" s="536" t="str">
        <f>IF(基本情報入力シート!X102="","",基本情報入力シート!X102)</f>
        <v/>
      </c>
      <c r="P80" s="540" t="str">
        <f>IF(基本情報入力シート!Y102="","",基本情報入力シート!Y102)</f>
        <v/>
      </c>
      <c r="Q80" s="541" t="str">
        <f>IF(基本情報入力シート!Z102="","",基本情報入力シート!Z102)</f>
        <v/>
      </c>
      <c r="R80" s="542" t="str">
        <f>IF(基本情報入力シート!AA102="","",基本情報入力シート!AA102)</f>
        <v/>
      </c>
      <c r="S80" s="58"/>
      <c r="T80" s="59"/>
      <c r="U80" s="543" t="str">
        <f>IF(P80="","",VLOOKUP(P80,'【参考】数式用 '!$A$5:$I$26,MATCH(T80,'【参考】数式用 '!$C$4:$E$4,0)+2,0))</f>
        <v/>
      </c>
      <c r="V80" s="123" t="s">
        <v>200</v>
      </c>
      <c r="W80" s="60"/>
      <c r="X80" s="120" t="s">
        <v>201</v>
      </c>
      <c r="Y80" s="60"/>
      <c r="Z80" s="120" t="s">
        <v>202</v>
      </c>
      <c r="AA80" s="60"/>
      <c r="AB80" s="120" t="s">
        <v>201</v>
      </c>
      <c r="AC80" s="60"/>
      <c r="AD80" s="120" t="s">
        <v>203</v>
      </c>
      <c r="AE80" s="544" t="s">
        <v>204</v>
      </c>
      <c r="AF80" s="545" t="str">
        <f t="shared" si="3"/>
        <v/>
      </c>
      <c r="AG80" s="548" t="s">
        <v>205</v>
      </c>
      <c r="AH80" s="547" t="str">
        <f t="shared" si="5"/>
        <v/>
      </c>
    </row>
    <row r="81" spans="1:34" ht="36.75" customHeight="1">
      <c r="A81" s="536">
        <f t="shared" si="4"/>
        <v>70</v>
      </c>
      <c r="B81" s="537" t="str">
        <f>IF(基本情報入力シート!C103="","",基本情報入力シート!C103)</f>
        <v/>
      </c>
      <c r="C81" s="538" t="str">
        <f>IF(基本情報入力シート!D103="","",基本情報入力シート!D103)</f>
        <v/>
      </c>
      <c r="D81" s="538" t="str">
        <f>IF(基本情報入力シート!E103="","",基本情報入力シート!E103)</f>
        <v/>
      </c>
      <c r="E81" s="538" t="str">
        <f>IF(基本情報入力シート!F103="","",基本情報入力シート!F103)</f>
        <v/>
      </c>
      <c r="F81" s="538" t="str">
        <f>IF(基本情報入力シート!G103="","",基本情報入力シート!G103)</f>
        <v/>
      </c>
      <c r="G81" s="538" t="str">
        <f>IF(基本情報入力シート!H103="","",基本情報入力シート!H103)</f>
        <v/>
      </c>
      <c r="H81" s="538" t="str">
        <f>IF(基本情報入力シート!I103="","",基本情報入力シート!I103)</f>
        <v/>
      </c>
      <c r="I81" s="538" t="str">
        <f>IF(基本情報入力シート!J103="","",基本情報入力シート!J103)</f>
        <v/>
      </c>
      <c r="J81" s="538" t="str">
        <f>IF(基本情報入力シート!K103="","",基本情報入力シート!K103)</f>
        <v/>
      </c>
      <c r="K81" s="539" t="str">
        <f>IF(基本情報入力シート!L103="","",基本情報入力シート!L103)</f>
        <v/>
      </c>
      <c r="L81" s="536" t="str">
        <f>IF(基本情報入力シート!M103="","",基本情報入力シート!M103)</f>
        <v/>
      </c>
      <c r="M81" s="536" t="str">
        <f>IF(基本情報入力シート!R103="","",基本情報入力シート!R103)</f>
        <v/>
      </c>
      <c r="N81" s="536" t="str">
        <f>IF(基本情報入力シート!W103="","",基本情報入力シート!W103)</f>
        <v/>
      </c>
      <c r="O81" s="536" t="str">
        <f>IF(基本情報入力シート!X103="","",基本情報入力シート!X103)</f>
        <v/>
      </c>
      <c r="P81" s="540" t="str">
        <f>IF(基本情報入力シート!Y103="","",基本情報入力シート!Y103)</f>
        <v/>
      </c>
      <c r="Q81" s="541" t="str">
        <f>IF(基本情報入力シート!Z103="","",基本情報入力シート!Z103)</f>
        <v/>
      </c>
      <c r="R81" s="542" t="str">
        <f>IF(基本情報入力シート!AA103="","",基本情報入力シート!AA103)</f>
        <v/>
      </c>
      <c r="S81" s="58"/>
      <c r="T81" s="59"/>
      <c r="U81" s="543" t="str">
        <f>IF(P81="","",VLOOKUP(P81,'【参考】数式用 '!$A$5:$I$26,MATCH(T81,'【参考】数式用 '!$C$4:$E$4,0)+2,0))</f>
        <v/>
      </c>
      <c r="V81" s="123" t="s">
        <v>200</v>
      </c>
      <c r="W81" s="60"/>
      <c r="X81" s="120" t="s">
        <v>201</v>
      </c>
      <c r="Y81" s="60"/>
      <c r="Z81" s="120" t="s">
        <v>202</v>
      </c>
      <c r="AA81" s="60"/>
      <c r="AB81" s="120" t="s">
        <v>201</v>
      </c>
      <c r="AC81" s="60"/>
      <c r="AD81" s="120" t="s">
        <v>203</v>
      </c>
      <c r="AE81" s="544" t="s">
        <v>204</v>
      </c>
      <c r="AF81" s="545" t="str">
        <f t="shared" ref="AF81:AF111" si="6">IF(W81&gt;=1,(AA81*12+AC81)-(W81*12+Y81)+1,"")</f>
        <v/>
      </c>
      <c r="AG81" s="548" t="s">
        <v>205</v>
      </c>
      <c r="AH81" s="547" t="str">
        <f t="shared" si="5"/>
        <v/>
      </c>
    </row>
    <row r="82" spans="1:34" ht="36.75" customHeight="1">
      <c r="A82" s="536">
        <f t="shared" si="4"/>
        <v>71</v>
      </c>
      <c r="B82" s="537" t="str">
        <f>IF(基本情報入力シート!C104="","",基本情報入力シート!C104)</f>
        <v/>
      </c>
      <c r="C82" s="538" t="str">
        <f>IF(基本情報入力シート!D104="","",基本情報入力シート!D104)</f>
        <v/>
      </c>
      <c r="D82" s="538" t="str">
        <f>IF(基本情報入力シート!E104="","",基本情報入力シート!E104)</f>
        <v/>
      </c>
      <c r="E82" s="538" t="str">
        <f>IF(基本情報入力シート!F104="","",基本情報入力シート!F104)</f>
        <v/>
      </c>
      <c r="F82" s="538" t="str">
        <f>IF(基本情報入力シート!G104="","",基本情報入力シート!G104)</f>
        <v/>
      </c>
      <c r="G82" s="538" t="str">
        <f>IF(基本情報入力シート!H104="","",基本情報入力シート!H104)</f>
        <v/>
      </c>
      <c r="H82" s="538" t="str">
        <f>IF(基本情報入力シート!I104="","",基本情報入力シート!I104)</f>
        <v/>
      </c>
      <c r="I82" s="538" t="str">
        <f>IF(基本情報入力シート!J104="","",基本情報入力シート!J104)</f>
        <v/>
      </c>
      <c r="J82" s="538" t="str">
        <f>IF(基本情報入力シート!K104="","",基本情報入力シート!K104)</f>
        <v/>
      </c>
      <c r="K82" s="539" t="str">
        <f>IF(基本情報入力シート!L104="","",基本情報入力シート!L104)</f>
        <v/>
      </c>
      <c r="L82" s="536" t="str">
        <f>IF(基本情報入力シート!M104="","",基本情報入力シート!M104)</f>
        <v/>
      </c>
      <c r="M82" s="536" t="str">
        <f>IF(基本情報入力シート!R104="","",基本情報入力シート!R104)</f>
        <v/>
      </c>
      <c r="N82" s="536" t="str">
        <f>IF(基本情報入力シート!W104="","",基本情報入力シート!W104)</f>
        <v/>
      </c>
      <c r="O82" s="536" t="str">
        <f>IF(基本情報入力シート!X104="","",基本情報入力シート!X104)</f>
        <v/>
      </c>
      <c r="P82" s="540" t="str">
        <f>IF(基本情報入力シート!Y104="","",基本情報入力シート!Y104)</f>
        <v/>
      </c>
      <c r="Q82" s="541" t="str">
        <f>IF(基本情報入力シート!Z104="","",基本情報入力シート!Z104)</f>
        <v/>
      </c>
      <c r="R82" s="542" t="str">
        <f>IF(基本情報入力シート!AA104="","",基本情報入力シート!AA104)</f>
        <v/>
      </c>
      <c r="S82" s="58"/>
      <c r="T82" s="59"/>
      <c r="U82" s="543" t="str">
        <f>IF(P82="","",VLOOKUP(P82,'【参考】数式用 '!$A$5:$I$26,MATCH(T82,'【参考】数式用 '!$C$4:$E$4,0)+2,0))</f>
        <v/>
      </c>
      <c r="V82" s="123" t="s">
        <v>200</v>
      </c>
      <c r="W82" s="60"/>
      <c r="X82" s="120" t="s">
        <v>201</v>
      </c>
      <c r="Y82" s="60"/>
      <c r="Z82" s="120" t="s">
        <v>202</v>
      </c>
      <c r="AA82" s="60"/>
      <c r="AB82" s="120" t="s">
        <v>201</v>
      </c>
      <c r="AC82" s="60"/>
      <c r="AD82" s="120" t="s">
        <v>203</v>
      </c>
      <c r="AE82" s="544" t="s">
        <v>204</v>
      </c>
      <c r="AF82" s="545" t="str">
        <f t="shared" si="6"/>
        <v/>
      </c>
      <c r="AG82" s="548" t="s">
        <v>205</v>
      </c>
      <c r="AH82" s="547" t="str">
        <f t="shared" si="5"/>
        <v/>
      </c>
    </row>
    <row r="83" spans="1:34" ht="36.75" customHeight="1">
      <c r="A83" s="536">
        <f t="shared" si="4"/>
        <v>72</v>
      </c>
      <c r="B83" s="537" t="str">
        <f>IF(基本情報入力シート!C105="","",基本情報入力シート!C105)</f>
        <v/>
      </c>
      <c r="C83" s="538" t="str">
        <f>IF(基本情報入力シート!D105="","",基本情報入力シート!D105)</f>
        <v/>
      </c>
      <c r="D83" s="538" t="str">
        <f>IF(基本情報入力シート!E105="","",基本情報入力シート!E105)</f>
        <v/>
      </c>
      <c r="E83" s="538" t="str">
        <f>IF(基本情報入力シート!F105="","",基本情報入力シート!F105)</f>
        <v/>
      </c>
      <c r="F83" s="538" t="str">
        <f>IF(基本情報入力シート!G105="","",基本情報入力シート!G105)</f>
        <v/>
      </c>
      <c r="G83" s="538" t="str">
        <f>IF(基本情報入力シート!H105="","",基本情報入力シート!H105)</f>
        <v/>
      </c>
      <c r="H83" s="538" t="str">
        <f>IF(基本情報入力シート!I105="","",基本情報入力シート!I105)</f>
        <v/>
      </c>
      <c r="I83" s="538" t="str">
        <f>IF(基本情報入力シート!J105="","",基本情報入力シート!J105)</f>
        <v/>
      </c>
      <c r="J83" s="538" t="str">
        <f>IF(基本情報入力シート!K105="","",基本情報入力シート!K105)</f>
        <v/>
      </c>
      <c r="K83" s="539" t="str">
        <f>IF(基本情報入力シート!L105="","",基本情報入力シート!L105)</f>
        <v/>
      </c>
      <c r="L83" s="536" t="str">
        <f>IF(基本情報入力シート!M105="","",基本情報入力シート!M105)</f>
        <v/>
      </c>
      <c r="M83" s="536" t="str">
        <f>IF(基本情報入力シート!R105="","",基本情報入力シート!R105)</f>
        <v/>
      </c>
      <c r="N83" s="536" t="str">
        <f>IF(基本情報入力シート!W105="","",基本情報入力シート!W105)</f>
        <v/>
      </c>
      <c r="O83" s="536" t="str">
        <f>IF(基本情報入力シート!X105="","",基本情報入力シート!X105)</f>
        <v/>
      </c>
      <c r="P83" s="540" t="str">
        <f>IF(基本情報入力シート!Y105="","",基本情報入力シート!Y105)</f>
        <v/>
      </c>
      <c r="Q83" s="541" t="str">
        <f>IF(基本情報入力シート!Z105="","",基本情報入力シート!Z105)</f>
        <v/>
      </c>
      <c r="R83" s="542" t="str">
        <f>IF(基本情報入力シート!AA105="","",基本情報入力シート!AA105)</f>
        <v/>
      </c>
      <c r="S83" s="58"/>
      <c r="T83" s="59"/>
      <c r="U83" s="543" t="str">
        <f>IF(P83="","",VLOOKUP(P83,'【参考】数式用 '!$A$5:$I$26,MATCH(T83,'【参考】数式用 '!$C$4:$E$4,0)+2,0))</f>
        <v/>
      </c>
      <c r="V83" s="123" t="s">
        <v>200</v>
      </c>
      <c r="W83" s="60"/>
      <c r="X83" s="120" t="s">
        <v>201</v>
      </c>
      <c r="Y83" s="60"/>
      <c r="Z83" s="120" t="s">
        <v>202</v>
      </c>
      <c r="AA83" s="60"/>
      <c r="AB83" s="120" t="s">
        <v>201</v>
      </c>
      <c r="AC83" s="60"/>
      <c r="AD83" s="120" t="s">
        <v>203</v>
      </c>
      <c r="AE83" s="544" t="s">
        <v>204</v>
      </c>
      <c r="AF83" s="545" t="str">
        <f t="shared" si="6"/>
        <v/>
      </c>
      <c r="AG83" s="548" t="s">
        <v>205</v>
      </c>
      <c r="AH83" s="547" t="str">
        <f t="shared" si="5"/>
        <v/>
      </c>
    </row>
    <row r="84" spans="1:34" ht="36.75" customHeight="1">
      <c r="A84" s="536">
        <f t="shared" si="4"/>
        <v>73</v>
      </c>
      <c r="B84" s="537" t="str">
        <f>IF(基本情報入力シート!C106="","",基本情報入力シート!C106)</f>
        <v/>
      </c>
      <c r="C84" s="538" t="str">
        <f>IF(基本情報入力シート!D106="","",基本情報入力シート!D106)</f>
        <v/>
      </c>
      <c r="D84" s="538" t="str">
        <f>IF(基本情報入力シート!E106="","",基本情報入力シート!E106)</f>
        <v/>
      </c>
      <c r="E84" s="538" t="str">
        <f>IF(基本情報入力シート!F106="","",基本情報入力シート!F106)</f>
        <v/>
      </c>
      <c r="F84" s="538" t="str">
        <f>IF(基本情報入力シート!G106="","",基本情報入力シート!G106)</f>
        <v/>
      </c>
      <c r="G84" s="538" t="str">
        <f>IF(基本情報入力シート!H106="","",基本情報入力シート!H106)</f>
        <v/>
      </c>
      <c r="H84" s="538" t="str">
        <f>IF(基本情報入力シート!I106="","",基本情報入力シート!I106)</f>
        <v/>
      </c>
      <c r="I84" s="538" t="str">
        <f>IF(基本情報入力シート!J106="","",基本情報入力シート!J106)</f>
        <v/>
      </c>
      <c r="J84" s="538" t="str">
        <f>IF(基本情報入力シート!K106="","",基本情報入力シート!K106)</f>
        <v/>
      </c>
      <c r="K84" s="539" t="str">
        <f>IF(基本情報入力シート!L106="","",基本情報入力シート!L106)</f>
        <v/>
      </c>
      <c r="L84" s="536" t="str">
        <f>IF(基本情報入力シート!M106="","",基本情報入力シート!M106)</f>
        <v/>
      </c>
      <c r="M84" s="536" t="str">
        <f>IF(基本情報入力シート!R106="","",基本情報入力シート!R106)</f>
        <v/>
      </c>
      <c r="N84" s="536" t="str">
        <f>IF(基本情報入力シート!W106="","",基本情報入力シート!W106)</f>
        <v/>
      </c>
      <c r="O84" s="536" t="str">
        <f>IF(基本情報入力シート!X106="","",基本情報入力シート!X106)</f>
        <v/>
      </c>
      <c r="P84" s="540" t="str">
        <f>IF(基本情報入力シート!Y106="","",基本情報入力シート!Y106)</f>
        <v/>
      </c>
      <c r="Q84" s="541" t="str">
        <f>IF(基本情報入力シート!Z106="","",基本情報入力シート!Z106)</f>
        <v/>
      </c>
      <c r="R84" s="542" t="str">
        <f>IF(基本情報入力シート!AA106="","",基本情報入力シート!AA106)</f>
        <v/>
      </c>
      <c r="S84" s="58"/>
      <c r="T84" s="59"/>
      <c r="U84" s="543" t="str">
        <f>IF(P84="","",VLOOKUP(P84,'【参考】数式用 '!$A$5:$I$26,MATCH(T84,'【参考】数式用 '!$C$4:$E$4,0)+2,0))</f>
        <v/>
      </c>
      <c r="V84" s="123" t="s">
        <v>200</v>
      </c>
      <c r="W84" s="60"/>
      <c r="X84" s="120" t="s">
        <v>201</v>
      </c>
      <c r="Y84" s="60"/>
      <c r="Z84" s="120" t="s">
        <v>202</v>
      </c>
      <c r="AA84" s="60"/>
      <c r="AB84" s="120" t="s">
        <v>201</v>
      </c>
      <c r="AC84" s="60"/>
      <c r="AD84" s="120" t="s">
        <v>203</v>
      </c>
      <c r="AE84" s="544" t="s">
        <v>204</v>
      </c>
      <c r="AF84" s="545" t="str">
        <f t="shared" si="6"/>
        <v/>
      </c>
      <c r="AG84" s="548" t="s">
        <v>205</v>
      </c>
      <c r="AH84" s="547" t="str">
        <f t="shared" si="5"/>
        <v/>
      </c>
    </row>
    <row r="85" spans="1:34" ht="36.75" customHeight="1">
      <c r="A85" s="536">
        <f t="shared" si="4"/>
        <v>74</v>
      </c>
      <c r="B85" s="537" t="str">
        <f>IF(基本情報入力シート!C107="","",基本情報入力シート!C107)</f>
        <v/>
      </c>
      <c r="C85" s="538" t="str">
        <f>IF(基本情報入力シート!D107="","",基本情報入力シート!D107)</f>
        <v/>
      </c>
      <c r="D85" s="538" t="str">
        <f>IF(基本情報入力シート!E107="","",基本情報入力シート!E107)</f>
        <v/>
      </c>
      <c r="E85" s="538" t="str">
        <f>IF(基本情報入力シート!F107="","",基本情報入力シート!F107)</f>
        <v/>
      </c>
      <c r="F85" s="538" t="str">
        <f>IF(基本情報入力シート!G107="","",基本情報入力シート!G107)</f>
        <v/>
      </c>
      <c r="G85" s="538" t="str">
        <f>IF(基本情報入力シート!H107="","",基本情報入力シート!H107)</f>
        <v/>
      </c>
      <c r="H85" s="538" t="str">
        <f>IF(基本情報入力シート!I107="","",基本情報入力シート!I107)</f>
        <v/>
      </c>
      <c r="I85" s="538" t="str">
        <f>IF(基本情報入力シート!J107="","",基本情報入力シート!J107)</f>
        <v/>
      </c>
      <c r="J85" s="538" t="str">
        <f>IF(基本情報入力シート!K107="","",基本情報入力シート!K107)</f>
        <v/>
      </c>
      <c r="K85" s="539" t="str">
        <f>IF(基本情報入力シート!L107="","",基本情報入力シート!L107)</f>
        <v/>
      </c>
      <c r="L85" s="536" t="str">
        <f>IF(基本情報入力シート!M107="","",基本情報入力シート!M107)</f>
        <v/>
      </c>
      <c r="M85" s="536" t="str">
        <f>IF(基本情報入力シート!R107="","",基本情報入力シート!R107)</f>
        <v/>
      </c>
      <c r="N85" s="536" t="str">
        <f>IF(基本情報入力シート!W107="","",基本情報入力シート!W107)</f>
        <v/>
      </c>
      <c r="O85" s="536" t="str">
        <f>IF(基本情報入力シート!X107="","",基本情報入力シート!X107)</f>
        <v/>
      </c>
      <c r="P85" s="540" t="str">
        <f>IF(基本情報入力シート!Y107="","",基本情報入力シート!Y107)</f>
        <v/>
      </c>
      <c r="Q85" s="541" t="str">
        <f>IF(基本情報入力シート!Z107="","",基本情報入力シート!Z107)</f>
        <v/>
      </c>
      <c r="R85" s="542" t="str">
        <f>IF(基本情報入力シート!AA107="","",基本情報入力シート!AA107)</f>
        <v/>
      </c>
      <c r="S85" s="58"/>
      <c r="T85" s="59"/>
      <c r="U85" s="543" t="str">
        <f>IF(P85="","",VLOOKUP(P85,'【参考】数式用 '!$A$5:$I$26,MATCH(T85,'【参考】数式用 '!$C$4:$E$4,0)+2,0))</f>
        <v/>
      </c>
      <c r="V85" s="123" t="s">
        <v>200</v>
      </c>
      <c r="W85" s="60"/>
      <c r="X85" s="120" t="s">
        <v>201</v>
      </c>
      <c r="Y85" s="60"/>
      <c r="Z85" s="120" t="s">
        <v>202</v>
      </c>
      <c r="AA85" s="60"/>
      <c r="AB85" s="120" t="s">
        <v>201</v>
      </c>
      <c r="AC85" s="60"/>
      <c r="AD85" s="120" t="s">
        <v>203</v>
      </c>
      <c r="AE85" s="544" t="s">
        <v>204</v>
      </c>
      <c r="AF85" s="545" t="str">
        <f t="shared" si="6"/>
        <v/>
      </c>
      <c r="AG85" s="548" t="s">
        <v>205</v>
      </c>
      <c r="AH85" s="547" t="str">
        <f t="shared" si="5"/>
        <v/>
      </c>
    </row>
    <row r="86" spans="1:34" ht="36.75" customHeight="1">
      <c r="A86" s="536">
        <f t="shared" si="4"/>
        <v>75</v>
      </c>
      <c r="B86" s="537" t="str">
        <f>IF(基本情報入力シート!C108="","",基本情報入力シート!C108)</f>
        <v/>
      </c>
      <c r="C86" s="538" t="str">
        <f>IF(基本情報入力シート!D108="","",基本情報入力シート!D108)</f>
        <v/>
      </c>
      <c r="D86" s="538" t="str">
        <f>IF(基本情報入力シート!E108="","",基本情報入力シート!E108)</f>
        <v/>
      </c>
      <c r="E86" s="538" t="str">
        <f>IF(基本情報入力シート!F108="","",基本情報入力シート!F108)</f>
        <v/>
      </c>
      <c r="F86" s="538" t="str">
        <f>IF(基本情報入力シート!G108="","",基本情報入力シート!G108)</f>
        <v/>
      </c>
      <c r="G86" s="538" t="str">
        <f>IF(基本情報入力シート!H108="","",基本情報入力シート!H108)</f>
        <v/>
      </c>
      <c r="H86" s="538" t="str">
        <f>IF(基本情報入力シート!I108="","",基本情報入力シート!I108)</f>
        <v/>
      </c>
      <c r="I86" s="538" t="str">
        <f>IF(基本情報入力シート!J108="","",基本情報入力シート!J108)</f>
        <v/>
      </c>
      <c r="J86" s="538" t="str">
        <f>IF(基本情報入力シート!K108="","",基本情報入力シート!K108)</f>
        <v/>
      </c>
      <c r="K86" s="539" t="str">
        <f>IF(基本情報入力シート!L108="","",基本情報入力シート!L108)</f>
        <v/>
      </c>
      <c r="L86" s="536" t="str">
        <f>IF(基本情報入力シート!M108="","",基本情報入力シート!M108)</f>
        <v/>
      </c>
      <c r="M86" s="536" t="str">
        <f>IF(基本情報入力シート!R108="","",基本情報入力シート!R108)</f>
        <v/>
      </c>
      <c r="N86" s="536" t="str">
        <f>IF(基本情報入力シート!W108="","",基本情報入力シート!W108)</f>
        <v/>
      </c>
      <c r="O86" s="536" t="str">
        <f>IF(基本情報入力シート!X108="","",基本情報入力シート!X108)</f>
        <v/>
      </c>
      <c r="P86" s="540" t="str">
        <f>IF(基本情報入力シート!Y108="","",基本情報入力シート!Y108)</f>
        <v/>
      </c>
      <c r="Q86" s="541" t="str">
        <f>IF(基本情報入力シート!Z108="","",基本情報入力シート!Z108)</f>
        <v/>
      </c>
      <c r="R86" s="542" t="str">
        <f>IF(基本情報入力シート!AA108="","",基本情報入力シート!AA108)</f>
        <v/>
      </c>
      <c r="S86" s="58"/>
      <c r="T86" s="59"/>
      <c r="U86" s="543" t="str">
        <f>IF(P86="","",VLOOKUP(P86,'【参考】数式用 '!$A$5:$I$26,MATCH(T86,'【参考】数式用 '!$C$4:$E$4,0)+2,0))</f>
        <v/>
      </c>
      <c r="V86" s="123" t="s">
        <v>200</v>
      </c>
      <c r="W86" s="60"/>
      <c r="X86" s="120" t="s">
        <v>201</v>
      </c>
      <c r="Y86" s="60"/>
      <c r="Z86" s="120" t="s">
        <v>202</v>
      </c>
      <c r="AA86" s="60"/>
      <c r="AB86" s="120" t="s">
        <v>201</v>
      </c>
      <c r="AC86" s="60"/>
      <c r="AD86" s="120" t="s">
        <v>203</v>
      </c>
      <c r="AE86" s="544" t="s">
        <v>204</v>
      </c>
      <c r="AF86" s="545" t="str">
        <f t="shared" si="6"/>
        <v/>
      </c>
      <c r="AG86" s="548" t="s">
        <v>205</v>
      </c>
      <c r="AH86" s="547" t="str">
        <f t="shared" si="5"/>
        <v/>
      </c>
    </row>
    <row r="87" spans="1:34" ht="36.75" customHeight="1">
      <c r="A87" s="536">
        <f t="shared" si="4"/>
        <v>76</v>
      </c>
      <c r="B87" s="537" t="str">
        <f>IF(基本情報入力シート!C109="","",基本情報入力シート!C109)</f>
        <v/>
      </c>
      <c r="C87" s="538" t="str">
        <f>IF(基本情報入力シート!D109="","",基本情報入力シート!D109)</f>
        <v/>
      </c>
      <c r="D87" s="538" t="str">
        <f>IF(基本情報入力シート!E109="","",基本情報入力シート!E109)</f>
        <v/>
      </c>
      <c r="E87" s="538" t="str">
        <f>IF(基本情報入力シート!F109="","",基本情報入力シート!F109)</f>
        <v/>
      </c>
      <c r="F87" s="538" t="str">
        <f>IF(基本情報入力シート!G109="","",基本情報入力シート!G109)</f>
        <v/>
      </c>
      <c r="G87" s="538" t="str">
        <f>IF(基本情報入力シート!H109="","",基本情報入力シート!H109)</f>
        <v/>
      </c>
      <c r="H87" s="538" t="str">
        <f>IF(基本情報入力シート!I109="","",基本情報入力シート!I109)</f>
        <v/>
      </c>
      <c r="I87" s="538" t="str">
        <f>IF(基本情報入力シート!J109="","",基本情報入力シート!J109)</f>
        <v/>
      </c>
      <c r="J87" s="538" t="str">
        <f>IF(基本情報入力シート!K109="","",基本情報入力シート!K109)</f>
        <v/>
      </c>
      <c r="K87" s="539" t="str">
        <f>IF(基本情報入力シート!L109="","",基本情報入力シート!L109)</f>
        <v/>
      </c>
      <c r="L87" s="536" t="str">
        <f>IF(基本情報入力シート!M109="","",基本情報入力シート!M109)</f>
        <v/>
      </c>
      <c r="M87" s="536" t="str">
        <f>IF(基本情報入力シート!R109="","",基本情報入力シート!R109)</f>
        <v/>
      </c>
      <c r="N87" s="536" t="str">
        <f>IF(基本情報入力シート!W109="","",基本情報入力シート!W109)</f>
        <v/>
      </c>
      <c r="O87" s="536" t="str">
        <f>IF(基本情報入力シート!X109="","",基本情報入力シート!X109)</f>
        <v/>
      </c>
      <c r="P87" s="540" t="str">
        <f>IF(基本情報入力シート!Y109="","",基本情報入力シート!Y109)</f>
        <v/>
      </c>
      <c r="Q87" s="541" t="str">
        <f>IF(基本情報入力シート!Z109="","",基本情報入力シート!Z109)</f>
        <v/>
      </c>
      <c r="R87" s="542" t="str">
        <f>IF(基本情報入力シート!AA109="","",基本情報入力シート!AA109)</f>
        <v/>
      </c>
      <c r="S87" s="58"/>
      <c r="T87" s="59"/>
      <c r="U87" s="543" t="str">
        <f>IF(P87="","",VLOOKUP(P87,'【参考】数式用 '!$A$5:$I$26,MATCH(T87,'【参考】数式用 '!$C$4:$E$4,0)+2,0))</f>
        <v/>
      </c>
      <c r="V87" s="123" t="s">
        <v>200</v>
      </c>
      <c r="W87" s="60"/>
      <c r="X87" s="120" t="s">
        <v>201</v>
      </c>
      <c r="Y87" s="60"/>
      <c r="Z87" s="120" t="s">
        <v>202</v>
      </c>
      <c r="AA87" s="60"/>
      <c r="AB87" s="120" t="s">
        <v>201</v>
      </c>
      <c r="AC87" s="60"/>
      <c r="AD87" s="120" t="s">
        <v>203</v>
      </c>
      <c r="AE87" s="544" t="s">
        <v>204</v>
      </c>
      <c r="AF87" s="545" t="str">
        <f t="shared" si="6"/>
        <v/>
      </c>
      <c r="AG87" s="548" t="s">
        <v>205</v>
      </c>
      <c r="AH87" s="547" t="str">
        <f t="shared" si="5"/>
        <v/>
      </c>
    </row>
    <row r="88" spans="1:34" ht="36.75" customHeight="1">
      <c r="A88" s="536">
        <f t="shared" si="4"/>
        <v>77</v>
      </c>
      <c r="B88" s="537" t="str">
        <f>IF(基本情報入力シート!C110="","",基本情報入力シート!C110)</f>
        <v/>
      </c>
      <c r="C88" s="538" t="str">
        <f>IF(基本情報入力シート!D110="","",基本情報入力シート!D110)</f>
        <v/>
      </c>
      <c r="D88" s="538" t="str">
        <f>IF(基本情報入力シート!E110="","",基本情報入力シート!E110)</f>
        <v/>
      </c>
      <c r="E88" s="538" t="str">
        <f>IF(基本情報入力シート!F110="","",基本情報入力シート!F110)</f>
        <v/>
      </c>
      <c r="F88" s="538" t="str">
        <f>IF(基本情報入力シート!G110="","",基本情報入力シート!G110)</f>
        <v/>
      </c>
      <c r="G88" s="538" t="str">
        <f>IF(基本情報入力シート!H110="","",基本情報入力シート!H110)</f>
        <v/>
      </c>
      <c r="H88" s="538" t="str">
        <f>IF(基本情報入力シート!I110="","",基本情報入力シート!I110)</f>
        <v/>
      </c>
      <c r="I88" s="538" t="str">
        <f>IF(基本情報入力シート!J110="","",基本情報入力シート!J110)</f>
        <v/>
      </c>
      <c r="J88" s="538" t="str">
        <f>IF(基本情報入力シート!K110="","",基本情報入力シート!K110)</f>
        <v/>
      </c>
      <c r="K88" s="539" t="str">
        <f>IF(基本情報入力シート!L110="","",基本情報入力シート!L110)</f>
        <v/>
      </c>
      <c r="L88" s="536" t="str">
        <f>IF(基本情報入力シート!M110="","",基本情報入力シート!M110)</f>
        <v/>
      </c>
      <c r="M88" s="536" t="str">
        <f>IF(基本情報入力シート!R110="","",基本情報入力シート!R110)</f>
        <v/>
      </c>
      <c r="N88" s="536" t="str">
        <f>IF(基本情報入力シート!W110="","",基本情報入力シート!W110)</f>
        <v/>
      </c>
      <c r="O88" s="536" t="str">
        <f>IF(基本情報入力シート!X110="","",基本情報入力シート!X110)</f>
        <v/>
      </c>
      <c r="P88" s="540" t="str">
        <f>IF(基本情報入力シート!Y110="","",基本情報入力シート!Y110)</f>
        <v/>
      </c>
      <c r="Q88" s="541" t="str">
        <f>IF(基本情報入力シート!Z110="","",基本情報入力シート!Z110)</f>
        <v/>
      </c>
      <c r="R88" s="542" t="str">
        <f>IF(基本情報入力シート!AA110="","",基本情報入力シート!AA110)</f>
        <v/>
      </c>
      <c r="S88" s="58"/>
      <c r="T88" s="59"/>
      <c r="U88" s="543" t="str">
        <f>IF(P88="","",VLOOKUP(P88,'【参考】数式用 '!$A$5:$I$26,MATCH(T88,'【参考】数式用 '!$C$4:$E$4,0)+2,0))</f>
        <v/>
      </c>
      <c r="V88" s="123" t="s">
        <v>200</v>
      </c>
      <c r="W88" s="60"/>
      <c r="X88" s="120" t="s">
        <v>201</v>
      </c>
      <c r="Y88" s="60"/>
      <c r="Z88" s="120" t="s">
        <v>202</v>
      </c>
      <c r="AA88" s="60"/>
      <c r="AB88" s="120" t="s">
        <v>201</v>
      </c>
      <c r="AC88" s="60"/>
      <c r="AD88" s="120" t="s">
        <v>203</v>
      </c>
      <c r="AE88" s="544" t="s">
        <v>204</v>
      </c>
      <c r="AF88" s="545" t="str">
        <f t="shared" si="6"/>
        <v/>
      </c>
      <c r="AG88" s="548" t="s">
        <v>205</v>
      </c>
      <c r="AH88" s="547" t="str">
        <f t="shared" si="5"/>
        <v/>
      </c>
    </row>
    <row r="89" spans="1:34" ht="36.75" customHeight="1">
      <c r="A89" s="536">
        <f t="shared" si="4"/>
        <v>78</v>
      </c>
      <c r="B89" s="537" t="str">
        <f>IF(基本情報入力シート!C111="","",基本情報入力シート!C111)</f>
        <v/>
      </c>
      <c r="C89" s="538" t="str">
        <f>IF(基本情報入力シート!D111="","",基本情報入力シート!D111)</f>
        <v/>
      </c>
      <c r="D89" s="538" t="str">
        <f>IF(基本情報入力シート!E111="","",基本情報入力シート!E111)</f>
        <v/>
      </c>
      <c r="E89" s="538" t="str">
        <f>IF(基本情報入力シート!F111="","",基本情報入力シート!F111)</f>
        <v/>
      </c>
      <c r="F89" s="538" t="str">
        <f>IF(基本情報入力シート!G111="","",基本情報入力シート!G111)</f>
        <v/>
      </c>
      <c r="G89" s="538" t="str">
        <f>IF(基本情報入力シート!H111="","",基本情報入力シート!H111)</f>
        <v/>
      </c>
      <c r="H89" s="538" t="str">
        <f>IF(基本情報入力シート!I111="","",基本情報入力シート!I111)</f>
        <v/>
      </c>
      <c r="I89" s="538" t="str">
        <f>IF(基本情報入力シート!J111="","",基本情報入力シート!J111)</f>
        <v/>
      </c>
      <c r="J89" s="538" t="str">
        <f>IF(基本情報入力シート!K111="","",基本情報入力シート!K111)</f>
        <v/>
      </c>
      <c r="K89" s="539" t="str">
        <f>IF(基本情報入力シート!L111="","",基本情報入力シート!L111)</f>
        <v/>
      </c>
      <c r="L89" s="536" t="str">
        <f>IF(基本情報入力シート!M111="","",基本情報入力シート!M111)</f>
        <v/>
      </c>
      <c r="M89" s="536" t="str">
        <f>IF(基本情報入力シート!R111="","",基本情報入力シート!R111)</f>
        <v/>
      </c>
      <c r="N89" s="536" t="str">
        <f>IF(基本情報入力シート!W111="","",基本情報入力シート!W111)</f>
        <v/>
      </c>
      <c r="O89" s="536" t="str">
        <f>IF(基本情報入力シート!X111="","",基本情報入力シート!X111)</f>
        <v/>
      </c>
      <c r="P89" s="540" t="str">
        <f>IF(基本情報入力シート!Y111="","",基本情報入力シート!Y111)</f>
        <v/>
      </c>
      <c r="Q89" s="541" t="str">
        <f>IF(基本情報入力シート!Z111="","",基本情報入力シート!Z111)</f>
        <v/>
      </c>
      <c r="R89" s="542" t="str">
        <f>IF(基本情報入力シート!AA111="","",基本情報入力シート!AA111)</f>
        <v/>
      </c>
      <c r="S89" s="58"/>
      <c r="T89" s="59"/>
      <c r="U89" s="543" t="str">
        <f>IF(P89="","",VLOOKUP(P89,'【参考】数式用 '!$A$5:$I$26,MATCH(T89,'【参考】数式用 '!$C$4:$E$4,0)+2,0))</f>
        <v/>
      </c>
      <c r="V89" s="123" t="s">
        <v>200</v>
      </c>
      <c r="W89" s="60"/>
      <c r="X89" s="120" t="s">
        <v>201</v>
      </c>
      <c r="Y89" s="60"/>
      <c r="Z89" s="120" t="s">
        <v>202</v>
      </c>
      <c r="AA89" s="60"/>
      <c r="AB89" s="120" t="s">
        <v>201</v>
      </c>
      <c r="AC89" s="60"/>
      <c r="AD89" s="120" t="s">
        <v>203</v>
      </c>
      <c r="AE89" s="544" t="s">
        <v>204</v>
      </c>
      <c r="AF89" s="545" t="str">
        <f t="shared" si="6"/>
        <v/>
      </c>
      <c r="AG89" s="548" t="s">
        <v>205</v>
      </c>
      <c r="AH89" s="547" t="str">
        <f t="shared" si="5"/>
        <v/>
      </c>
    </row>
    <row r="90" spans="1:34" ht="36.75" customHeight="1">
      <c r="A90" s="536">
        <f t="shared" si="4"/>
        <v>79</v>
      </c>
      <c r="B90" s="537" t="str">
        <f>IF(基本情報入力シート!C112="","",基本情報入力シート!C112)</f>
        <v/>
      </c>
      <c r="C90" s="538" t="str">
        <f>IF(基本情報入力シート!D112="","",基本情報入力シート!D112)</f>
        <v/>
      </c>
      <c r="D90" s="538" t="str">
        <f>IF(基本情報入力シート!E112="","",基本情報入力シート!E112)</f>
        <v/>
      </c>
      <c r="E90" s="538" t="str">
        <f>IF(基本情報入力シート!F112="","",基本情報入力シート!F112)</f>
        <v/>
      </c>
      <c r="F90" s="538" t="str">
        <f>IF(基本情報入力シート!G112="","",基本情報入力シート!G112)</f>
        <v/>
      </c>
      <c r="G90" s="538" t="str">
        <f>IF(基本情報入力シート!H112="","",基本情報入力シート!H112)</f>
        <v/>
      </c>
      <c r="H90" s="538" t="str">
        <f>IF(基本情報入力シート!I112="","",基本情報入力シート!I112)</f>
        <v/>
      </c>
      <c r="I90" s="538" t="str">
        <f>IF(基本情報入力シート!J112="","",基本情報入力シート!J112)</f>
        <v/>
      </c>
      <c r="J90" s="538" t="str">
        <f>IF(基本情報入力シート!K112="","",基本情報入力シート!K112)</f>
        <v/>
      </c>
      <c r="K90" s="539" t="str">
        <f>IF(基本情報入力シート!L112="","",基本情報入力シート!L112)</f>
        <v/>
      </c>
      <c r="L90" s="536" t="str">
        <f>IF(基本情報入力シート!M112="","",基本情報入力シート!M112)</f>
        <v/>
      </c>
      <c r="M90" s="536" t="str">
        <f>IF(基本情報入力シート!R112="","",基本情報入力シート!R112)</f>
        <v/>
      </c>
      <c r="N90" s="536" t="str">
        <f>IF(基本情報入力シート!W112="","",基本情報入力シート!W112)</f>
        <v/>
      </c>
      <c r="O90" s="536" t="str">
        <f>IF(基本情報入力シート!X112="","",基本情報入力シート!X112)</f>
        <v/>
      </c>
      <c r="P90" s="540" t="str">
        <f>IF(基本情報入力シート!Y112="","",基本情報入力シート!Y112)</f>
        <v/>
      </c>
      <c r="Q90" s="541" t="str">
        <f>IF(基本情報入力シート!Z112="","",基本情報入力シート!Z112)</f>
        <v/>
      </c>
      <c r="R90" s="542" t="str">
        <f>IF(基本情報入力シート!AA112="","",基本情報入力シート!AA112)</f>
        <v/>
      </c>
      <c r="S90" s="58"/>
      <c r="T90" s="59"/>
      <c r="U90" s="543" t="str">
        <f>IF(P90="","",VLOOKUP(P90,'【参考】数式用 '!$A$5:$I$26,MATCH(T90,'【参考】数式用 '!$C$4:$E$4,0)+2,0))</f>
        <v/>
      </c>
      <c r="V90" s="123" t="s">
        <v>200</v>
      </c>
      <c r="W90" s="60"/>
      <c r="X90" s="120" t="s">
        <v>201</v>
      </c>
      <c r="Y90" s="60"/>
      <c r="Z90" s="120" t="s">
        <v>202</v>
      </c>
      <c r="AA90" s="60"/>
      <c r="AB90" s="120" t="s">
        <v>201</v>
      </c>
      <c r="AC90" s="60"/>
      <c r="AD90" s="120" t="s">
        <v>203</v>
      </c>
      <c r="AE90" s="544" t="s">
        <v>204</v>
      </c>
      <c r="AF90" s="545" t="str">
        <f t="shared" si="6"/>
        <v/>
      </c>
      <c r="AG90" s="548" t="s">
        <v>205</v>
      </c>
      <c r="AH90" s="547" t="str">
        <f t="shared" si="5"/>
        <v/>
      </c>
    </row>
    <row r="91" spans="1:34" ht="36.75" customHeight="1">
      <c r="A91" s="536">
        <f t="shared" ref="A91:A111" si="7">A90+1</f>
        <v>80</v>
      </c>
      <c r="B91" s="537" t="str">
        <f>IF(基本情報入力シート!C113="","",基本情報入力シート!C113)</f>
        <v/>
      </c>
      <c r="C91" s="538" t="str">
        <f>IF(基本情報入力シート!D113="","",基本情報入力シート!D113)</f>
        <v/>
      </c>
      <c r="D91" s="538" t="str">
        <f>IF(基本情報入力シート!E113="","",基本情報入力シート!E113)</f>
        <v/>
      </c>
      <c r="E91" s="538" t="str">
        <f>IF(基本情報入力シート!F113="","",基本情報入力シート!F113)</f>
        <v/>
      </c>
      <c r="F91" s="538" t="str">
        <f>IF(基本情報入力シート!G113="","",基本情報入力シート!G113)</f>
        <v/>
      </c>
      <c r="G91" s="538" t="str">
        <f>IF(基本情報入力シート!H113="","",基本情報入力シート!H113)</f>
        <v/>
      </c>
      <c r="H91" s="538" t="str">
        <f>IF(基本情報入力シート!I113="","",基本情報入力シート!I113)</f>
        <v/>
      </c>
      <c r="I91" s="538" t="str">
        <f>IF(基本情報入力シート!J113="","",基本情報入力シート!J113)</f>
        <v/>
      </c>
      <c r="J91" s="538" t="str">
        <f>IF(基本情報入力シート!K113="","",基本情報入力シート!K113)</f>
        <v/>
      </c>
      <c r="K91" s="539" t="str">
        <f>IF(基本情報入力シート!L113="","",基本情報入力シート!L113)</f>
        <v/>
      </c>
      <c r="L91" s="536" t="str">
        <f>IF(基本情報入力シート!M113="","",基本情報入力シート!M113)</f>
        <v/>
      </c>
      <c r="M91" s="536" t="str">
        <f>IF(基本情報入力シート!R113="","",基本情報入力シート!R113)</f>
        <v/>
      </c>
      <c r="N91" s="536" t="str">
        <f>IF(基本情報入力シート!W113="","",基本情報入力シート!W113)</f>
        <v/>
      </c>
      <c r="O91" s="536" t="str">
        <f>IF(基本情報入力シート!X113="","",基本情報入力シート!X113)</f>
        <v/>
      </c>
      <c r="P91" s="540" t="str">
        <f>IF(基本情報入力シート!Y113="","",基本情報入力シート!Y113)</f>
        <v/>
      </c>
      <c r="Q91" s="541" t="str">
        <f>IF(基本情報入力シート!Z113="","",基本情報入力シート!Z113)</f>
        <v/>
      </c>
      <c r="R91" s="542" t="str">
        <f>IF(基本情報入力シート!AA113="","",基本情報入力シート!AA113)</f>
        <v/>
      </c>
      <c r="S91" s="58"/>
      <c r="T91" s="59"/>
      <c r="U91" s="543" t="str">
        <f>IF(P91="","",VLOOKUP(P91,'【参考】数式用 '!$A$5:$I$26,MATCH(T91,'【参考】数式用 '!$C$4:$E$4,0)+2,0))</f>
        <v/>
      </c>
      <c r="V91" s="123" t="s">
        <v>200</v>
      </c>
      <c r="W91" s="60"/>
      <c r="X91" s="120" t="s">
        <v>201</v>
      </c>
      <c r="Y91" s="60"/>
      <c r="Z91" s="120" t="s">
        <v>202</v>
      </c>
      <c r="AA91" s="60"/>
      <c r="AB91" s="120" t="s">
        <v>201</v>
      </c>
      <c r="AC91" s="60"/>
      <c r="AD91" s="120" t="s">
        <v>203</v>
      </c>
      <c r="AE91" s="544" t="s">
        <v>204</v>
      </c>
      <c r="AF91" s="545" t="str">
        <f t="shared" si="6"/>
        <v/>
      </c>
      <c r="AG91" s="548" t="s">
        <v>205</v>
      </c>
      <c r="AH91" s="547" t="str">
        <f t="shared" si="5"/>
        <v/>
      </c>
    </row>
    <row r="92" spans="1:34" ht="36.75" customHeight="1">
      <c r="A92" s="536">
        <f t="shared" si="7"/>
        <v>81</v>
      </c>
      <c r="B92" s="537" t="str">
        <f>IF(基本情報入力シート!C114="","",基本情報入力シート!C114)</f>
        <v/>
      </c>
      <c r="C92" s="538" t="str">
        <f>IF(基本情報入力シート!D114="","",基本情報入力シート!D114)</f>
        <v/>
      </c>
      <c r="D92" s="538" t="str">
        <f>IF(基本情報入力シート!E114="","",基本情報入力シート!E114)</f>
        <v/>
      </c>
      <c r="E92" s="538" t="str">
        <f>IF(基本情報入力シート!F114="","",基本情報入力シート!F114)</f>
        <v/>
      </c>
      <c r="F92" s="538" t="str">
        <f>IF(基本情報入力シート!G114="","",基本情報入力シート!G114)</f>
        <v/>
      </c>
      <c r="G92" s="538" t="str">
        <f>IF(基本情報入力シート!H114="","",基本情報入力シート!H114)</f>
        <v/>
      </c>
      <c r="H92" s="538" t="str">
        <f>IF(基本情報入力シート!I114="","",基本情報入力シート!I114)</f>
        <v/>
      </c>
      <c r="I92" s="538" t="str">
        <f>IF(基本情報入力シート!J114="","",基本情報入力シート!J114)</f>
        <v/>
      </c>
      <c r="J92" s="538" t="str">
        <f>IF(基本情報入力シート!K114="","",基本情報入力シート!K114)</f>
        <v/>
      </c>
      <c r="K92" s="539" t="str">
        <f>IF(基本情報入力シート!L114="","",基本情報入力シート!L114)</f>
        <v/>
      </c>
      <c r="L92" s="536" t="str">
        <f>IF(基本情報入力シート!M114="","",基本情報入力シート!M114)</f>
        <v/>
      </c>
      <c r="M92" s="536" t="str">
        <f>IF(基本情報入力シート!R114="","",基本情報入力シート!R114)</f>
        <v/>
      </c>
      <c r="N92" s="536" t="str">
        <f>IF(基本情報入力シート!W114="","",基本情報入力シート!W114)</f>
        <v/>
      </c>
      <c r="O92" s="536" t="str">
        <f>IF(基本情報入力シート!X114="","",基本情報入力シート!X114)</f>
        <v/>
      </c>
      <c r="P92" s="540" t="str">
        <f>IF(基本情報入力シート!Y114="","",基本情報入力シート!Y114)</f>
        <v/>
      </c>
      <c r="Q92" s="541" t="str">
        <f>IF(基本情報入力シート!Z114="","",基本情報入力シート!Z114)</f>
        <v/>
      </c>
      <c r="R92" s="542" t="str">
        <f>IF(基本情報入力シート!AA114="","",基本情報入力シート!AA114)</f>
        <v/>
      </c>
      <c r="S92" s="58"/>
      <c r="T92" s="59"/>
      <c r="U92" s="543" t="str">
        <f>IF(P92="","",VLOOKUP(P92,'【参考】数式用 '!$A$5:$I$26,MATCH(T92,'【参考】数式用 '!$C$4:$E$4,0)+2,0))</f>
        <v/>
      </c>
      <c r="V92" s="123" t="s">
        <v>200</v>
      </c>
      <c r="W92" s="60"/>
      <c r="X92" s="120" t="s">
        <v>201</v>
      </c>
      <c r="Y92" s="60"/>
      <c r="Z92" s="120" t="s">
        <v>202</v>
      </c>
      <c r="AA92" s="60"/>
      <c r="AB92" s="120" t="s">
        <v>201</v>
      </c>
      <c r="AC92" s="60"/>
      <c r="AD92" s="120" t="s">
        <v>203</v>
      </c>
      <c r="AE92" s="544" t="s">
        <v>204</v>
      </c>
      <c r="AF92" s="545" t="str">
        <f t="shared" si="6"/>
        <v/>
      </c>
      <c r="AG92" s="548" t="s">
        <v>205</v>
      </c>
      <c r="AH92" s="547" t="str">
        <f t="shared" si="5"/>
        <v/>
      </c>
    </row>
    <row r="93" spans="1:34" ht="36.75" customHeight="1">
      <c r="A93" s="536">
        <f t="shared" si="7"/>
        <v>82</v>
      </c>
      <c r="B93" s="537" t="str">
        <f>IF(基本情報入力シート!C115="","",基本情報入力シート!C115)</f>
        <v/>
      </c>
      <c r="C93" s="538" t="str">
        <f>IF(基本情報入力シート!D115="","",基本情報入力シート!D115)</f>
        <v/>
      </c>
      <c r="D93" s="538" t="str">
        <f>IF(基本情報入力シート!E115="","",基本情報入力シート!E115)</f>
        <v/>
      </c>
      <c r="E93" s="538" t="str">
        <f>IF(基本情報入力シート!F115="","",基本情報入力シート!F115)</f>
        <v/>
      </c>
      <c r="F93" s="538" t="str">
        <f>IF(基本情報入力シート!G115="","",基本情報入力シート!G115)</f>
        <v/>
      </c>
      <c r="G93" s="538" t="str">
        <f>IF(基本情報入力シート!H115="","",基本情報入力シート!H115)</f>
        <v/>
      </c>
      <c r="H93" s="538" t="str">
        <f>IF(基本情報入力シート!I115="","",基本情報入力シート!I115)</f>
        <v/>
      </c>
      <c r="I93" s="538" t="str">
        <f>IF(基本情報入力シート!J115="","",基本情報入力シート!J115)</f>
        <v/>
      </c>
      <c r="J93" s="538" t="str">
        <f>IF(基本情報入力シート!K115="","",基本情報入力シート!K115)</f>
        <v/>
      </c>
      <c r="K93" s="539" t="str">
        <f>IF(基本情報入力シート!L115="","",基本情報入力シート!L115)</f>
        <v/>
      </c>
      <c r="L93" s="536" t="str">
        <f>IF(基本情報入力シート!M115="","",基本情報入力シート!M115)</f>
        <v/>
      </c>
      <c r="M93" s="536" t="str">
        <f>IF(基本情報入力シート!R115="","",基本情報入力シート!R115)</f>
        <v/>
      </c>
      <c r="N93" s="536" t="str">
        <f>IF(基本情報入力シート!W115="","",基本情報入力シート!W115)</f>
        <v/>
      </c>
      <c r="O93" s="536" t="str">
        <f>IF(基本情報入力シート!X115="","",基本情報入力シート!X115)</f>
        <v/>
      </c>
      <c r="P93" s="540" t="str">
        <f>IF(基本情報入力シート!Y115="","",基本情報入力シート!Y115)</f>
        <v/>
      </c>
      <c r="Q93" s="541" t="str">
        <f>IF(基本情報入力シート!Z115="","",基本情報入力シート!Z115)</f>
        <v/>
      </c>
      <c r="R93" s="542" t="str">
        <f>IF(基本情報入力シート!AA115="","",基本情報入力シート!AA115)</f>
        <v/>
      </c>
      <c r="S93" s="58"/>
      <c r="T93" s="59"/>
      <c r="U93" s="543" t="str">
        <f>IF(P93="","",VLOOKUP(P93,'【参考】数式用 '!$A$5:$I$26,MATCH(T93,'【参考】数式用 '!$C$4:$E$4,0)+2,0))</f>
        <v/>
      </c>
      <c r="V93" s="123" t="s">
        <v>200</v>
      </c>
      <c r="W93" s="60"/>
      <c r="X93" s="120" t="s">
        <v>201</v>
      </c>
      <c r="Y93" s="60"/>
      <c r="Z93" s="120" t="s">
        <v>202</v>
      </c>
      <c r="AA93" s="60"/>
      <c r="AB93" s="120" t="s">
        <v>201</v>
      </c>
      <c r="AC93" s="60"/>
      <c r="AD93" s="120" t="s">
        <v>203</v>
      </c>
      <c r="AE93" s="544" t="s">
        <v>204</v>
      </c>
      <c r="AF93" s="545" t="str">
        <f t="shared" si="6"/>
        <v/>
      </c>
      <c r="AG93" s="548" t="s">
        <v>205</v>
      </c>
      <c r="AH93" s="547" t="str">
        <f t="shared" si="5"/>
        <v/>
      </c>
    </row>
    <row r="94" spans="1:34" ht="36.75" customHeight="1">
      <c r="A94" s="536">
        <f t="shared" si="7"/>
        <v>83</v>
      </c>
      <c r="B94" s="537" t="str">
        <f>IF(基本情報入力シート!C116="","",基本情報入力シート!C116)</f>
        <v/>
      </c>
      <c r="C94" s="538" t="str">
        <f>IF(基本情報入力シート!D116="","",基本情報入力シート!D116)</f>
        <v/>
      </c>
      <c r="D94" s="538" t="str">
        <f>IF(基本情報入力シート!E116="","",基本情報入力シート!E116)</f>
        <v/>
      </c>
      <c r="E94" s="538" t="str">
        <f>IF(基本情報入力シート!F116="","",基本情報入力シート!F116)</f>
        <v/>
      </c>
      <c r="F94" s="538" t="str">
        <f>IF(基本情報入力シート!G116="","",基本情報入力シート!G116)</f>
        <v/>
      </c>
      <c r="G94" s="538" t="str">
        <f>IF(基本情報入力シート!H116="","",基本情報入力シート!H116)</f>
        <v/>
      </c>
      <c r="H94" s="538" t="str">
        <f>IF(基本情報入力シート!I116="","",基本情報入力シート!I116)</f>
        <v/>
      </c>
      <c r="I94" s="538" t="str">
        <f>IF(基本情報入力シート!J116="","",基本情報入力シート!J116)</f>
        <v/>
      </c>
      <c r="J94" s="538" t="str">
        <f>IF(基本情報入力シート!K116="","",基本情報入力シート!K116)</f>
        <v/>
      </c>
      <c r="K94" s="539" t="str">
        <f>IF(基本情報入力シート!L116="","",基本情報入力シート!L116)</f>
        <v/>
      </c>
      <c r="L94" s="536" t="str">
        <f>IF(基本情報入力シート!M116="","",基本情報入力シート!M116)</f>
        <v/>
      </c>
      <c r="M94" s="536" t="str">
        <f>IF(基本情報入力シート!R116="","",基本情報入力シート!R116)</f>
        <v/>
      </c>
      <c r="N94" s="536" t="str">
        <f>IF(基本情報入力シート!W116="","",基本情報入力シート!W116)</f>
        <v/>
      </c>
      <c r="O94" s="536" t="str">
        <f>IF(基本情報入力シート!X116="","",基本情報入力シート!X116)</f>
        <v/>
      </c>
      <c r="P94" s="540" t="str">
        <f>IF(基本情報入力シート!Y116="","",基本情報入力シート!Y116)</f>
        <v/>
      </c>
      <c r="Q94" s="541" t="str">
        <f>IF(基本情報入力シート!Z116="","",基本情報入力シート!Z116)</f>
        <v/>
      </c>
      <c r="R94" s="542" t="str">
        <f>IF(基本情報入力シート!AA116="","",基本情報入力シート!AA116)</f>
        <v/>
      </c>
      <c r="S94" s="58"/>
      <c r="T94" s="59"/>
      <c r="U94" s="543" t="str">
        <f>IF(P94="","",VLOOKUP(P94,'【参考】数式用 '!$A$5:$I$26,MATCH(T94,'【参考】数式用 '!$C$4:$E$4,0)+2,0))</f>
        <v/>
      </c>
      <c r="V94" s="123" t="s">
        <v>200</v>
      </c>
      <c r="W94" s="60"/>
      <c r="X94" s="120" t="s">
        <v>201</v>
      </c>
      <c r="Y94" s="60"/>
      <c r="Z94" s="120" t="s">
        <v>202</v>
      </c>
      <c r="AA94" s="60"/>
      <c r="AB94" s="120" t="s">
        <v>201</v>
      </c>
      <c r="AC94" s="60"/>
      <c r="AD94" s="120" t="s">
        <v>203</v>
      </c>
      <c r="AE94" s="544" t="s">
        <v>204</v>
      </c>
      <c r="AF94" s="545" t="str">
        <f t="shared" si="6"/>
        <v/>
      </c>
      <c r="AG94" s="548" t="s">
        <v>205</v>
      </c>
      <c r="AH94" s="547" t="str">
        <f t="shared" si="5"/>
        <v/>
      </c>
    </row>
    <row r="95" spans="1:34" ht="36.75" customHeight="1">
      <c r="A95" s="536">
        <f t="shared" si="7"/>
        <v>84</v>
      </c>
      <c r="B95" s="537" t="str">
        <f>IF(基本情報入力シート!C117="","",基本情報入力シート!C117)</f>
        <v/>
      </c>
      <c r="C95" s="538" t="str">
        <f>IF(基本情報入力シート!D117="","",基本情報入力シート!D117)</f>
        <v/>
      </c>
      <c r="D95" s="538" t="str">
        <f>IF(基本情報入力シート!E117="","",基本情報入力シート!E117)</f>
        <v/>
      </c>
      <c r="E95" s="538" t="str">
        <f>IF(基本情報入力シート!F117="","",基本情報入力シート!F117)</f>
        <v/>
      </c>
      <c r="F95" s="538" t="str">
        <f>IF(基本情報入力シート!G117="","",基本情報入力シート!G117)</f>
        <v/>
      </c>
      <c r="G95" s="538" t="str">
        <f>IF(基本情報入力シート!H117="","",基本情報入力シート!H117)</f>
        <v/>
      </c>
      <c r="H95" s="538" t="str">
        <f>IF(基本情報入力シート!I117="","",基本情報入力シート!I117)</f>
        <v/>
      </c>
      <c r="I95" s="538" t="str">
        <f>IF(基本情報入力シート!J117="","",基本情報入力シート!J117)</f>
        <v/>
      </c>
      <c r="J95" s="538" t="str">
        <f>IF(基本情報入力シート!K117="","",基本情報入力シート!K117)</f>
        <v/>
      </c>
      <c r="K95" s="539" t="str">
        <f>IF(基本情報入力シート!L117="","",基本情報入力シート!L117)</f>
        <v/>
      </c>
      <c r="L95" s="536" t="str">
        <f>IF(基本情報入力シート!M117="","",基本情報入力シート!M117)</f>
        <v/>
      </c>
      <c r="M95" s="536" t="str">
        <f>IF(基本情報入力シート!R117="","",基本情報入力シート!R117)</f>
        <v/>
      </c>
      <c r="N95" s="536" t="str">
        <f>IF(基本情報入力シート!W117="","",基本情報入力シート!W117)</f>
        <v/>
      </c>
      <c r="O95" s="536" t="str">
        <f>IF(基本情報入力シート!X117="","",基本情報入力シート!X117)</f>
        <v/>
      </c>
      <c r="P95" s="540" t="str">
        <f>IF(基本情報入力シート!Y117="","",基本情報入力シート!Y117)</f>
        <v/>
      </c>
      <c r="Q95" s="541" t="str">
        <f>IF(基本情報入力シート!Z117="","",基本情報入力シート!Z117)</f>
        <v/>
      </c>
      <c r="R95" s="542" t="str">
        <f>IF(基本情報入力シート!AA117="","",基本情報入力シート!AA117)</f>
        <v/>
      </c>
      <c r="S95" s="58"/>
      <c r="T95" s="59"/>
      <c r="U95" s="543" t="str">
        <f>IF(P95="","",VLOOKUP(P95,'【参考】数式用 '!$A$5:$I$26,MATCH(T95,'【参考】数式用 '!$C$4:$E$4,0)+2,0))</f>
        <v/>
      </c>
      <c r="V95" s="123" t="s">
        <v>200</v>
      </c>
      <c r="W95" s="60"/>
      <c r="X95" s="120" t="s">
        <v>201</v>
      </c>
      <c r="Y95" s="60"/>
      <c r="Z95" s="120" t="s">
        <v>202</v>
      </c>
      <c r="AA95" s="60"/>
      <c r="AB95" s="120" t="s">
        <v>201</v>
      </c>
      <c r="AC95" s="60"/>
      <c r="AD95" s="120" t="s">
        <v>203</v>
      </c>
      <c r="AE95" s="544" t="s">
        <v>204</v>
      </c>
      <c r="AF95" s="545" t="str">
        <f t="shared" si="6"/>
        <v/>
      </c>
      <c r="AG95" s="548" t="s">
        <v>205</v>
      </c>
      <c r="AH95" s="547" t="str">
        <f t="shared" si="5"/>
        <v/>
      </c>
    </row>
    <row r="96" spans="1:34" ht="36.75" customHeight="1">
      <c r="A96" s="536">
        <f t="shared" si="7"/>
        <v>85</v>
      </c>
      <c r="B96" s="537" t="str">
        <f>IF(基本情報入力シート!C118="","",基本情報入力シート!C118)</f>
        <v/>
      </c>
      <c r="C96" s="538" t="str">
        <f>IF(基本情報入力シート!D118="","",基本情報入力シート!D118)</f>
        <v/>
      </c>
      <c r="D96" s="538" t="str">
        <f>IF(基本情報入力シート!E118="","",基本情報入力シート!E118)</f>
        <v/>
      </c>
      <c r="E96" s="538" t="str">
        <f>IF(基本情報入力シート!F118="","",基本情報入力シート!F118)</f>
        <v/>
      </c>
      <c r="F96" s="538" t="str">
        <f>IF(基本情報入力シート!G118="","",基本情報入力シート!G118)</f>
        <v/>
      </c>
      <c r="G96" s="538" t="str">
        <f>IF(基本情報入力シート!H118="","",基本情報入力シート!H118)</f>
        <v/>
      </c>
      <c r="H96" s="538" t="str">
        <f>IF(基本情報入力シート!I118="","",基本情報入力シート!I118)</f>
        <v/>
      </c>
      <c r="I96" s="538" t="str">
        <f>IF(基本情報入力シート!J118="","",基本情報入力シート!J118)</f>
        <v/>
      </c>
      <c r="J96" s="538" t="str">
        <f>IF(基本情報入力シート!K118="","",基本情報入力シート!K118)</f>
        <v/>
      </c>
      <c r="K96" s="539" t="str">
        <f>IF(基本情報入力シート!L118="","",基本情報入力シート!L118)</f>
        <v/>
      </c>
      <c r="L96" s="536" t="str">
        <f>IF(基本情報入力シート!M118="","",基本情報入力シート!M118)</f>
        <v/>
      </c>
      <c r="M96" s="536" t="str">
        <f>IF(基本情報入力シート!R118="","",基本情報入力シート!R118)</f>
        <v/>
      </c>
      <c r="N96" s="536" t="str">
        <f>IF(基本情報入力シート!W118="","",基本情報入力シート!W118)</f>
        <v/>
      </c>
      <c r="O96" s="536" t="str">
        <f>IF(基本情報入力シート!X118="","",基本情報入力シート!X118)</f>
        <v/>
      </c>
      <c r="P96" s="540" t="str">
        <f>IF(基本情報入力シート!Y118="","",基本情報入力シート!Y118)</f>
        <v/>
      </c>
      <c r="Q96" s="541" t="str">
        <f>IF(基本情報入力シート!Z118="","",基本情報入力シート!Z118)</f>
        <v/>
      </c>
      <c r="R96" s="542" t="str">
        <f>IF(基本情報入力シート!AA118="","",基本情報入力シート!AA118)</f>
        <v/>
      </c>
      <c r="S96" s="58"/>
      <c r="T96" s="59"/>
      <c r="U96" s="543" t="str">
        <f>IF(P96="","",VLOOKUP(P96,'【参考】数式用 '!$A$5:$I$26,MATCH(T96,'【参考】数式用 '!$C$4:$E$4,0)+2,0))</f>
        <v/>
      </c>
      <c r="V96" s="123" t="s">
        <v>200</v>
      </c>
      <c r="W96" s="60"/>
      <c r="X96" s="120" t="s">
        <v>201</v>
      </c>
      <c r="Y96" s="60"/>
      <c r="Z96" s="120" t="s">
        <v>202</v>
      </c>
      <c r="AA96" s="60"/>
      <c r="AB96" s="120" t="s">
        <v>201</v>
      </c>
      <c r="AC96" s="60"/>
      <c r="AD96" s="120" t="s">
        <v>203</v>
      </c>
      <c r="AE96" s="544" t="s">
        <v>204</v>
      </c>
      <c r="AF96" s="545" t="str">
        <f t="shared" si="6"/>
        <v/>
      </c>
      <c r="AG96" s="548" t="s">
        <v>205</v>
      </c>
      <c r="AH96" s="547" t="str">
        <f t="shared" si="5"/>
        <v/>
      </c>
    </row>
    <row r="97" spans="1:34" ht="36.75" customHeight="1">
      <c r="A97" s="536">
        <f t="shared" si="7"/>
        <v>86</v>
      </c>
      <c r="B97" s="537" t="str">
        <f>IF(基本情報入力シート!C119="","",基本情報入力シート!C119)</f>
        <v/>
      </c>
      <c r="C97" s="538" t="str">
        <f>IF(基本情報入力シート!D119="","",基本情報入力シート!D119)</f>
        <v/>
      </c>
      <c r="D97" s="538" t="str">
        <f>IF(基本情報入力シート!E119="","",基本情報入力シート!E119)</f>
        <v/>
      </c>
      <c r="E97" s="538" t="str">
        <f>IF(基本情報入力シート!F119="","",基本情報入力シート!F119)</f>
        <v/>
      </c>
      <c r="F97" s="538" t="str">
        <f>IF(基本情報入力シート!G119="","",基本情報入力シート!G119)</f>
        <v/>
      </c>
      <c r="G97" s="538" t="str">
        <f>IF(基本情報入力シート!H119="","",基本情報入力シート!H119)</f>
        <v/>
      </c>
      <c r="H97" s="538" t="str">
        <f>IF(基本情報入力シート!I119="","",基本情報入力シート!I119)</f>
        <v/>
      </c>
      <c r="I97" s="538" t="str">
        <f>IF(基本情報入力シート!J119="","",基本情報入力シート!J119)</f>
        <v/>
      </c>
      <c r="J97" s="538" t="str">
        <f>IF(基本情報入力シート!K119="","",基本情報入力シート!K119)</f>
        <v/>
      </c>
      <c r="K97" s="539" t="str">
        <f>IF(基本情報入力シート!L119="","",基本情報入力シート!L119)</f>
        <v/>
      </c>
      <c r="L97" s="536" t="str">
        <f>IF(基本情報入力シート!M119="","",基本情報入力シート!M119)</f>
        <v/>
      </c>
      <c r="M97" s="536" t="str">
        <f>IF(基本情報入力シート!R119="","",基本情報入力シート!R119)</f>
        <v/>
      </c>
      <c r="N97" s="536" t="str">
        <f>IF(基本情報入力シート!W119="","",基本情報入力シート!W119)</f>
        <v/>
      </c>
      <c r="O97" s="536" t="str">
        <f>IF(基本情報入力シート!X119="","",基本情報入力シート!X119)</f>
        <v/>
      </c>
      <c r="P97" s="540" t="str">
        <f>IF(基本情報入力シート!Y119="","",基本情報入力シート!Y119)</f>
        <v/>
      </c>
      <c r="Q97" s="541" t="str">
        <f>IF(基本情報入力シート!Z119="","",基本情報入力シート!Z119)</f>
        <v/>
      </c>
      <c r="R97" s="542" t="str">
        <f>IF(基本情報入力シート!AA119="","",基本情報入力シート!AA119)</f>
        <v/>
      </c>
      <c r="S97" s="58"/>
      <c r="T97" s="59"/>
      <c r="U97" s="543" t="str">
        <f>IF(P97="","",VLOOKUP(P97,'【参考】数式用 '!$A$5:$I$26,MATCH(T97,'【参考】数式用 '!$C$4:$E$4,0)+2,0))</f>
        <v/>
      </c>
      <c r="V97" s="123" t="s">
        <v>200</v>
      </c>
      <c r="W97" s="60"/>
      <c r="X97" s="120" t="s">
        <v>201</v>
      </c>
      <c r="Y97" s="60"/>
      <c r="Z97" s="120" t="s">
        <v>202</v>
      </c>
      <c r="AA97" s="60"/>
      <c r="AB97" s="120" t="s">
        <v>201</v>
      </c>
      <c r="AC97" s="60"/>
      <c r="AD97" s="120" t="s">
        <v>203</v>
      </c>
      <c r="AE97" s="544" t="s">
        <v>204</v>
      </c>
      <c r="AF97" s="545" t="str">
        <f t="shared" si="6"/>
        <v/>
      </c>
      <c r="AG97" s="548" t="s">
        <v>205</v>
      </c>
      <c r="AH97" s="547" t="str">
        <f t="shared" si="5"/>
        <v/>
      </c>
    </row>
    <row r="98" spans="1:34" ht="36.75" customHeight="1">
      <c r="A98" s="536">
        <f t="shared" si="7"/>
        <v>87</v>
      </c>
      <c r="B98" s="537" t="str">
        <f>IF(基本情報入力シート!C120="","",基本情報入力シート!C120)</f>
        <v/>
      </c>
      <c r="C98" s="538" t="str">
        <f>IF(基本情報入力シート!D120="","",基本情報入力シート!D120)</f>
        <v/>
      </c>
      <c r="D98" s="538" t="str">
        <f>IF(基本情報入力シート!E120="","",基本情報入力シート!E120)</f>
        <v/>
      </c>
      <c r="E98" s="538" t="str">
        <f>IF(基本情報入力シート!F120="","",基本情報入力シート!F120)</f>
        <v/>
      </c>
      <c r="F98" s="538" t="str">
        <f>IF(基本情報入力シート!G120="","",基本情報入力シート!G120)</f>
        <v/>
      </c>
      <c r="G98" s="538" t="str">
        <f>IF(基本情報入力シート!H120="","",基本情報入力シート!H120)</f>
        <v/>
      </c>
      <c r="H98" s="538" t="str">
        <f>IF(基本情報入力シート!I120="","",基本情報入力シート!I120)</f>
        <v/>
      </c>
      <c r="I98" s="538" t="str">
        <f>IF(基本情報入力シート!J120="","",基本情報入力シート!J120)</f>
        <v/>
      </c>
      <c r="J98" s="538" t="str">
        <f>IF(基本情報入力シート!K120="","",基本情報入力シート!K120)</f>
        <v/>
      </c>
      <c r="K98" s="539" t="str">
        <f>IF(基本情報入力シート!L120="","",基本情報入力シート!L120)</f>
        <v/>
      </c>
      <c r="L98" s="536" t="str">
        <f>IF(基本情報入力シート!M120="","",基本情報入力シート!M120)</f>
        <v/>
      </c>
      <c r="M98" s="536" t="str">
        <f>IF(基本情報入力シート!R120="","",基本情報入力シート!R120)</f>
        <v/>
      </c>
      <c r="N98" s="536" t="str">
        <f>IF(基本情報入力シート!W120="","",基本情報入力シート!W120)</f>
        <v/>
      </c>
      <c r="O98" s="536" t="str">
        <f>IF(基本情報入力シート!X120="","",基本情報入力シート!X120)</f>
        <v/>
      </c>
      <c r="P98" s="540" t="str">
        <f>IF(基本情報入力シート!Y120="","",基本情報入力シート!Y120)</f>
        <v/>
      </c>
      <c r="Q98" s="541" t="str">
        <f>IF(基本情報入力シート!Z120="","",基本情報入力シート!Z120)</f>
        <v/>
      </c>
      <c r="R98" s="542" t="str">
        <f>IF(基本情報入力シート!AA120="","",基本情報入力シート!AA120)</f>
        <v/>
      </c>
      <c r="S98" s="58"/>
      <c r="T98" s="59"/>
      <c r="U98" s="543" t="str">
        <f>IF(P98="","",VLOOKUP(P98,'【参考】数式用 '!$A$5:$I$26,MATCH(T98,'【参考】数式用 '!$C$4:$E$4,0)+2,0))</f>
        <v/>
      </c>
      <c r="V98" s="123" t="s">
        <v>200</v>
      </c>
      <c r="W98" s="60"/>
      <c r="X98" s="120" t="s">
        <v>201</v>
      </c>
      <c r="Y98" s="60"/>
      <c r="Z98" s="120" t="s">
        <v>202</v>
      </c>
      <c r="AA98" s="60"/>
      <c r="AB98" s="120" t="s">
        <v>201</v>
      </c>
      <c r="AC98" s="60"/>
      <c r="AD98" s="120" t="s">
        <v>203</v>
      </c>
      <c r="AE98" s="544" t="s">
        <v>204</v>
      </c>
      <c r="AF98" s="545" t="str">
        <f t="shared" si="6"/>
        <v/>
      </c>
      <c r="AG98" s="548" t="s">
        <v>205</v>
      </c>
      <c r="AH98" s="547" t="str">
        <f t="shared" si="5"/>
        <v/>
      </c>
    </row>
    <row r="99" spans="1:34" ht="36.75" customHeight="1">
      <c r="A99" s="536">
        <f t="shared" si="7"/>
        <v>88</v>
      </c>
      <c r="B99" s="537" t="str">
        <f>IF(基本情報入力シート!C121="","",基本情報入力シート!C121)</f>
        <v/>
      </c>
      <c r="C99" s="538" t="str">
        <f>IF(基本情報入力シート!D121="","",基本情報入力シート!D121)</f>
        <v/>
      </c>
      <c r="D99" s="538" t="str">
        <f>IF(基本情報入力シート!E121="","",基本情報入力シート!E121)</f>
        <v/>
      </c>
      <c r="E99" s="538" t="str">
        <f>IF(基本情報入力シート!F121="","",基本情報入力シート!F121)</f>
        <v/>
      </c>
      <c r="F99" s="538" t="str">
        <f>IF(基本情報入力シート!G121="","",基本情報入力シート!G121)</f>
        <v/>
      </c>
      <c r="G99" s="538" t="str">
        <f>IF(基本情報入力シート!H121="","",基本情報入力シート!H121)</f>
        <v/>
      </c>
      <c r="H99" s="538" t="str">
        <f>IF(基本情報入力シート!I121="","",基本情報入力シート!I121)</f>
        <v/>
      </c>
      <c r="I99" s="538" t="str">
        <f>IF(基本情報入力シート!J121="","",基本情報入力シート!J121)</f>
        <v/>
      </c>
      <c r="J99" s="538" t="str">
        <f>IF(基本情報入力シート!K121="","",基本情報入力シート!K121)</f>
        <v/>
      </c>
      <c r="K99" s="539" t="str">
        <f>IF(基本情報入力シート!L121="","",基本情報入力シート!L121)</f>
        <v/>
      </c>
      <c r="L99" s="536" t="str">
        <f>IF(基本情報入力シート!M121="","",基本情報入力シート!M121)</f>
        <v/>
      </c>
      <c r="M99" s="536" t="str">
        <f>IF(基本情報入力シート!R121="","",基本情報入力シート!R121)</f>
        <v/>
      </c>
      <c r="N99" s="536" t="str">
        <f>IF(基本情報入力シート!W121="","",基本情報入力シート!W121)</f>
        <v/>
      </c>
      <c r="O99" s="536" t="str">
        <f>IF(基本情報入力シート!X121="","",基本情報入力シート!X121)</f>
        <v/>
      </c>
      <c r="P99" s="540" t="str">
        <f>IF(基本情報入力シート!Y121="","",基本情報入力シート!Y121)</f>
        <v/>
      </c>
      <c r="Q99" s="541" t="str">
        <f>IF(基本情報入力シート!Z121="","",基本情報入力シート!Z121)</f>
        <v/>
      </c>
      <c r="R99" s="542" t="str">
        <f>IF(基本情報入力シート!AA121="","",基本情報入力シート!AA121)</f>
        <v/>
      </c>
      <c r="S99" s="58"/>
      <c r="T99" s="59"/>
      <c r="U99" s="543" t="str">
        <f>IF(P99="","",VLOOKUP(P99,'【参考】数式用 '!$A$5:$I$26,MATCH(T99,'【参考】数式用 '!$C$4:$E$4,0)+2,0))</f>
        <v/>
      </c>
      <c r="V99" s="123" t="s">
        <v>200</v>
      </c>
      <c r="W99" s="60"/>
      <c r="X99" s="120" t="s">
        <v>201</v>
      </c>
      <c r="Y99" s="60"/>
      <c r="Z99" s="120" t="s">
        <v>202</v>
      </c>
      <c r="AA99" s="60"/>
      <c r="AB99" s="120" t="s">
        <v>201</v>
      </c>
      <c r="AC99" s="60"/>
      <c r="AD99" s="120" t="s">
        <v>203</v>
      </c>
      <c r="AE99" s="544" t="s">
        <v>204</v>
      </c>
      <c r="AF99" s="545" t="str">
        <f t="shared" si="6"/>
        <v/>
      </c>
      <c r="AG99" s="548" t="s">
        <v>205</v>
      </c>
      <c r="AH99" s="547" t="str">
        <f t="shared" si="5"/>
        <v/>
      </c>
    </row>
    <row r="100" spans="1:34" ht="36.75" customHeight="1">
      <c r="A100" s="536">
        <f t="shared" si="7"/>
        <v>89</v>
      </c>
      <c r="B100" s="537" t="str">
        <f>IF(基本情報入力シート!C122="","",基本情報入力シート!C122)</f>
        <v/>
      </c>
      <c r="C100" s="538" t="str">
        <f>IF(基本情報入力シート!D122="","",基本情報入力シート!D122)</f>
        <v/>
      </c>
      <c r="D100" s="538" t="str">
        <f>IF(基本情報入力シート!E122="","",基本情報入力シート!E122)</f>
        <v/>
      </c>
      <c r="E100" s="538" t="str">
        <f>IF(基本情報入力シート!F122="","",基本情報入力シート!F122)</f>
        <v/>
      </c>
      <c r="F100" s="538" t="str">
        <f>IF(基本情報入力シート!G122="","",基本情報入力シート!G122)</f>
        <v/>
      </c>
      <c r="G100" s="538" t="str">
        <f>IF(基本情報入力シート!H122="","",基本情報入力シート!H122)</f>
        <v/>
      </c>
      <c r="H100" s="538" t="str">
        <f>IF(基本情報入力シート!I122="","",基本情報入力シート!I122)</f>
        <v/>
      </c>
      <c r="I100" s="538" t="str">
        <f>IF(基本情報入力シート!J122="","",基本情報入力シート!J122)</f>
        <v/>
      </c>
      <c r="J100" s="538" t="str">
        <f>IF(基本情報入力シート!K122="","",基本情報入力シート!K122)</f>
        <v/>
      </c>
      <c r="K100" s="539" t="str">
        <f>IF(基本情報入力シート!L122="","",基本情報入力シート!L122)</f>
        <v/>
      </c>
      <c r="L100" s="536" t="str">
        <f>IF(基本情報入力シート!M122="","",基本情報入力シート!M122)</f>
        <v/>
      </c>
      <c r="M100" s="536" t="str">
        <f>IF(基本情報入力シート!R122="","",基本情報入力シート!R122)</f>
        <v/>
      </c>
      <c r="N100" s="536" t="str">
        <f>IF(基本情報入力シート!W122="","",基本情報入力シート!W122)</f>
        <v/>
      </c>
      <c r="O100" s="536" t="str">
        <f>IF(基本情報入力シート!X122="","",基本情報入力シート!X122)</f>
        <v/>
      </c>
      <c r="P100" s="540" t="str">
        <f>IF(基本情報入力シート!Y122="","",基本情報入力シート!Y122)</f>
        <v/>
      </c>
      <c r="Q100" s="541" t="str">
        <f>IF(基本情報入力シート!Z122="","",基本情報入力シート!Z122)</f>
        <v/>
      </c>
      <c r="R100" s="542" t="str">
        <f>IF(基本情報入力シート!AA122="","",基本情報入力シート!AA122)</f>
        <v/>
      </c>
      <c r="S100" s="58"/>
      <c r="T100" s="59"/>
      <c r="U100" s="543" t="str">
        <f>IF(P100="","",VLOOKUP(P100,'【参考】数式用 '!$A$5:$I$26,MATCH(T100,'【参考】数式用 '!$C$4:$E$4,0)+2,0))</f>
        <v/>
      </c>
      <c r="V100" s="123" t="s">
        <v>200</v>
      </c>
      <c r="W100" s="60"/>
      <c r="X100" s="120" t="s">
        <v>201</v>
      </c>
      <c r="Y100" s="60"/>
      <c r="Z100" s="120" t="s">
        <v>202</v>
      </c>
      <c r="AA100" s="60"/>
      <c r="AB100" s="120" t="s">
        <v>201</v>
      </c>
      <c r="AC100" s="60"/>
      <c r="AD100" s="120" t="s">
        <v>203</v>
      </c>
      <c r="AE100" s="544" t="s">
        <v>204</v>
      </c>
      <c r="AF100" s="545" t="str">
        <f t="shared" si="6"/>
        <v/>
      </c>
      <c r="AG100" s="548" t="s">
        <v>205</v>
      </c>
      <c r="AH100" s="547" t="str">
        <f t="shared" si="5"/>
        <v/>
      </c>
    </row>
    <row r="101" spans="1:34" ht="36.75" customHeight="1">
      <c r="A101" s="536">
        <f t="shared" si="7"/>
        <v>90</v>
      </c>
      <c r="B101" s="537" t="str">
        <f>IF(基本情報入力シート!C123="","",基本情報入力シート!C123)</f>
        <v/>
      </c>
      <c r="C101" s="538" t="str">
        <f>IF(基本情報入力シート!D123="","",基本情報入力シート!D123)</f>
        <v/>
      </c>
      <c r="D101" s="538" t="str">
        <f>IF(基本情報入力シート!E123="","",基本情報入力シート!E123)</f>
        <v/>
      </c>
      <c r="E101" s="538" t="str">
        <f>IF(基本情報入力シート!F123="","",基本情報入力シート!F123)</f>
        <v/>
      </c>
      <c r="F101" s="538" t="str">
        <f>IF(基本情報入力シート!G123="","",基本情報入力シート!G123)</f>
        <v/>
      </c>
      <c r="G101" s="538" t="str">
        <f>IF(基本情報入力シート!H123="","",基本情報入力シート!H123)</f>
        <v/>
      </c>
      <c r="H101" s="538" t="str">
        <f>IF(基本情報入力シート!I123="","",基本情報入力シート!I123)</f>
        <v/>
      </c>
      <c r="I101" s="538" t="str">
        <f>IF(基本情報入力シート!J123="","",基本情報入力シート!J123)</f>
        <v/>
      </c>
      <c r="J101" s="538" t="str">
        <f>IF(基本情報入力シート!K123="","",基本情報入力シート!K123)</f>
        <v/>
      </c>
      <c r="K101" s="539" t="str">
        <f>IF(基本情報入力シート!L123="","",基本情報入力シート!L123)</f>
        <v/>
      </c>
      <c r="L101" s="536" t="str">
        <f>IF(基本情報入力シート!M123="","",基本情報入力シート!M123)</f>
        <v/>
      </c>
      <c r="M101" s="536" t="str">
        <f>IF(基本情報入力シート!R123="","",基本情報入力シート!R123)</f>
        <v/>
      </c>
      <c r="N101" s="536" t="str">
        <f>IF(基本情報入力シート!W123="","",基本情報入力シート!W123)</f>
        <v/>
      </c>
      <c r="O101" s="536" t="str">
        <f>IF(基本情報入力シート!X123="","",基本情報入力シート!X123)</f>
        <v/>
      </c>
      <c r="P101" s="540" t="str">
        <f>IF(基本情報入力シート!Y123="","",基本情報入力シート!Y123)</f>
        <v/>
      </c>
      <c r="Q101" s="541" t="str">
        <f>IF(基本情報入力シート!Z123="","",基本情報入力シート!Z123)</f>
        <v/>
      </c>
      <c r="R101" s="542" t="str">
        <f>IF(基本情報入力シート!AA123="","",基本情報入力シート!AA123)</f>
        <v/>
      </c>
      <c r="S101" s="58"/>
      <c r="T101" s="59"/>
      <c r="U101" s="543" t="str">
        <f>IF(P101="","",VLOOKUP(P101,'【参考】数式用 '!$A$5:$I$26,MATCH(T101,'【参考】数式用 '!$C$4:$E$4,0)+2,0))</f>
        <v/>
      </c>
      <c r="V101" s="123" t="s">
        <v>200</v>
      </c>
      <c r="W101" s="60"/>
      <c r="X101" s="120" t="s">
        <v>201</v>
      </c>
      <c r="Y101" s="60"/>
      <c r="Z101" s="120" t="s">
        <v>202</v>
      </c>
      <c r="AA101" s="60"/>
      <c r="AB101" s="120" t="s">
        <v>201</v>
      </c>
      <c r="AC101" s="60"/>
      <c r="AD101" s="120" t="s">
        <v>203</v>
      </c>
      <c r="AE101" s="544" t="s">
        <v>204</v>
      </c>
      <c r="AF101" s="545" t="str">
        <f t="shared" si="6"/>
        <v/>
      </c>
      <c r="AG101" s="548" t="s">
        <v>205</v>
      </c>
      <c r="AH101" s="547" t="str">
        <f t="shared" si="5"/>
        <v/>
      </c>
    </row>
    <row r="102" spans="1:34" ht="36.75" customHeight="1">
      <c r="A102" s="536">
        <f t="shared" si="7"/>
        <v>91</v>
      </c>
      <c r="B102" s="537" t="str">
        <f>IF(基本情報入力シート!C124="","",基本情報入力シート!C124)</f>
        <v/>
      </c>
      <c r="C102" s="538" t="str">
        <f>IF(基本情報入力シート!D124="","",基本情報入力シート!D124)</f>
        <v/>
      </c>
      <c r="D102" s="538" t="str">
        <f>IF(基本情報入力シート!E124="","",基本情報入力シート!E124)</f>
        <v/>
      </c>
      <c r="E102" s="538" t="str">
        <f>IF(基本情報入力シート!F124="","",基本情報入力シート!F124)</f>
        <v/>
      </c>
      <c r="F102" s="538" t="str">
        <f>IF(基本情報入力シート!G124="","",基本情報入力シート!G124)</f>
        <v/>
      </c>
      <c r="G102" s="538" t="str">
        <f>IF(基本情報入力シート!H124="","",基本情報入力シート!H124)</f>
        <v/>
      </c>
      <c r="H102" s="538" t="str">
        <f>IF(基本情報入力シート!I124="","",基本情報入力シート!I124)</f>
        <v/>
      </c>
      <c r="I102" s="538" t="str">
        <f>IF(基本情報入力シート!J124="","",基本情報入力シート!J124)</f>
        <v/>
      </c>
      <c r="J102" s="538" t="str">
        <f>IF(基本情報入力シート!K124="","",基本情報入力シート!K124)</f>
        <v/>
      </c>
      <c r="K102" s="539" t="str">
        <f>IF(基本情報入力シート!L124="","",基本情報入力シート!L124)</f>
        <v/>
      </c>
      <c r="L102" s="536" t="str">
        <f>IF(基本情報入力シート!M124="","",基本情報入力シート!M124)</f>
        <v/>
      </c>
      <c r="M102" s="536" t="str">
        <f>IF(基本情報入力シート!R124="","",基本情報入力シート!R124)</f>
        <v/>
      </c>
      <c r="N102" s="536" t="str">
        <f>IF(基本情報入力シート!W124="","",基本情報入力シート!W124)</f>
        <v/>
      </c>
      <c r="O102" s="536" t="str">
        <f>IF(基本情報入力シート!X124="","",基本情報入力シート!X124)</f>
        <v/>
      </c>
      <c r="P102" s="540" t="str">
        <f>IF(基本情報入力シート!Y124="","",基本情報入力シート!Y124)</f>
        <v/>
      </c>
      <c r="Q102" s="541" t="str">
        <f>IF(基本情報入力シート!Z124="","",基本情報入力シート!Z124)</f>
        <v/>
      </c>
      <c r="R102" s="542" t="str">
        <f>IF(基本情報入力シート!AA124="","",基本情報入力シート!AA124)</f>
        <v/>
      </c>
      <c r="S102" s="58"/>
      <c r="T102" s="59"/>
      <c r="U102" s="543" t="str">
        <f>IF(P102="","",VLOOKUP(P102,'【参考】数式用 '!$A$5:$I$26,MATCH(T102,'【参考】数式用 '!$C$4:$E$4,0)+2,0))</f>
        <v/>
      </c>
      <c r="V102" s="123" t="s">
        <v>200</v>
      </c>
      <c r="W102" s="60"/>
      <c r="X102" s="120" t="s">
        <v>201</v>
      </c>
      <c r="Y102" s="60"/>
      <c r="Z102" s="120" t="s">
        <v>202</v>
      </c>
      <c r="AA102" s="60"/>
      <c r="AB102" s="120" t="s">
        <v>201</v>
      </c>
      <c r="AC102" s="60"/>
      <c r="AD102" s="120" t="s">
        <v>203</v>
      </c>
      <c r="AE102" s="544" t="s">
        <v>204</v>
      </c>
      <c r="AF102" s="545" t="str">
        <f t="shared" si="6"/>
        <v/>
      </c>
      <c r="AG102" s="548" t="s">
        <v>205</v>
      </c>
      <c r="AH102" s="547" t="str">
        <f t="shared" si="5"/>
        <v/>
      </c>
    </row>
    <row r="103" spans="1:34" ht="36.75" customHeight="1">
      <c r="A103" s="536">
        <f t="shared" si="7"/>
        <v>92</v>
      </c>
      <c r="B103" s="537" t="str">
        <f>IF(基本情報入力シート!C125="","",基本情報入力シート!C125)</f>
        <v/>
      </c>
      <c r="C103" s="538" t="str">
        <f>IF(基本情報入力シート!D125="","",基本情報入力シート!D125)</f>
        <v/>
      </c>
      <c r="D103" s="538" t="str">
        <f>IF(基本情報入力シート!E125="","",基本情報入力シート!E125)</f>
        <v/>
      </c>
      <c r="E103" s="538" t="str">
        <f>IF(基本情報入力シート!F125="","",基本情報入力シート!F125)</f>
        <v/>
      </c>
      <c r="F103" s="538" t="str">
        <f>IF(基本情報入力シート!G125="","",基本情報入力シート!G125)</f>
        <v/>
      </c>
      <c r="G103" s="538" t="str">
        <f>IF(基本情報入力シート!H125="","",基本情報入力シート!H125)</f>
        <v/>
      </c>
      <c r="H103" s="538" t="str">
        <f>IF(基本情報入力シート!I125="","",基本情報入力シート!I125)</f>
        <v/>
      </c>
      <c r="I103" s="538" t="str">
        <f>IF(基本情報入力シート!J125="","",基本情報入力シート!J125)</f>
        <v/>
      </c>
      <c r="J103" s="538" t="str">
        <f>IF(基本情報入力シート!K125="","",基本情報入力シート!K125)</f>
        <v/>
      </c>
      <c r="K103" s="539" t="str">
        <f>IF(基本情報入力シート!L125="","",基本情報入力シート!L125)</f>
        <v/>
      </c>
      <c r="L103" s="536" t="str">
        <f>IF(基本情報入力シート!M125="","",基本情報入力シート!M125)</f>
        <v/>
      </c>
      <c r="M103" s="536" t="str">
        <f>IF(基本情報入力シート!R125="","",基本情報入力シート!R125)</f>
        <v/>
      </c>
      <c r="N103" s="536" t="str">
        <f>IF(基本情報入力シート!W125="","",基本情報入力シート!W125)</f>
        <v/>
      </c>
      <c r="O103" s="536" t="str">
        <f>IF(基本情報入力シート!X125="","",基本情報入力シート!X125)</f>
        <v/>
      </c>
      <c r="P103" s="540" t="str">
        <f>IF(基本情報入力シート!Y125="","",基本情報入力シート!Y125)</f>
        <v/>
      </c>
      <c r="Q103" s="541" t="str">
        <f>IF(基本情報入力シート!Z125="","",基本情報入力シート!Z125)</f>
        <v/>
      </c>
      <c r="R103" s="542" t="str">
        <f>IF(基本情報入力シート!AA125="","",基本情報入力シート!AA125)</f>
        <v/>
      </c>
      <c r="S103" s="58"/>
      <c r="T103" s="59"/>
      <c r="U103" s="543" t="str">
        <f>IF(P103="","",VLOOKUP(P103,'【参考】数式用 '!$A$5:$I$26,MATCH(T103,'【参考】数式用 '!$C$4:$E$4,0)+2,0))</f>
        <v/>
      </c>
      <c r="V103" s="123" t="s">
        <v>200</v>
      </c>
      <c r="W103" s="60"/>
      <c r="X103" s="120" t="s">
        <v>201</v>
      </c>
      <c r="Y103" s="60"/>
      <c r="Z103" s="120" t="s">
        <v>202</v>
      </c>
      <c r="AA103" s="60"/>
      <c r="AB103" s="120" t="s">
        <v>201</v>
      </c>
      <c r="AC103" s="60"/>
      <c r="AD103" s="120" t="s">
        <v>203</v>
      </c>
      <c r="AE103" s="544" t="s">
        <v>204</v>
      </c>
      <c r="AF103" s="545" t="str">
        <f t="shared" si="6"/>
        <v/>
      </c>
      <c r="AG103" s="548" t="s">
        <v>205</v>
      </c>
      <c r="AH103" s="547" t="str">
        <f t="shared" si="5"/>
        <v/>
      </c>
    </row>
    <row r="104" spans="1:34" ht="36.75" customHeight="1">
      <c r="A104" s="536">
        <f t="shared" si="7"/>
        <v>93</v>
      </c>
      <c r="B104" s="537" t="str">
        <f>IF(基本情報入力シート!C126="","",基本情報入力シート!C126)</f>
        <v/>
      </c>
      <c r="C104" s="538" t="str">
        <f>IF(基本情報入力シート!D126="","",基本情報入力シート!D126)</f>
        <v/>
      </c>
      <c r="D104" s="538" t="str">
        <f>IF(基本情報入力シート!E126="","",基本情報入力シート!E126)</f>
        <v/>
      </c>
      <c r="E104" s="538" t="str">
        <f>IF(基本情報入力シート!F126="","",基本情報入力シート!F126)</f>
        <v/>
      </c>
      <c r="F104" s="538" t="str">
        <f>IF(基本情報入力シート!G126="","",基本情報入力シート!G126)</f>
        <v/>
      </c>
      <c r="G104" s="538" t="str">
        <f>IF(基本情報入力シート!H126="","",基本情報入力シート!H126)</f>
        <v/>
      </c>
      <c r="H104" s="538" t="str">
        <f>IF(基本情報入力シート!I126="","",基本情報入力シート!I126)</f>
        <v/>
      </c>
      <c r="I104" s="538" t="str">
        <f>IF(基本情報入力シート!J126="","",基本情報入力シート!J126)</f>
        <v/>
      </c>
      <c r="J104" s="538" t="str">
        <f>IF(基本情報入力シート!K126="","",基本情報入力シート!K126)</f>
        <v/>
      </c>
      <c r="K104" s="539" t="str">
        <f>IF(基本情報入力シート!L126="","",基本情報入力シート!L126)</f>
        <v/>
      </c>
      <c r="L104" s="536" t="str">
        <f>IF(基本情報入力シート!M126="","",基本情報入力シート!M126)</f>
        <v/>
      </c>
      <c r="M104" s="536" t="str">
        <f>IF(基本情報入力シート!R126="","",基本情報入力シート!R126)</f>
        <v/>
      </c>
      <c r="N104" s="536" t="str">
        <f>IF(基本情報入力シート!W126="","",基本情報入力シート!W126)</f>
        <v/>
      </c>
      <c r="O104" s="536" t="str">
        <f>IF(基本情報入力シート!X126="","",基本情報入力シート!X126)</f>
        <v/>
      </c>
      <c r="P104" s="540" t="str">
        <f>IF(基本情報入力シート!Y126="","",基本情報入力シート!Y126)</f>
        <v/>
      </c>
      <c r="Q104" s="541" t="str">
        <f>IF(基本情報入力シート!Z126="","",基本情報入力シート!Z126)</f>
        <v/>
      </c>
      <c r="R104" s="542" t="str">
        <f>IF(基本情報入力シート!AA126="","",基本情報入力シート!AA126)</f>
        <v/>
      </c>
      <c r="S104" s="58"/>
      <c r="T104" s="59"/>
      <c r="U104" s="543" t="str">
        <f>IF(P104="","",VLOOKUP(P104,'【参考】数式用 '!$A$5:$I$26,MATCH(T104,'【参考】数式用 '!$C$4:$E$4,0)+2,0))</f>
        <v/>
      </c>
      <c r="V104" s="123" t="s">
        <v>200</v>
      </c>
      <c r="W104" s="60"/>
      <c r="X104" s="120" t="s">
        <v>201</v>
      </c>
      <c r="Y104" s="60"/>
      <c r="Z104" s="120" t="s">
        <v>202</v>
      </c>
      <c r="AA104" s="60"/>
      <c r="AB104" s="120" t="s">
        <v>201</v>
      </c>
      <c r="AC104" s="60"/>
      <c r="AD104" s="120" t="s">
        <v>203</v>
      </c>
      <c r="AE104" s="544" t="s">
        <v>204</v>
      </c>
      <c r="AF104" s="545" t="str">
        <f t="shared" si="6"/>
        <v/>
      </c>
      <c r="AG104" s="548" t="s">
        <v>205</v>
      </c>
      <c r="AH104" s="547" t="str">
        <f t="shared" si="5"/>
        <v/>
      </c>
    </row>
    <row r="105" spans="1:34" ht="36.75" customHeight="1">
      <c r="A105" s="536">
        <f t="shared" si="7"/>
        <v>94</v>
      </c>
      <c r="B105" s="537" t="str">
        <f>IF(基本情報入力シート!C127="","",基本情報入力シート!C127)</f>
        <v/>
      </c>
      <c r="C105" s="538" t="str">
        <f>IF(基本情報入力シート!D127="","",基本情報入力シート!D127)</f>
        <v/>
      </c>
      <c r="D105" s="538" t="str">
        <f>IF(基本情報入力シート!E127="","",基本情報入力シート!E127)</f>
        <v/>
      </c>
      <c r="E105" s="538" t="str">
        <f>IF(基本情報入力シート!F127="","",基本情報入力シート!F127)</f>
        <v/>
      </c>
      <c r="F105" s="538" t="str">
        <f>IF(基本情報入力シート!G127="","",基本情報入力シート!G127)</f>
        <v/>
      </c>
      <c r="G105" s="538" t="str">
        <f>IF(基本情報入力シート!H127="","",基本情報入力シート!H127)</f>
        <v/>
      </c>
      <c r="H105" s="538" t="str">
        <f>IF(基本情報入力シート!I127="","",基本情報入力シート!I127)</f>
        <v/>
      </c>
      <c r="I105" s="538" t="str">
        <f>IF(基本情報入力シート!J127="","",基本情報入力シート!J127)</f>
        <v/>
      </c>
      <c r="J105" s="538" t="str">
        <f>IF(基本情報入力シート!K127="","",基本情報入力シート!K127)</f>
        <v/>
      </c>
      <c r="K105" s="539" t="str">
        <f>IF(基本情報入力シート!L127="","",基本情報入力シート!L127)</f>
        <v/>
      </c>
      <c r="L105" s="536" t="str">
        <f>IF(基本情報入力シート!M127="","",基本情報入力シート!M127)</f>
        <v/>
      </c>
      <c r="M105" s="536" t="str">
        <f>IF(基本情報入力シート!R127="","",基本情報入力シート!R127)</f>
        <v/>
      </c>
      <c r="N105" s="536" t="str">
        <f>IF(基本情報入力シート!W127="","",基本情報入力シート!W127)</f>
        <v/>
      </c>
      <c r="O105" s="536" t="str">
        <f>IF(基本情報入力シート!X127="","",基本情報入力シート!X127)</f>
        <v/>
      </c>
      <c r="P105" s="540" t="str">
        <f>IF(基本情報入力シート!Y127="","",基本情報入力シート!Y127)</f>
        <v/>
      </c>
      <c r="Q105" s="541" t="str">
        <f>IF(基本情報入力シート!Z127="","",基本情報入力シート!Z127)</f>
        <v/>
      </c>
      <c r="R105" s="542" t="str">
        <f>IF(基本情報入力シート!AA127="","",基本情報入力シート!AA127)</f>
        <v/>
      </c>
      <c r="S105" s="58"/>
      <c r="T105" s="59"/>
      <c r="U105" s="543" t="str">
        <f>IF(P105="","",VLOOKUP(P105,'【参考】数式用 '!$A$5:$I$26,MATCH(T105,'【参考】数式用 '!$C$4:$E$4,0)+2,0))</f>
        <v/>
      </c>
      <c r="V105" s="123" t="s">
        <v>200</v>
      </c>
      <c r="W105" s="60"/>
      <c r="X105" s="120" t="s">
        <v>201</v>
      </c>
      <c r="Y105" s="60"/>
      <c r="Z105" s="120" t="s">
        <v>202</v>
      </c>
      <c r="AA105" s="60"/>
      <c r="AB105" s="120" t="s">
        <v>201</v>
      </c>
      <c r="AC105" s="60"/>
      <c r="AD105" s="120" t="s">
        <v>203</v>
      </c>
      <c r="AE105" s="544" t="s">
        <v>204</v>
      </c>
      <c r="AF105" s="545" t="str">
        <f t="shared" si="6"/>
        <v/>
      </c>
      <c r="AG105" s="548" t="s">
        <v>205</v>
      </c>
      <c r="AH105" s="547" t="str">
        <f t="shared" si="5"/>
        <v/>
      </c>
    </row>
    <row r="106" spans="1:34" ht="36.75" customHeight="1">
      <c r="A106" s="536">
        <f t="shared" si="7"/>
        <v>95</v>
      </c>
      <c r="B106" s="537" t="str">
        <f>IF(基本情報入力シート!C128="","",基本情報入力シート!C128)</f>
        <v/>
      </c>
      <c r="C106" s="538" t="str">
        <f>IF(基本情報入力シート!D128="","",基本情報入力シート!D128)</f>
        <v/>
      </c>
      <c r="D106" s="538" t="str">
        <f>IF(基本情報入力シート!E128="","",基本情報入力シート!E128)</f>
        <v/>
      </c>
      <c r="E106" s="538" t="str">
        <f>IF(基本情報入力シート!F128="","",基本情報入力シート!F128)</f>
        <v/>
      </c>
      <c r="F106" s="538" t="str">
        <f>IF(基本情報入力シート!G128="","",基本情報入力シート!G128)</f>
        <v/>
      </c>
      <c r="G106" s="538" t="str">
        <f>IF(基本情報入力シート!H128="","",基本情報入力シート!H128)</f>
        <v/>
      </c>
      <c r="H106" s="538" t="str">
        <f>IF(基本情報入力シート!I128="","",基本情報入力シート!I128)</f>
        <v/>
      </c>
      <c r="I106" s="538" t="str">
        <f>IF(基本情報入力シート!J128="","",基本情報入力シート!J128)</f>
        <v/>
      </c>
      <c r="J106" s="538" t="str">
        <f>IF(基本情報入力シート!K128="","",基本情報入力シート!K128)</f>
        <v/>
      </c>
      <c r="K106" s="539" t="str">
        <f>IF(基本情報入力シート!L128="","",基本情報入力シート!L128)</f>
        <v/>
      </c>
      <c r="L106" s="536" t="str">
        <f>IF(基本情報入力シート!M128="","",基本情報入力シート!M128)</f>
        <v/>
      </c>
      <c r="M106" s="536" t="str">
        <f>IF(基本情報入力シート!R128="","",基本情報入力シート!R128)</f>
        <v/>
      </c>
      <c r="N106" s="536" t="str">
        <f>IF(基本情報入力シート!W128="","",基本情報入力シート!W128)</f>
        <v/>
      </c>
      <c r="O106" s="536" t="str">
        <f>IF(基本情報入力シート!X128="","",基本情報入力シート!X128)</f>
        <v/>
      </c>
      <c r="P106" s="540" t="str">
        <f>IF(基本情報入力シート!Y128="","",基本情報入力シート!Y128)</f>
        <v/>
      </c>
      <c r="Q106" s="541" t="str">
        <f>IF(基本情報入力シート!Z128="","",基本情報入力シート!Z128)</f>
        <v/>
      </c>
      <c r="R106" s="542" t="str">
        <f>IF(基本情報入力シート!AA128="","",基本情報入力シート!AA128)</f>
        <v/>
      </c>
      <c r="S106" s="58"/>
      <c r="T106" s="59"/>
      <c r="U106" s="543" t="str">
        <f>IF(P106="","",VLOOKUP(P106,'【参考】数式用 '!$A$5:$I$26,MATCH(T106,'【参考】数式用 '!$C$4:$E$4,0)+2,0))</f>
        <v/>
      </c>
      <c r="V106" s="123" t="s">
        <v>200</v>
      </c>
      <c r="W106" s="60"/>
      <c r="X106" s="120" t="s">
        <v>201</v>
      </c>
      <c r="Y106" s="60"/>
      <c r="Z106" s="120" t="s">
        <v>202</v>
      </c>
      <c r="AA106" s="60"/>
      <c r="AB106" s="120" t="s">
        <v>201</v>
      </c>
      <c r="AC106" s="60"/>
      <c r="AD106" s="120" t="s">
        <v>203</v>
      </c>
      <c r="AE106" s="544" t="s">
        <v>204</v>
      </c>
      <c r="AF106" s="545" t="str">
        <f t="shared" si="6"/>
        <v/>
      </c>
      <c r="AG106" s="548" t="s">
        <v>205</v>
      </c>
      <c r="AH106" s="547" t="str">
        <f t="shared" si="5"/>
        <v/>
      </c>
    </row>
    <row r="107" spans="1:34" ht="36.75" customHeight="1">
      <c r="A107" s="536">
        <f t="shared" si="7"/>
        <v>96</v>
      </c>
      <c r="B107" s="537" t="str">
        <f>IF(基本情報入力シート!C129="","",基本情報入力シート!C129)</f>
        <v/>
      </c>
      <c r="C107" s="538" t="str">
        <f>IF(基本情報入力シート!D129="","",基本情報入力シート!D129)</f>
        <v/>
      </c>
      <c r="D107" s="538" t="str">
        <f>IF(基本情報入力シート!E129="","",基本情報入力シート!E129)</f>
        <v/>
      </c>
      <c r="E107" s="538" t="str">
        <f>IF(基本情報入力シート!F129="","",基本情報入力シート!F129)</f>
        <v/>
      </c>
      <c r="F107" s="538" t="str">
        <f>IF(基本情報入力シート!G129="","",基本情報入力シート!G129)</f>
        <v/>
      </c>
      <c r="G107" s="538" t="str">
        <f>IF(基本情報入力シート!H129="","",基本情報入力シート!H129)</f>
        <v/>
      </c>
      <c r="H107" s="538" t="str">
        <f>IF(基本情報入力シート!I129="","",基本情報入力シート!I129)</f>
        <v/>
      </c>
      <c r="I107" s="538" t="str">
        <f>IF(基本情報入力シート!J129="","",基本情報入力シート!J129)</f>
        <v/>
      </c>
      <c r="J107" s="538" t="str">
        <f>IF(基本情報入力シート!K129="","",基本情報入力シート!K129)</f>
        <v/>
      </c>
      <c r="K107" s="539" t="str">
        <f>IF(基本情報入力シート!L129="","",基本情報入力シート!L129)</f>
        <v/>
      </c>
      <c r="L107" s="536" t="str">
        <f>IF(基本情報入力シート!M129="","",基本情報入力シート!M129)</f>
        <v/>
      </c>
      <c r="M107" s="536" t="str">
        <f>IF(基本情報入力シート!R129="","",基本情報入力シート!R129)</f>
        <v/>
      </c>
      <c r="N107" s="536" t="str">
        <f>IF(基本情報入力シート!W129="","",基本情報入力シート!W129)</f>
        <v/>
      </c>
      <c r="O107" s="536" t="str">
        <f>IF(基本情報入力シート!X129="","",基本情報入力シート!X129)</f>
        <v/>
      </c>
      <c r="P107" s="540" t="str">
        <f>IF(基本情報入力シート!Y129="","",基本情報入力シート!Y129)</f>
        <v/>
      </c>
      <c r="Q107" s="541" t="str">
        <f>IF(基本情報入力シート!Z129="","",基本情報入力シート!Z129)</f>
        <v/>
      </c>
      <c r="R107" s="542" t="str">
        <f>IF(基本情報入力シート!AA129="","",基本情報入力シート!AA129)</f>
        <v/>
      </c>
      <c r="S107" s="58"/>
      <c r="T107" s="59"/>
      <c r="U107" s="543" t="str">
        <f>IF(P107="","",VLOOKUP(P107,'【参考】数式用 '!$A$5:$I$26,MATCH(T107,'【参考】数式用 '!$C$4:$E$4,0)+2,0))</f>
        <v/>
      </c>
      <c r="V107" s="123" t="s">
        <v>200</v>
      </c>
      <c r="W107" s="60"/>
      <c r="X107" s="120" t="s">
        <v>201</v>
      </c>
      <c r="Y107" s="60"/>
      <c r="Z107" s="120" t="s">
        <v>202</v>
      </c>
      <c r="AA107" s="60"/>
      <c r="AB107" s="120" t="s">
        <v>201</v>
      </c>
      <c r="AC107" s="60"/>
      <c r="AD107" s="120" t="s">
        <v>203</v>
      </c>
      <c r="AE107" s="544" t="s">
        <v>204</v>
      </c>
      <c r="AF107" s="545" t="str">
        <f t="shared" si="6"/>
        <v/>
      </c>
      <c r="AG107" s="548" t="s">
        <v>205</v>
      </c>
      <c r="AH107" s="547" t="str">
        <f t="shared" si="5"/>
        <v/>
      </c>
    </row>
    <row r="108" spans="1:34" ht="36.75" customHeight="1">
      <c r="A108" s="536">
        <f t="shared" si="7"/>
        <v>97</v>
      </c>
      <c r="B108" s="537" t="str">
        <f>IF(基本情報入力シート!C130="","",基本情報入力シート!C130)</f>
        <v/>
      </c>
      <c r="C108" s="538" t="str">
        <f>IF(基本情報入力シート!D130="","",基本情報入力シート!D130)</f>
        <v/>
      </c>
      <c r="D108" s="538" t="str">
        <f>IF(基本情報入力シート!E130="","",基本情報入力シート!E130)</f>
        <v/>
      </c>
      <c r="E108" s="538" t="str">
        <f>IF(基本情報入力シート!F130="","",基本情報入力シート!F130)</f>
        <v/>
      </c>
      <c r="F108" s="538" t="str">
        <f>IF(基本情報入力シート!G130="","",基本情報入力シート!G130)</f>
        <v/>
      </c>
      <c r="G108" s="538" t="str">
        <f>IF(基本情報入力シート!H130="","",基本情報入力シート!H130)</f>
        <v/>
      </c>
      <c r="H108" s="538" t="str">
        <f>IF(基本情報入力シート!I130="","",基本情報入力シート!I130)</f>
        <v/>
      </c>
      <c r="I108" s="538" t="str">
        <f>IF(基本情報入力シート!J130="","",基本情報入力シート!J130)</f>
        <v/>
      </c>
      <c r="J108" s="538" t="str">
        <f>IF(基本情報入力シート!K130="","",基本情報入力シート!K130)</f>
        <v/>
      </c>
      <c r="K108" s="539" t="str">
        <f>IF(基本情報入力シート!L130="","",基本情報入力シート!L130)</f>
        <v/>
      </c>
      <c r="L108" s="536" t="str">
        <f>IF(基本情報入力シート!M130="","",基本情報入力シート!M130)</f>
        <v/>
      </c>
      <c r="M108" s="536" t="str">
        <f>IF(基本情報入力シート!R130="","",基本情報入力シート!R130)</f>
        <v/>
      </c>
      <c r="N108" s="536" t="str">
        <f>IF(基本情報入力シート!W130="","",基本情報入力シート!W130)</f>
        <v/>
      </c>
      <c r="O108" s="536" t="str">
        <f>IF(基本情報入力シート!X130="","",基本情報入力シート!X130)</f>
        <v/>
      </c>
      <c r="P108" s="540" t="str">
        <f>IF(基本情報入力シート!Y130="","",基本情報入力シート!Y130)</f>
        <v/>
      </c>
      <c r="Q108" s="541" t="str">
        <f>IF(基本情報入力シート!Z130="","",基本情報入力シート!Z130)</f>
        <v/>
      </c>
      <c r="R108" s="542" t="str">
        <f>IF(基本情報入力シート!AA130="","",基本情報入力シート!AA130)</f>
        <v/>
      </c>
      <c r="S108" s="58"/>
      <c r="T108" s="59"/>
      <c r="U108" s="543" t="str">
        <f>IF(P108="","",VLOOKUP(P108,'【参考】数式用 '!$A$5:$I$26,MATCH(T108,'【参考】数式用 '!$C$4:$E$4,0)+2,0))</f>
        <v/>
      </c>
      <c r="V108" s="123" t="s">
        <v>200</v>
      </c>
      <c r="W108" s="60"/>
      <c r="X108" s="120" t="s">
        <v>201</v>
      </c>
      <c r="Y108" s="60"/>
      <c r="Z108" s="120" t="s">
        <v>202</v>
      </c>
      <c r="AA108" s="60"/>
      <c r="AB108" s="120" t="s">
        <v>201</v>
      </c>
      <c r="AC108" s="60"/>
      <c r="AD108" s="120" t="s">
        <v>203</v>
      </c>
      <c r="AE108" s="544" t="s">
        <v>204</v>
      </c>
      <c r="AF108" s="545" t="str">
        <f t="shared" si="6"/>
        <v/>
      </c>
      <c r="AG108" s="548" t="s">
        <v>205</v>
      </c>
      <c r="AH108" s="547" t="str">
        <f t="shared" si="5"/>
        <v/>
      </c>
    </row>
    <row r="109" spans="1:34" ht="36.75" customHeight="1">
      <c r="A109" s="536">
        <f t="shared" si="7"/>
        <v>98</v>
      </c>
      <c r="B109" s="537" t="str">
        <f>IF(基本情報入力シート!C131="","",基本情報入力シート!C131)</f>
        <v/>
      </c>
      <c r="C109" s="538" t="str">
        <f>IF(基本情報入力シート!D131="","",基本情報入力シート!D131)</f>
        <v/>
      </c>
      <c r="D109" s="538" t="str">
        <f>IF(基本情報入力シート!E131="","",基本情報入力シート!E131)</f>
        <v/>
      </c>
      <c r="E109" s="538" t="str">
        <f>IF(基本情報入力シート!F131="","",基本情報入力シート!F131)</f>
        <v/>
      </c>
      <c r="F109" s="538" t="str">
        <f>IF(基本情報入力シート!G131="","",基本情報入力シート!G131)</f>
        <v/>
      </c>
      <c r="G109" s="538" t="str">
        <f>IF(基本情報入力シート!H131="","",基本情報入力シート!H131)</f>
        <v/>
      </c>
      <c r="H109" s="538" t="str">
        <f>IF(基本情報入力シート!I131="","",基本情報入力シート!I131)</f>
        <v/>
      </c>
      <c r="I109" s="538" t="str">
        <f>IF(基本情報入力シート!J131="","",基本情報入力シート!J131)</f>
        <v/>
      </c>
      <c r="J109" s="538" t="str">
        <f>IF(基本情報入力シート!K131="","",基本情報入力シート!K131)</f>
        <v/>
      </c>
      <c r="K109" s="539" t="str">
        <f>IF(基本情報入力シート!L131="","",基本情報入力シート!L131)</f>
        <v/>
      </c>
      <c r="L109" s="536" t="str">
        <f>IF(基本情報入力シート!M131="","",基本情報入力シート!M131)</f>
        <v/>
      </c>
      <c r="M109" s="536" t="str">
        <f>IF(基本情報入力シート!R131="","",基本情報入力シート!R131)</f>
        <v/>
      </c>
      <c r="N109" s="536" t="str">
        <f>IF(基本情報入力シート!W131="","",基本情報入力シート!W131)</f>
        <v/>
      </c>
      <c r="O109" s="536" t="str">
        <f>IF(基本情報入力シート!X131="","",基本情報入力シート!X131)</f>
        <v/>
      </c>
      <c r="P109" s="540" t="str">
        <f>IF(基本情報入力シート!Y131="","",基本情報入力シート!Y131)</f>
        <v/>
      </c>
      <c r="Q109" s="541" t="str">
        <f>IF(基本情報入力シート!Z131="","",基本情報入力シート!Z131)</f>
        <v/>
      </c>
      <c r="R109" s="542" t="str">
        <f>IF(基本情報入力シート!AA131="","",基本情報入力シート!AA131)</f>
        <v/>
      </c>
      <c r="S109" s="58"/>
      <c r="T109" s="59"/>
      <c r="U109" s="543" t="str">
        <f>IF(P109="","",VLOOKUP(P109,'【参考】数式用 '!$A$5:$I$26,MATCH(T109,'【参考】数式用 '!$C$4:$E$4,0)+2,0))</f>
        <v/>
      </c>
      <c r="V109" s="123" t="s">
        <v>200</v>
      </c>
      <c r="W109" s="60"/>
      <c r="X109" s="120" t="s">
        <v>201</v>
      </c>
      <c r="Y109" s="60"/>
      <c r="Z109" s="120" t="s">
        <v>202</v>
      </c>
      <c r="AA109" s="60"/>
      <c r="AB109" s="120" t="s">
        <v>201</v>
      </c>
      <c r="AC109" s="60"/>
      <c r="AD109" s="120" t="s">
        <v>203</v>
      </c>
      <c r="AE109" s="544" t="s">
        <v>204</v>
      </c>
      <c r="AF109" s="545" t="str">
        <f t="shared" si="6"/>
        <v/>
      </c>
      <c r="AG109" s="548" t="s">
        <v>205</v>
      </c>
      <c r="AH109" s="547" t="str">
        <f t="shared" si="5"/>
        <v/>
      </c>
    </row>
    <row r="110" spans="1:34" ht="36.75" customHeight="1">
      <c r="A110" s="536">
        <f t="shared" si="7"/>
        <v>99</v>
      </c>
      <c r="B110" s="537" t="str">
        <f>IF(基本情報入力シート!C132="","",基本情報入力シート!C132)</f>
        <v/>
      </c>
      <c r="C110" s="538" t="str">
        <f>IF(基本情報入力シート!D132="","",基本情報入力シート!D132)</f>
        <v/>
      </c>
      <c r="D110" s="538" t="str">
        <f>IF(基本情報入力シート!E132="","",基本情報入力シート!E132)</f>
        <v/>
      </c>
      <c r="E110" s="538" t="str">
        <f>IF(基本情報入力シート!F132="","",基本情報入力シート!F132)</f>
        <v/>
      </c>
      <c r="F110" s="538" t="str">
        <f>IF(基本情報入力シート!G132="","",基本情報入力シート!G132)</f>
        <v/>
      </c>
      <c r="G110" s="538" t="str">
        <f>IF(基本情報入力シート!H132="","",基本情報入力シート!H132)</f>
        <v/>
      </c>
      <c r="H110" s="538" t="str">
        <f>IF(基本情報入力シート!I132="","",基本情報入力シート!I132)</f>
        <v/>
      </c>
      <c r="I110" s="538" t="str">
        <f>IF(基本情報入力シート!J132="","",基本情報入力シート!J132)</f>
        <v/>
      </c>
      <c r="J110" s="538" t="str">
        <f>IF(基本情報入力シート!K132="","",基本情報入力シート!K132)</f>
        <v/>
      </c>
      <c r="K110" s="539" t="str">
        <f>IF(基本情報入力シート!L132="","",基本情報入力シート!L132)</f>
        <v/>
      </c>
      <c r="L110" s="536" t="str">
        <f>IF(基本情報入力シート!M132="","",基本情報入力シート!M132)</f>
        <v/>
      </c>
      <c r="M110" s="536" t="str">
        <f>IF(基本情報入力シート!R132="","",基本情報入力シート!R132)</f>
        <v/>
      </c>
      <c r="N110" s="536" t="str">
        <f>IF(基本情報入力シート!W132="","",基本情報入力シート!W132)</f>
        <v/>
      </c>
      <c r="O110" s="536" t="str">
        <f>IF(基本情報入力シート!X132="","",基本情報入力シート!X132)</f>
        <v/>
      </c>
      <c r="P110" s="540" t="str">
        <f>IF(基本情報入力シート!Y132="","",基本情報入力シート!Y132)</f>
        <v/>
      </c>
      <c r="Q110" s="541" t="str">
        <f>IF(基本情報入力シート!Z132="","",基本情報入力シート!Z132)</f>
        <v/>
      </c>
      <c r="R110" s="542" t="str">
        <f>IF(基本情報入力シート!AA132="","",基本情報入力シート!AA132)</f>
        <v/>
      </c>
      <c r="S110" s="58"/>
      <c r="T110" s="59"/>
      <c r="U110" s="543" t="str">
        <f>IF(P110="","",VLOOKUP(P110,'【参考】数式用 '!$A$5:$I$26,MATCH(T110,'【参考】数式用 '!$C$4:$E$4,0)+2,0))</f>
        <v/>
      </c>
      <c r="V110" s="123" t="s">
        <v>200</v>
      </c>
      <c r="W110" s="60"/>
      <c r="X110" s="120" t="s">
        <v>201</v>
      </c>
      <c r="Y110" s="60"/>
      <c r="Z110" s="120" t="s">
        <v>202</v>
      </c>
      <c r="AA110" s="60"/>
      <c r="AB110" s="120" t="s">
        <v>201</v>
      </c>
      <c r="AC110" s="60"/>
      <c r="AD110" s="120" t="s">
        <v>203</v>
      </c>
      <c r="AE110" s="544" t="s">
        <v>204</v>
      </c>
      <c r="AF110" s="545" t="str">
        <f t="shared" si="6"/>
        <v/>
      </c>
      <c r="AG110" s="548" t="s">
        <v>205</v>
      </c>
      <c r="AH110" s="547" t="str">
        <f t="shared" si="5"/>
        <v/>
      </c>
    </row>
    <row r="111" spans="1:34" ht="36.75" customHeight="1">
      <c r="A111" s="536">
        <f t="shared" si="7"/>
        <v>100</v>
      </c>
      <c r="B111" s="537" t="str">
        <f>IF(基本情報入力シート!C133="","",基本情報入力シート!C133)</f>
        <v/>
      </c>
      <c r="C111" s="538" t="str">
        <f>IF(基本情報入力シート!D133="","",基本情報入力シート!D133)</f>
        <v/>
      </c>
      <c r="D111" s="538" t="str">
        <f>IF(基本情報入力シート!E133="","",基本情報入力シート!E133)</f>
        <v/>
      </c>
      <c r="E111" s="538" t="str">
        <f>IF(基本情報入力シート!F133="","",基本情報入力シート!F133)</f>
        <v/>
      </c>
      <c r="F111" s="538" t="str">
        <f>IF(基本情報入力シート!G133="","",基本情報入力シート!G133)</f>
        <v/>
      </c>
      <c r="G111" s="538" t="str">
        <f>IF(基本情報入力シート!H133="","",基本情報入力シート!H133)</f>
        <v/>
      </c>
      <c r="H111" s="538" t="str">
        <f>IF(基本情報入力シート!I133="","",基本情報入力シート!I133)</f>
        <v/>
      </c>
      <c r="I111" s="538" t="str">
        <f>IF(基本情報入力シート!J133="","",基本情報入力シート!J133)</f>
        <v/>
      </c>
      <c r="J111" s="538" t="str">
        <f>IF(基本情報入力シート!K133="","",基本情報入力シート!K133)</f>
        <v/>
      </c>
      <c r="K111" s="539" t="str">
        <f>IF(基本情報入力シート!L133="","",基本情報入力シート!L133)</f>
        <v/>
      </c>
      <c r="L111" s="536" t="str">
        <f>IF(基本情報入力シート!M133="","",基本情報入力シート!M133)</f>
        <v/>
      </c>
      <c r="M111" s="536" t="str">
        <f>IF(基本情報入力シート!R133="","",基本情報入力シート!R133)</f>
        <v/>
      </c>
      <c r="N111" s="536" t="str">
        <f>IF(基本情報入力シート!W133="","",基本情報入力シート!W133)</f>
        <v/>
      </c>
      <c r="O111" s="536" t="str">
        <f>IF(基本情報入力シート!X133="","",基本情報入力シート!X133)</f>
        <v/>
      </c>
      <c r="P111" s="540" t="str">
        <f>IF(基本情報入力シート!Y133="","",基本情報入力シート!Y133)</f>
        <v/>
      </c>
      <c r="Q111" s="541" t="str">
        <f>IF(基本情報入力シート!Z133="","",基本情報入力シート!Z133)</f>
        <v/>
      </c>
      <c r="R111" s="542" t="str">
        <f>IF(基本情報入力シート!AA133="","",基本情報入力シート!AA133)</f>
        <v/>
      </c>
      <c r="S111" s="58"/>
      <c r="T111" s="59"/>
      <c r="U111" s="543" t="str">
        <f>IF(P111="","",VLOOKUP(P111,'【参考】数式用 '!$A$5:$I$26,MATCH(T111,'【参考】数式用 '!$C$4:$E$4,0)+2,0))</f>
        <v/>
      </c>
      <c r="V111" s="123" t="s">
        <v>200</v>
      </c>
      <c r="W111" s="60"/>
      <c r="X111" s="120" t="s">
        <v>201</v>
      </c>
      <c r="Y111" s="60"/>
      <c r="Z111" s="120" t="s">
        <v>202</v>
      </c>
      <c r="AA111" s="60"/>
      <c r="AB111" s="120" t="s">
        <v>201</v>
      </c>
      <c r="AC111" s="60"/>
      <c r="AD111" s="120" t="s">
        <v>203</v>
      </c>
      <c r="AE111" s="544" t="s">
        <v>204</v>
      </c>
      <c r="AF111" s="545" t="str">
        <f t="shared" si="6"/>
        <v/>
      </c>
      <c r="AG111" s="548" t="s">
        <v>205</v>
      </c>
      <c r="AH111" s="547" t="str">
        <f t="shared" si="5"/>
        <v/>
      </c>
    </row>
  </sheetData>
  <sheetProtection algorithmName="SHA-512" hashValue="EprSjY6VmwkFGev+twD+G2Wpy0gf5yUdsadrhclc3pi6YugooUMBD5AQdmxJUWYqUM6dZtv/hSl4ulvQR7foEg==" saltValue="6mFc+PFZmtThF6MdOALiXw==" spinCount="100000" sheet="1" objects="1" scenarios="1"/>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conditionalFormatting sqref="A12:A111">
    <cfRule type="expression" dxfId="1" priority="1">
      <formula>OR(S12="新規",S12="区分変更")</formula>
    </cfRule>
  </conditionalFormatting>
  <dataValidations count="3">
    <dataValidation imeMode="halfAlpha" allowBlank="1" showInputMessage="1" showErrorMessage="1" sqref="Y12:Y111 W12:W111 AA12:AA111 AC12:AC111 B12:R111" xr:uid="{00000000-0002-0000-0300-000000000000}"/>
    <dataValidation type="list" allowBlank="1" showInputMessage="1" showErrorMessage="1" sqref="S12:S111" xr:uid="{00000000-0002-0000-0300-000001000000}">
      <formula1>"新規,継続,区分変更"</formula1>
    </dataValidation>
    <dataValidation type="list" allowBlank="1" showInputMessage="1" showErrorMessage="1" sqref="T12:T111" xr:uid="{00000000-0002-0000-0300-000002000000}">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view="pageBreakPreview" zoomScale="50" zoomScaleNormal="80" zoomScaleSheetLayoutView="50" workbookViewId="0">
      <selection activeCell="U12" sqref="U12"/>
    </sheetView>
  </sheetViews>
  <sheetFormatPr defaultColWidth="2.5" defaultRowHeight="13.5"/>
  <cols>
    <col min="1" max="1" width="5.625" style="72" customWidth="1"/>
    <col min="2" max="11" width="2.625" style="72" customWidth="1"/>
    <col min="12" max="13" width="11.875" style="72" customWidth="1"/>
    <col min="14" max="14" width="12.625" style="72" customWidth="1"/>
    <col min="15" max="15" width="37.5" style="72" customWidth="1"/>
    <col min="16" max="16" width="31.25" style="72" customWidth="1"/>
    <col min="17" max="17" width="10.625" style="72" customWidth="1"/>
    <col min="18" max="18" width="9.625" style="72" customWidth="1"/>
    <col min="19" max="20" width="13.625" style="72" customWidth="1"/>
    <col min="21" max="21" width="6.75" style="72" customWidth="1"/>
    <col min="22" max="22" width="36" style="72" customWidth="1"/>
    <col min="23" max="23" width="4.75" style="72" bestFit="1" customWidth="1"/>
    <col min="24" max="24" width="3.625" style="72" customWidth="1"/>
    <col min="25" max="25" width="3.125" style="72" bestFit="1" customWidth="1"/>
    <col min="26" max="26" width="3.625" style="72" customWidth="1"/>
    <col min="27" max="27" width="8" style="72" bestFit="1" customWidth="1"/>
    <col min="28" max="28" width="3.625" style="72" customWidth="1"/>
    <col min="29" max="29" width="3.125" style="72" bestFit="1" customWidth="1"/>
    <col min="30" max="30" width="3.625" style="72" customWidth="1"/>
    <col min="31" max="32" width="3.125" style="72" customWidth="1"/>
    <col min="33" max="33" width="3.5" style="72" bestFit="1" customWidth="1"/>
    <col min="34" max="34" width="5.875" style="72" bestFit="1" customWidth="1"/>
    <col min="35" max="35" width="14.625" style="72" customWidth="1"/>
    <col min="36" max="36" width="2.5" style="72"/>
    <col min="37" max="37" width="6.125" style="72" customWidth="1"/>
    <col min="38" max="47" width="8.375" style="72" customWidth="1"/>
    <col min="48" max="16384" width="2.5" style="72"/>
  </cols>
  <sheetData>
    <row r="1" spans="1:47" ht="21" customHeight="1">
      <c r="A1" s="502" t="s">
        <v>160</v>
      </c>
      <c r="H1" s="76" t="s">
        <v>220</v>
      </c>
      <c r="AA1" s="74"/>
      <c r="AB1" s="74"/>
      <c r="AC1" s="74"/>
      <c r="AD1" s="74"/>
      <c r="AE1" s="74"/>
      <c r="AF1" s="74"/>
      <c r="AG1" s="74"/>
      <c r="AH1" s="74"/>
      <c r="AI1" s="74"/>
    </row>
    <row r="2" spans="1:47" ht="21" customHeight="1" thickBot="1">
      <c r="B2" s="76"/>
      <c r="C2" s="76"/>
      <c r="D2" s="76"/>
      <c r="E2" s="76"/>
      <c r="F2" s="76"/>
      <c r="G2" s="76"/>
      <c r="H2" s="76"/>
      <c r="I2" s="76"/>
      <c r="J2" s="76"/>
      <c r="K2" s="76"/>
      <c r="L2" s="76"/>
      <c r="M2" s="76"/>
      <c r="N2" s="76"/>
      <c r="O2" s="76"/>
      <c r="P2" s="76"/>
      <c r="X2" s="76"/>
      <c r="Y2" s="76"/>
      <c r="Z2" s="76"/>
      <c r="AA2" s="74"/>
      <c r="AB2" s="74"/>
      <c r="AC2" s="74"/>
      <c r="AD2" s="74"/>
      <c r="AE2" s="503"/>
      <c r="AF2" s="503"/>
      <c r="AG2" s="503"/>
      <c r="AH2" s="503"/>
      <c r="AI2" s="503"/>
    </row>
    <row r="3" spans="1:47" ht="27" customHeight="1" thickBot="1">
      <c r="A3" s="1391" t="s">
        <v>6</v>
      </c>
      <c r="B3" s="1391"/>
      <c r="C3" s="1392"/>
      <c r="D3" s="1388" t="str">
        <f>IF(基本情報入力シート!M16="","",基本情報入力シート!M16)</f>
        <v/>
      </c>
      <c r="E3" s="1389"/>
      <c r="F3" s="1389"/>
      <c r="G3" s="1389"/>
      <c r="H3" s="1389"/>
      <c r="I3" s="1389"/>
      <c r="J3" s="1389"/>
      <c r="K3" s="1389"/>
      <c r="L3" s="1389"/>
      <c r="M3" s="1389"/>
      <c r="N3" s="1389"/>
      <c r="O3" s="1390"/>
      <c r="P3" s="504"/>
      <c r="Q3" s="505"/>
      <c r="R3" s="505"/>
      <c r="W3" s="505"/>
      <c r="X3" s="505"/>
      <c r="Y3" s="505"/>
      <c r="Z3" s="505"/>
    </row>
    <row r="4" spans="1:47" ht="21" customHeight="1" thickBot="1">
      <c r="A4" s="506"/>
      <c r="B4" s="506"/>
      <c r="C4" s="506"/>
      <c r="D4" s="507"/>
      <c r="E4" s="507"/>
      <c r="F4" s="507"/>
      <c r="G4" s="507"/>
      <c r="H4" s="507"/>
      <c r="I4" s="507"/>
      <c r="J4" s="507"/>
      <c r="K4" s="507"/>
      <c r="L4" s="507"/>
      <c r="M4" s="507"/>
      <c r="N4" s="507"/>
      <c r="O4" s="507"/>
      <c r="P4" s="507"/>
      <c r="Q4" s="505"/>
      <c r="R4" s="505"/>
      <c r="W4" s="505"/>
      <c r="X4" s="505"/>
      <c r="Y4" s="505"/>
      <c r="Z4" s="505"/>
    </row>
    <row r="5" spans="1:47" ht="27" customHeight="1" thickBot="1">
      <c r="A5" s="549" t="s">
        <v>219</v>
      </c>
      <c r="B5" s="550"/>
      <c r="C5" s="550"/>
      <c r="D5" s="551"/>
      <c r="E5" s="551"/>
      <c r="F5" s="551"/>
      <c r="G5" s="551"/>
      <c r="H5" s="551"/>
      <c r="I5" s="551"/>
      <c r="J5" s="551"/>
      <c r="K5" s="551"/>
      <c r="L5" s="551"/>
      <c r="M5" s="551"/>
      <c r="N5" s="551"/>
      <c r="O5" s="552">
        <f>SUM(AI12:AI111)</f>
        <v>0</v>
      </c>
      <c r="P5" s="507"/>
      <c r="R5" s="505"/>
      <c r="S5" s="80"/>
      <c r="T5" s="80"/>
      <c r="U5" s="80"/>
      <c r="V5" s="80"/>
      <c r="W5" s="505"/>
      <c r="X5" s="505"/>
      <c r="Y5" s="505"/>
      <c r="Z5" s="505"/>
      <c r="AA5" s="80"/>
      <c r="AB5" s="80"/>
      <c r="AC5" s="80"/>
      <c r="AD5" s="80"/>
      <c r="AE5" s="80"/>
      <c r="AF5" s="80"/>
      <c r="AG5" s="80"/>
      <c r="AH5" s="80"/>
      <c r="AI5" s="80"/>
    </row>
    <row r="6" spans="1:47" ht="21" customHeight="1" thickBot="1">
      <c r="Q6" s="129"/>
      <c r="R6" s="129"/>
    </row>
    <row r="7" spans="1:47" ht="18" customHeight="1">
      <c r="A7" s="1395"/>
      <c r="B7" s="1397" t="s">
        <v>7</v>
      </c>
      <c r="C7" s="1398"/>
      <c r="D7" s="1398"/>
      <c r="E7" s="1398"/>
      <c r="F7" s="1398"/>
      <c r="G7" s="1398"/>
      <c r="H7" s="1398"/>
      <c r="I7" s="1398"/>
      <c r="J7" s="1398"/>
      <c r="K7" s="1399"/>
      <c r="L7" s="1403" t="s">
        <v>124</v>
      </c>
      <c r="M7" s="510"/>
      <c r="N7" s="511"/>
      <c r="O7" s="1405" t="s">
        <v>148</v>
      </c>
      <c r="P7" s="1407" t="s">
        <v>75</v>
      </c>
      <c r="Q7" s="1409" t="s">
        <v>208</v>
      </c>
      <c r="R7" s="1418" t="s">
        <v>136</v>
      </c>
      <c r="S7" s="553" t="s">
        <v>45</v>
      </c>
      <c r="T7" s="554"/>
      <c r="U7" s="554"/>
      <c r="V7" s="555"/>
      <c r="W7" s="555"/>
      <c r="X7" s="555"/>
      <c r="Y7" s="555"/>
      <c r="Z7" s="555"/>
      <c r="AA7" s="555"/>
      <c r="AB7" s="555"/>
      <c r="AC7" s="555"/>
      <c r="AD7" s="555"/>
      <c r="AE7" s="555"/>
      <c r="AF7" s="555"/>
      <c r="AG7" s="555"/>
      <c r="AH7" s="555"/>
      <c r="AI7" s="556"/>
    </row>
    <row r="8" spans="1:47" ht="14.25" customHeight="1">
      <c r="A8" s="1396"/>
      <c r="B8" s="1400"/>
      <c r="C8" s="1401"/>
      <c r="D8" s="1401"/>
      <c r="E8" s="1401"/>
      <c r="F8" s="1401"/>
      <c r="G8" s="1401"/>
      <c r="H8" s="1401"/>
      <c r="I8" s="1401"/>
      <c r="J8" s="1401"/>
      <c r="K8" s="1402"/>
      <c r="L8" s="1404"/>
      <c r="M8" s="515" t="s">
        <v>216</v>
      </c>
      <c r="N8" s="516"/>
      <c r="O8" s="1406"/>
      <c r="P8" s="1408"/>
      <c r="Q8" s="1410"/>
      <c r="R8" s="1419"/>
      <c r="S8" s="557"/>
      <c r="T8" s="1414" t="s">
        <v>10</v>
      </c>
      <c r="U8" s="1415"/>
      <c r="V8" s="558" t="s">
        <v>34</v>
      </c>
      <c r="W8" s="1416" t="s">
        <v>28</v>
      </c>
      <c r="X8" s="1417"/>
      <c r="Y8" s="1417"/>
      <c r="Z8" s="1417"/>
      <c r="AA8" s="1417"/>
      <c r="AB8" s="1417"/>
      <c r="AC8" s="1417"/>
      <c r="AD8" s="1417"/>
      <c r="AE8" s="1417"/>
      <c r="AF8" s="1417"/>
      <c r="AG8" s="1417"/>
      <c r="AH8" s="1417"/>
      <c r="AI8" s="559" t="s">
        <v>15</v>
      </c>
    </row>
    <row r="9" spans="1:47" ht="13.5" customHeight="1">
      <c r="A9" s="1396"/>
      <c r="B9" s="1400"/>
      <c r="C9" s="1401"/>
      <c r="D9" s="1401"/>
      <c r="E9" s="1401"/>
      <c r="F9" s="1401"/>
      <c r="G9" s="1401"/>
      <c r="H9" s="1401"/>
      <c r="I9" s="1401"/>
      <c r="J9" s="1401"/>
      <c r="K9" s="1402"/>
      <c r="L9" s="1404"/>
      <c r="M9" s="519"/>
      <c r="N9" s="520"/>
      <c r="O9" s="1406"/>
      <c r="P9" s="1408"/>
      <c r="Q9" s="1410"/>
      <c r="R9" s="1419"/>
      <c r="S9" s="1382" t="s">
        <v>115</v>
      </c>
      <c r="T9" s="1422" t="s">
        <v>209</v>
      </c>
      <c r="U9" s="1423" t="s">
        <v>137</v>
      </c>
      <c r="V9" s="1420" t="s">
        <v>86</v>
      </c>
      <c r="W9" s="1376" t="s">
        <v>138</v>
      </c>
      <c r="X9" s="1377"/>
      <c r="Y9" s="1377"/>
      <c r="Z9" s="1377"/>
      <c r="AA9" s="1377"/>
      <c r="AB9" s="1377"/>
      <c r="AC9" s="1377"/>
      <c r="AD9" s="1377"/>
      <c r="AE9" s="1377"/>
      <c r="AF9" s="1377"/>
      <c r="AG9" s="1377"/>
      <c r="AH9" s="1377"/>
      <c r="AI9" s="1385" t="s">
        <v>226</v>
      </c>
    </row>
    <row r="10" spans="1:47" ht="150" customHeight="1">
      <c r="A10" s="1396"/>
      <c r="B10" s="1400"/>
      <c r="C10" s="1401"/>
      <c r="D10" s="1401"/>
      <c r="E10" s="1401"/>
      <c r="F10" s="1401"/>
      <c r="G10" s="1401"/>
      <c r="H10" s="1401"/>
      <c r="I10" s="1401"/>
      <c r="J10" s="1401"/>
      <c r="K10" s="1402"/>
      <c r="L10" s="1404"/>
      <c r="M10" s="521" t="s">
        <v>217</v>
      </c>
      <c r="N10" s="521" t="s">
        <v>218</v>
      </c>
      <c r="O10" s="1406"/>
      <c r="P10" s="1408"/>
      <c r="Q10" s="1410"/>
      <c r="R10" s="1419"/>
      <c r="S10" s="1382"/>
      <c r="T10" s="1422"/>
      <c r="U10" s="1423"/>
      <c r="V10" s="1421"/>
      <c r="W10" s="1379"/>
      <c r="X10" s="1380"/>
      <c r="Y10" s="1380"/>
      <c r="Z10" s="1380"/>
      <c r="AA10" s="1380"/>
      <c r="AB10" s="1380"/>
      <c r="AC10" s="1380"/>
      <c r="AD10" s="1380"/>
      <c r="AE10" s="1380"/>
      <c r="AF10" s="1380"/>
      <c r="AG10" s="1380"/>
      <c r="AH10" s="1380"/>
      <c r="AI10" s="1385"/>
    </row>
    <row r="11" spans="1:47" ht="15" thickBot="1">
      <c r="A11" s="522"/>
      <c r="B11" s="523"/>
      <c r="C11" s="524"/>
      <c r="D11" s="524"/>
      <c r="E11" s="524"/>
      <c r="F11" s="524"/>
      <c r="G11" s="524"/>
      <c r="H11" s="524"/>
      <c r="I11" s="524"/>
      <c r="J11" s="524"/>
      <c r="K11" s="525"/>
      <c r="L11" s="526"/>
      <c r="M11" s="526"/>
      <c r="N11" s="526"/>
      <c r="O11" s="527"/>
      <c r="P11" s="528"/>
      <c r="Q11" s="529"/>
      <c r="R11" s="560"/>
      <c r="S11" s="517"/>
      <c r="T11" s="561"/>
      <c r="U11" s="562"/>
      <c r="V11" s="563"/>
      <c r="W11" s="534"/>
      <c r="X11" s="535"/>
      <c r="Y11" s="535"/>
      <c r="Z11" s="535"/>
      <c r="AA11" s="535"/>
      <c r="AB11" s="535"/>
      <c r="AC11" s="535"/>
      <c r="AD11" s="535"/>
      <c r="AE11" s="535"/>
      <c r="AF11" s="535"/>
      <c r="AG11" s="535"/>
      <c r="AH11" s="535"/>
      <c r="AI11" s="530"/>
    </row>
    <row r="12" spans="1:47" ht="37.5" customHeight="1" thickBot="1">
      <c r="A12" s="536">
        <v>1</v>
      </c>
      <c r="B12" s="537" t="str">
        <f>IF(基本情報入力シート!C34="","",基本情報入力シート!C34)</f>
        <v/>
      </c>
      <c r="C12" s="538" t="str">
        <f>IF(基本情報入力シート!D34="","",基本情報入力シート!D34)</f>
        <v/>
      </c>
      <c r="D12" s="538" t="str">
        <f>IF(基本情報入力シート!E34="","",基本情報入力シート!E34)</f>
        <v/>
      </c>
      <c r="E12" s="538" t="str">
        <f>IF(基本情報入力シート!F34="","",基本情報入力シート!F34)</f>
        <v/>
      </c>
      <c r="F12" s="538" t="str">
        <f>IF(基本情報入力シート!G34="","",基本情報入力シート!G34)</f>
        <v/>
      </c>
      <c r="G12" s="538" t="str">
        <f>IF(基本情報入力シート!H34="","",基本情報入力シート!H34)</f>
        <v/>
      </c>
      <c r="H12" s="538" t="str">
        <f>IF(基本情報入力シート!I34="","",基本情報入力シート!I34)</f>
        <v/>
      </c>
      <c r="I12" s="538" t="str">
        <f>IF(基本情報入力シート!J34="","",基本情報入力シート!J34)</f>
        <v/>
      </c>
      <c r="J12" s="538" t="str">
        <f>IF(基本情報入力シート!K34="","",基本情報入力シート!K34)</f>
        <v/>
      </c>
      <c r="K12" s="539" t="str">
        <f>IF(基本情報入力シート!L34="","",基本情報入力シート!L34)</f>
        <v/>
      </c>
      <c r="L12" s="536" t="str">
        <f>IF(基本情報入力シート!M34="","",基本情報入力シート!M34)</f>
        <v/>
      </c>
      <c r="M12" s="536" t="str">
        <f>IF(基本情報入力シート!R34="","",基本情報入力シート!R34)</f>
        <v/>
      </c>
      <c r="N12" s="536" t="str">
        <f>IF(基本情報入力シート!W34="","",基本情報入力シート!W34)</f>
        <v/>
      </c>
      <c r="O12" s="536" t="str">
        <f>IF(基本情報入力シート!X34="","",基本情報入力シート!X34)</f>
        <v/>
      </c>
      <c r="P12" s="540" t="str">
        <f>IF(基本情報入力シート!Y34="","",基本情報入力シート!Y34)</f>
        <v/>
      </c>
      <c r="Q12" s="541" t="str">
        <f>IF(基本情報入力シート!Z34="","",基本情報入力シート!Z34)</f>
        <v/>
      </c>
      <c r="R12" s="564" t="str">
        <f>IF(基本情報入力シート!AA34="","",基本情報入力シート!AA34)</f>
        <v/>
      </c>
      <c r="S12" s="61"/>
      <c r="T12" s="62"/>
      <c r="U12" s="565" t="str">
        <f>IF(P12="","",VLOOKUP(P12,'【参考】数式用 '!$A$5:$I$26,MATCH(T12,'【参考】数式用 '!$H$4:$I$4,0)+7,0))</f>
        <v/>
      </c>
      <c r="V12" s="610" t="str">
        <f>IF(P12="","",IF(T12&lt;&gt;"特定加算Ⅰ","該当なし",VLOOKUP(P12,'【参考】数式用 '!$A$5:$J$26,10,FALSE)))</f>
        <v/>
      </c>
      <c r="W12" s="123" t="s">
        <v>33</v>
      </c>
      <c r="X12" s="63"/>
      <c r="Y12" s="120" t="s">
        <v>12</v>
      </c>
      <c r="Z12" s="63"/>
      <c r="AA12" s="120" t="s">
        <v>101</v>
      </c>
      <c r="AB12" s="63"/>
      <c r="AC12" s="120" t="s">
        <v>12</v>
      </c>
      <c r="AD12" s="63"/>
      <c r="AE12" s="120" t="s">
        <v>17</v>
      </c>
      <c r="AF12" s="544" t="s">
        <v>48</v>
      </c>
      <c r="AG12" s="546" t="str">
        <f t="shared" ref="AG12:AG16" si="0">IF(X12&gt;=1,(AB12*12+AD12)-(X12*12+Z12)+1,"")</f>
        <v/>
      </c>
      <c r="AH12" s="546" t="s">
        <v>68</v>
      </c>
      <c r="AI12" s="547" t="str">
        <f t="shared" ref="AI12:AI43" si="1">IFERROR(ROUNDDOWN(ROUND(Q12*R12,0)*U12,0)*AG12,"")</f>
        <v/>
      </c>
      <c r="AK12" s="132" t="str">
        <f>IFERROR(IF(AND(T12="特定加算Ⅰ",OR(V12="",V12="-",V12="いずれも取得していない")),"☓","○"),"")</f>
        <v>○</v>
      </c>
      <c r="AL12" s="133" t="str">
        <f>IFERROR(IF(AND(T12="特定加算Ⅰ",OR(V12="",V12="-",V12="いずれも取得していない")),"！特定加算Ⅰが選択されています。該当する介護福祉士配置等要件を選択してください。",""),"")</f>
        <v/>
      </c>
      <c r="AM12" s="134"/>
      <c r="AN12" s="134"/>
      <c r="AO12" s="134"/>
      <c r="AP12" s="134"/>
      <c r="AQ12" s="134"/>
      <c r="AR12" s="134"/>
      <c r="AS12" s="134"/>
      <c r="AT12" s="134"/>
      <c r="AU12" s="566"/>
    </row>
    <row r="13" spans="1:47" ht="37.5" customHeight="1" thickBot="1">
      <c r="A13" s="536">
        <f>A12+1</f>
        <v>2</v>
      </c>
      <c r="B13" s="537" t="str">
        <f>IF(基本情報入力シート!C35="","",基本情報入力シート!C35)</f>
        <v/>
      </c>
      <c r="C13" s="538" t="str">
        <f>IF(基本情報入力シート!D35="","",基本情報入力シート!D35)</f>
        <v/>
      </c>
      <c r="D13" s="538" t="str">
        <f>IF(基本情報入力シート!E35="","",基本情報入力シート!E35)</f>
        <v/>
      </c>
      <c r="E13" s="538" t="str">
        <f>IF(基本情報入力シート!F35="","",基本情報入力シート!F35)</f>
        <v/>
      </c>
      <c r="F13" s="538" t="str">
        <f>IF(基本情報入力シート!G35="","",基本情報入力シート!G35)</f>
        <v/>
      </c>
      <c r="G13" s="538" t="str">
        <f>IF(基本情報入力シート!H35="","",基本情報入力シート!H35)</f>
        <v/>
      </c>
      <c r="H13" s="538" t="str">
        <f>IF(基本情報入力シート!I35="","",基本情報入力シート!I35)</f>
        <v/>
      </c>
      <c r="I13" s="538" t="str">
        <f>IF(基本情報入力シート!J35="","",基本情報入力シート!J35)</f>
        <v/>
      </c>
      <c r="J13" s="538" t="str">
        <f>IF(基本情報入力シート!K35="","",基本情報入力シート!K35)</f>
        <v/>
      </c>
      <c r="K13" s="539" t="str">
        <f>IF(基本情報入力シート!L35="","",基本情報入力シート!L35)</f>
        <v/>
      </c>
      <c r="L13" s="536" t="str">
        <f>IF(基本情報入力シート!M35="","",基本情報入力シート!M35)</f>
        <v/>
      </c>
      <c r="M13" s="536" t="str">
        <f>IF(基本情報入力シート!R35="","",基本情報入力シート!R35)</f>
        <v/>
      </c>
      <c r="N13" s="536" t="str">
        <f>IF(基本情報入力シート!W35="","",基本情報入力シート!W35)</f>
        <v/>
      </c>
      <c r="O13" s="536" t="str">
        <f>IF(基本情報入力シート!X35="","",基本情報入力シート!X35)</f>
        <v/>
      </c>
      <c r="P13" s="540" t="str">
        <f>IF(基本情報入力シート!Y35="","",基本情報入力シート!Y35)</f>
        <v/>
      </c>
      <c r="Q13" s="541" t="str">
        <f>IF(基本情報入力シート!Z35="","",基本情報入力シート!Z35)</f>
        <v/>
      </c>
      <c r="R13" s="564" t="str">
        <f>IF(基本情報入力シート!AA35="","",基本情報入力シート!AA35)</f>
        <v/>
      </c>
      <c r="S13" s="61"/>
      <c r="T13" s="62"/>
      <c r="U13" s="565" t="str">
        <f>IF(P13="","",VLOOKUP(P13,'【参考】数式用 '!$A$5:$I$26,MATCH(T13,'【参考】数式用 '!$H$4:$I$4,0)+7,0))</f>
        <v/>
      </c>
      <c r="V13" s="610" t="str">
        <f>IF(P13="","",IF(T13&lt;&gt;"特定加算Ⅰ","該当なし",VLOOKUP(P13,'【参考】数式用 '!$A$5:$J$26,10,FALSE)))</f>
        <v/>
      </c>
      <c r="W13" s="123" t="s">
        <v>33</v>
      </c>
      <c r="X13" s="63"/>
      <c r="Y13" s="120" t="s">
        <v>12</v>
      </c>
      <c r="Z13" s="63"/>
      <c r="AA13" s="120" t="s">
        <v>101</v>
      </c>
      <c r="AB13" s="63"/>
      <c r="AC13" s="120" t="s">
        <v>12</v>
      </c>
      <c r="AD13" s="63"/>
      <c r="AE13" s="120" t="s">
        <v>17</v>
      </c>
      <c r="AF13" s="544" t="s">
        <v>48</v>
      </c>
      <c r="AG13" s="545" t="str">
        <f t="shared" si="0"/>
        <v/>
      </c>
      <c r="AH13" s="546" t="s">
        <v>68</v>
      </c>
      <c r="AI13" s="547" t="str">
        <f t="shared" si="1"/>
        <v/>
      </c>
      <c r="AK13" s="132" t="str">
        <f t="shared" ref="AK13:AK18" si="2">IFERROR(IF(AND(T13="特定加算Ⅰ",OR(V13="",V13="-",V13="いずれも取得していない")),"☓","○"),"")</f>
        <v>○</v>
      </c>
      <c r="AL13" s="133" t="str">
        <f t="shared" ref="AL13:AL18" si="3">IFERROR(IF(AND(T13="特定加算Ⅰ",OR(V13="",V13="-",V13="いずれも取得していない")),"！特定加算Ⅰが選択されています。該当する介護福祉士配置等要件を選択してください。",""),"")</f>
        <v/>
      </c>
      <c r="AM13" s="134"/>
      <c r="AN13" s="134"/>
      <c r="AO13" s="134"/>
      <c r="AP13" s="134"/>
      <c r="AQ13" s="134"/>
      <c r="AR13" s="134"/>
      <c r="AS13" s="134"/>
      <c r="AT13" s="134"/>
      <c r="AU13" s="566"/>
    </row>
    <row r="14" spans="1:47" ht="37.5" customHeight="1" thickBot="1">
      <c r="A14" s="536">
        <f t="shared" ref="A14:A111" si="4">A13+1</f>
        <v>3</v>
      </c>
      <c r="B14" s="537" t="str">
        <f>IF(基本情報入力シート!C36="","",基本情報入力シート!C36)</f>
        <v/>
      </c>
      <c r="C14" s="538" t="str">
        <f>IF(基本情報入力シート!D36="","",基本情報入力シート!D36)</f>
        <v/>
      </c>
      <c r="D14" s="538" t="str">
        <f>IF(基本情報入力シート!E36="","",基本情報入力シート!E36)</f>
        <v/>
      </c>
      <c r="E14" s="538" t="str">
        <f>IF(基本情報入力シート!F36="","",基本情報入力シート!F36)</f>
        <v/>
      </c>
      <c r="F14" s="538" t="str">
        <f>IF(基本情報入力シート!G36="","",基本情報入力シート!G36)</f>
        <v/>
      </c>
      <c r="G14" s="538" t="str">
        <f>IF(基本情報入力シート!H36="","",基本情報入力シート!H36)</f>
        <v/>
      </c>
      <c r="H14" s="538" t="str">
        <f>IF(基本情報入力シート!I36="","",基本情報入力シート!I36)</f>
        <v/>
      </c>
      <c r="I14" s="538" t="str">
        <f>IF(基本情報入力シート!J36="","",基本情報入力シート!J36)</f>
        <v/>
      </c>
      <c r="J14" s="538" t="str">
        <f>IF(基本情報入力シート!K36="","",基本情報入力シート!K36)</f>
        <v/>
      </c>
      <c r="K14" s="539" t="str">
        <f>IF(基本情報入力シート!L36="","",基本情報入力シート!L36)</f>
        <v/>
      </c>
      <c r="L14" s="536" t="str">
        <f>IF(基本情報入力シート!M36="","",基本情報入力シート!M36)</f>
        <v/>
      </c>
      <c r="M14" s="536" t="str">
        <f>IF(基本情報入力シート!R36="","",基本情報入力シート!R36)</f>
        <v/>
      </c>
      <c r="N14" s="536" t="str">
        <f>IF(基本情報入力シート!W36="","",基本情報入力シート!W36)</f>
        <v/>
      </c>
      <c r="O14" s="536" t="str">
        <f>IF(基本情報入力シート!X36="","",基本情報入力シート!X36)</f>
        <v/>
      </c>
      <c r="P14" s="540" t="str">
        <f>IF(基本情報入力シート!Y36="","",基本情報入力シート!Y36)</f>
        <v/>
      </c>
      <c r="Q14" s="541" t="str">
        <f>IF(基本情報入力シート!Z36="","",基本情報入力シート!Z36)</f>
        <v/>
      </c>
      <c r="R14" s="564" t="str">
        <f>IF(基本情報入力シート!AA36="","",基本情報入力シート!AA36)</f>
        <v/>
      </c>
      <c r="S14" s="61"/>
      <c r="T14" s="62"/>
      <c r="U14" s="565" t="str">
        <f>IF(P14="","",VLOOKUP(P14,'【参考】数式用 '!$A$5:$I$26,MATCH(T14,'【参考】数式用 '!$H$4:$I$4,0)+7,0))</f>
        <v/>
      </c>
      <c r="V14" s="610" t="str">
        <f>IF(P14="","",IF(T14&lt;&gt;"特定加算Ⅰ","該当なし",VLOOKUP(P14,'【参考】数式用 '!$A$5:$J$26,10,FALSE)))</f>
        <v/>
      </c>
      <c r="W14" s="123" t="s">
        <v>33</v>
      </c>
      <c r="X14" s="63"/>
      <c r="Y14" s="120" t="s">
        <v>12</v>
      </c>
      <c r="Z14" s="63"/>
      <c r="AA14" s="120" t="s">
        <v>101</v>
      </c>
      <c r="AB14" s="63"/>
      <c r="AC14" s="120" t="s">
        <v>12</v>
      </c>
      <c r="AD14" s="63"/>
      <c r="AE14" s="120" t="s">
        <v>17</v>
      </c>
      <c r="AF14" s="544" t="s">
        <v>48</v>
      </c>
      <c r="AG14" s="545" t="str">
        <f t="shared" si="0"/>
        <v/>
      </c>
      <c r="AH14" s="546" t="s">
        <v>68</v>
      </c>
      <c r="AI14" s="547" t="str">
        <f t="shared" si="1"/>
        <v/>
      </c>
      <c r="AK14" s="132" t="str">
        <f t="shared" si="2"/>
        <v>○</v>
      </c>
      <c r="AL14" s="133" t="str">
        <f t="shared" si="3"/>
        <v/>
      </c>
      <c r="AM14" s="134"/>
      <c r="AN14" s="134"/>
      <c r="AO14" s="134"/>
      <c r="AP14" s="134"/>
      <c r="AQ14" s="134"/>
      <c r="AR14" s="134"/>
      <c r="AS14" s="134"/>
      <c r="AT14" s="134"/>
      <c r="AU14" s="566"/>
    </row>
    <row r="15" spans="1:47" ht="37.5" customHeight="1" thickBot="1">
      <c r="A15" s="536">
        <f t="shared" si="4"/>
        <v>4</v>
      </c>
      <c r="B15" s="537" t="str">
        <f>IF(基本情報入力シート!C37="","",基本情報入力シート!C37)</f>
        <v/>
      </c>
      <c r="C15" s="538" t="str">
        <f>IF(基本情報入力シート!D37="","",基本情報入力シート!D37)</f>
        <v/>
      </c>
      <c r="D15" s="538" t="str">
        <f>IF(基本情報入力シート!E37="","",基本情報入力シート!E37)</f>
        <v/>
      </c>
      <c r="E15" s="538" t="str">
        <f>IF(基本情報入力シート!F37="","",基本情報入力シート!F37)</f>
        <v/>
      </c>
      <c r="F15" s="538" t="str">
        <f>IF(基本情報入力シート!G37="","",基本情報入力シート!G37)</f>
        <v/>
      </c>
      <c r="G15" s="538" t="str">
        <f>IF(基本情報入力シート!H37="","",基本情報入力シート!H37)</f>
        <v/>
      </c>
      <c r="H15" s="538" t="str">
        <f>IF(基本情報入力シート!I37="","",基本情報入力シート!I37)</f>
        <v/>
      </c>
      <c r="I15" s="538" t="str">
        <f>IF(基本情報入力シート!J37="","",基本情報入力シート!J37)</f>
        <v/>
      </c>
      <c r="J15" s="538" t="str">
        <f>IF(基本情報入力シート!K37="","",基本情報入力シート!K37)</f>
        <v/>
      </c>
      <c r="K15" s="539" t="str">
        <f>IF(基本情報入力シート!L37="","",基本情報入力シート!L37)</f>
        <v/>
      </c>
      <c r="L15" s="536" t="str">
        <f>IF(基本情報入力シート!M37="","",基本情報入力シート!M37)</f>
        <v/>
      </c>
      <c r="M15" s="536" t="str">
        <f>IF(基本情報入力シート!R37="","",基本情報入力シート!R37)</f>
        <v/>
      </c>
      <c r="N15" s="536" t="str">
        <f>IF(基本情報入力シート!W37="","",基本情報入力シート!W37)</f>
        <v/>
      </c>
      <c r="O15" s="536" t="str">
        <f>IF(基本情報入力シート!X37="","",基本情報入力シート!X37)</f>
        <v/>
      </c>
      <c r="P15" s="540" t="str">
        <f>IF(基本情報入力シート!Y37="","",基本情報入力シート!Y37)</f>
        <v/>
      </c>
      <c r="Q15" s="541" t="str">
        <f>IF(基本情報入力シート!Z37="","",基本情報入力シート!Z37)</f>
        <v/>
      </c>
      <c r="R15" s="564" t="str">
        <f>IF(基本情報入力シート!AA37="","",基本情報入力シート!AA37)</f>
        <v/>
      </c>
      <c r="S15" s="61"/>
      <c r="T15" s="62"/>
      <c r="U15" s="565" t="str">
        <f>IF(P15="","",VLOOKUP(P15,'【参考】数式用 '!$A$5:$I$26,MATCH(T15,'【参考】数式用 '!$H$4:$I$4,0)+7,0))</f>
        <v/>
      </c>
      <c r="V15" s="610" t="str">
        <f>IF(P15="","",IF(T15&lt;&gt;"特定加算Ⅰ","該当なし",VLOOKUP(P15,'【参考】数式用 '!$A$5:$J$26,10,FALSE)))</f>
        <v/>
      </c>
      <c r="W15" s="123" t="s">
        <v>33</v>
      </c>
      <c r="X15" s="63"/>
      <c r="Y15" s="120" t="s">
        <v>12</v>
      </c>
      <c r="Z15" s="63"/>
      <c r="AA15" s="120" t="s">
        <v>101</v>
      </c>
      <c r="AB15" s="63"/>
      <c r="AC15" s="120" t="s">
        <v>12</v>
      </c>
      <c r="AD15" s="63"/>
      <c r="AE15" s="120" t="s">
        <v>17</v>
      </c>
      <c r="AF15" s="544" t="s">
        <v>48</v>
      </c>
      <c r="AG15" s="545" t="str">
        <f t="shared" si="0"/>
        <v/>
      </c>
      <c r="AH15" s="546" t="s">
        <v>68</v>
      </c>
      <c r="AI15" s="547" t="str">
        <f t="shared" si="1"/>
        <v/>
      </c>
      <c r="AK15" s="132" t="str">
        <f t="shared" si="2"/>
        <v>○</v>
      </c>
      <c r="AL15" s="133" t="str">
        <f t="shared" si="3"/>
        <v/>
      </c>
      <c r="AM15" s="134"/>
      <c r="AN15" s="134"/>
      <c r="AO15" s="134"/>
      <c r="AP15" s="134"/>
      <c r="AQ15" s="134"/>
      <c r="AR15" s="134"/>
      <c r="AS15" s="134"/>
      <c r="AT15" s="134"/>
      <c r="AU15" s="566"/>
    </row>
    <row r="16" spans="1:47" ht="37.5" customHeight="1" thickBot="1">
      <c r="A16" s="536">
        <f t="shared" si="4"/>
        <v>5</v>
      </c>
      <c r="B16" s="537" t="str">
        <f>IF(基本情報入力シート!C38="","",基本情報入力シート!C38)</f>
        <v/>
      </c>
      <c r="C16" s="538" t="str">
        <f>IF(基本情報入力シート!D38="","",基本情報入力シート!D38)</f>
        <v/>
      </c>
      <c r="D16" s="538" t="str">
        <f>IF(基本情報入力シート!E38="","",基本情報入力シート!E38)</f>
        <v/>
      </c>
      <c r="E16" s="538" t="str">
        <f>IF(基本情報入力シート!F38="","",基本情報入力シート!F38)</f>
        <v/>
      </c>
      <c r="F16" s="538" t="str">
        <f>IF(基本情報入力シート!G38="","",基本情報入力シート!G38)</f>
        <v/>
      </c>
      <c r="G16" s="538" t="str">
        <f>IF(基本情報入力シート!H38="","",基本情報入力シート!H38)</f>
        <v/>
      </c>
      <c r="H16" s="538" t="str">
        <f>IF(基本情報入力シート!I38="","",基本情報入力シート!I38)</f>
        <v/>
      </c>
      <c r="I16" s="538" t="str">
        <f>IF(基本情報入力シート!J38="","",基本情報入力シート!J38)</f>
        <v/>
      </c>
      <c r="J16" s="538" t="str">
        <f>IF(基本情報入力シート!K38="","",基本情報入力シート!K38)</f>
        <v/>
      </c>
      <c r="K16" s="539" t="str">
        <f>IF(基本情報入力シート!L38="","",基本情報入力シート!L38)</f>
        <v/>
      </c>
      <c r="L16" s="536" t="str">
        <f>IF(基本情報入力シート!M38="","",基本情報入力シート!M38)</f>
        <v/>
      </c>
      <c r="M16" s="536" t="str">
        <f>IF(基本情報入力シート!R38="","",基本情報入力シート!R38)</f>
        <v/>
      </c>
      <c r="N16" s="536" t="str">
        <f>IF(基本情報入力シート!W38="","",基本情報入力シート!W38)</f>
        <v/>
      </c>
      <c r="O16" s="536" t="str">
        <f>IF(基本情報入力シート!X38="","",基本情報入力シート!X38)</f>
        <v/>
      </c>
      <c r="P16" s="540" t="str">
        <f>IF(基本情報入力シート!Y38="","",基本情報入力シート!Y38)</f>
        <v/>
      </c>
      <c r="Q16" s="541" t="str">
        <f>IF(基本情報入力シート!Z38="","",基本情報入力シート!Z38)</f>
        <v/>
      </c>
      <c r="R16" s="564" t="str">
        <f>IF(基本情報入力シート!AA38="","",基本情報入力シート!AA38)</f>
        <v/>
      </c>
      <c r="S16" s="61"/>
      <c r="T16" s="62"/>
      <c r="U16" s="565" t="str">
        <f>IF(P16="","",VLOOKUP(P16,'【参考】数式用 '!$A$5:$I$26,MATCH(T16,'【参考】数式用 '!$H$4:$I$4,0)+7,0))</f>
        <v/>
      </c>
      <c r="V16" s="610" t="str">
        <f>IF(P16="","",IF(T16&lt;&gt;"特定加算Ⅰ","該当なし",VLOOKUP(P16,'【参考】数式用 '!$A$5:$J$26,10,FALSE)))</f>
        <v/>
      </c>
      <c r="W16" s="123" t="s">
        <v>33</v>
      </c>
      <c r="X16" s="63"/>
      <c r="Y16" s="120" t="s">
        <v>12</v>
      </c>
      <c r="Z16" s="63"/>
      <c r="AA16" s="120" t="s">
        <v>101</v>
      </c>
      <c r="AB16" s="63"/>
      <c r="AC16" s="120" t="s">
        <v>12</v>
      </c>
      <c r="AD16" s="63"/>
      <c r="AE16" s="120" t="s">
        <v>17</v>
      </c>
      <c r="AF16" s="544" t="s">
        <v>48</v>
      </c>
      <c r="AG16" s="545" t="str">
        <f t="shared" si="0"/>
        <v/>
      </c>
      <c r="AH16" s="546" t="s">
        <v>68</v>
      </c>
      <c r="AI16" s="547" t="str">
        <f t="shared" si="1"/>
        <v/>
      </c>
      <c r="AK16" s="132" t="str">
        <f t="shared" si="2"/>
        <v>○</v>
      </c>
      <c r="AL16" s="133" t="str">
        <f t="shared" si="3"/>
        <v/>
      </c>
      <c r="AM16" s="134"/>
      <c r="AN16" s="134"/>
      <c r="AO16" s="134"/>
      <c r="AP16" s="134"/>
      <c r="AQ16" s="134"/>
      <c r="AR16" s="134"/>
      <c r="AS16" s="134"/>
      <c r="AT16" s="134"/>
      <c r="AU16" s="566"/>
    </row>
    <row r="17" spans="1:47" ht="37.5" customHeight="1" thickBot="1">
      <c r="A17" s="536">
        <f t="shared" si="4"/>
        <v>6</v>
      </c>
      <c r="B17" s="537" t="str">
        <f>IF(基本情報入力シート!C39="","",基本情報入力シート!C39)</f>
        <v/>
      </c>
      <c r="C17" s="538" t="str">
        <f>IF(基本情報入力シート!D39="","",基本情報入力シート!D39)</f>
        <v/>
      </c>
      <c r="D17" s="538" t="str">
        <f>IF(基本情報入力シート!E39="","",基本情報入力シート!E39)</f>
        <v/>
      </c>
      <c r="E17" s="538" t="str">
        <f>IF(基本情報入力シート!F39="","",基本情報入力シート!F39)</f>
        <v/>
      </c>
      <c r="F17" s="538" t="str">
        <f>IF(基本情報入力シート!G39="","",基本情報入力シート!G39)</f>
        <v/>
      </c>
      <c r="G17" s="538" t="str">
        <f>IF(基本情報入力シート!H39="","",基本情報入力シート!H39)</f>
        <v/>
      </c>
      <c r="H17" s="538" t="str">
        <f>IF(基本情報入力シート!I39="","",基本情報入力シート!I39)</f>
        <v/>
      </c>
      <c r="I17" s="538" t="str">
        <f>IF(基本情報入力シート!J39="","",基本情報入力シート!J39)</f>
        <v/>
      </c>
      <c r="J17" s="538" t="str">
        <f>IF(基本情報入力シート!K39="","",基本情報入力シート!K39)</f>
        <v/>
      </c>
      <c r="K17" s="539" t="str">
        <f>IF(基本情報入力シート!L39="","",基本情報入力シート!L39)</f>
        <v/>
      </c>
      <c r="L17" s="536" t="str">
        <f>IF(基本情報入力シート!M39="","",基本情報入力シート!M39)</f>
        <v/>
      </c>
      <c r="M17" s="536" t="str">
        <f>IF(基本情報入力シート!R39="","",基本情報入力シート!R39)</f>
        <v/>
      </c>
      <c r="N17" s="536" t="str">
        <f>IF(基本情報入力シート!W39="","",基本情報入力シート!W39)</f>
        <v/>
      </c>
      <c r="O17" s="536" t="str">
        <f>IF(基本情報入力シート!X39="","",基本情報入力シート!X39)</f>
        <v/>
      </c>
      <c r="P17" s="540" t="str">
        <f>IF(基本情報入力シート!Y39="","",基本情報入力シート!Y39)</f>
        <v/>
      </c>
      <c r="Q17" s="541" t="str">
        <f>IF(基本情報入力シート!Z39="","",基本情報入力シート!Z39)</f>
        <v/>
      </c>
      <c r="R17" s="564" t="str">
        <f>IF(基本情報入力シート!AA39="","",基本情報入力シート!AA39)</f>
        <v/>
      </c>
      <c r="S17" s="61"/>
      <c r="T17" s="62"/>
      <c r="U17" s="565" t="str">
        <f>IF(P17="","",VLOOKUP(P17,'【参考】数式用 '!$A$5:$I$26,MATCH(T17,'【参考】数式用 '!$H$4:$I$4,0)+7,0))</f>
        <v/>
      </c>
      <c r="V17" s="610" t="str">
        <f>IF(P17="","",IF(T17&lt;&gt;"特定加算Ⅰ","該当なし",VLOOKUP(P17,'【参考】数式用 '!$A$5:$J$26,10,FALSE)))</f>
        <v/>
      </c>
      <c r="W17" s="123" t="s">
        <v>200</v>
      </c>
      <c r="X17" s="63"/>
      <c r="Y17" s="120" t="s">
        <v>201</v>
      </c>
      <c r="Z17" s="63"/>
      <c r="AA17" s="120" t="s">
        <v>202</v>
      </c>
      <c r="AB17" s="63"/>
      <c r="AC17" s="120" t="s">
        <v>201</v>
      </c>
      <c r="AD17" s="63"/>
      <c r="AE17" s="120" t="s">
        <v>203</v>
      </c>
      <c r="AF17" s="544" t="s">
        <v>204</v>
      </c>
      <c r="AG17" s="545" t="str">
        <f t="shared" ref="AG17:AG80" si="5">IF(X17&gt;=1,(AB17*12+AD17)-(X17*12+Z17)+1,"")</f>
        <v/>
      </c>
      <c r="AH17" s="546" t="s">
        <v>205</v>
      </c>
      <c r="AI17" s="547" t="str">
        <f t="shared" si="1"/>
        <v/>
      </c>
      <c r="AK17" s="132" t="str">
        <f t="shared" si="2"/>
        <v>○</v>
      </c>
      <c r="AL17" s="133" t="str">
        <f t="shared" si="3"/>
        <v/>
      </c>
      <c r="AM17" s="134"/>
      <c r="AN17" s="134"/>
      <c r="AO17" s="134"/>
      <c r="AP17" s="134"/>
      <c r="AQ17" s="134"/>
      <c r="AR17" s="134"/>
      <c r="AS17" s="134"/>
      <c r="AT17" s="134"/>
      <c r="AU17" s="566"/>
    </row>
    <row r="18" spans="1:47" ht="37.5" customHeight="1" thickBot="1">
      <c r="A18" s="536">
        <f t="shared" si="4"/>
        <v>7</v>
      </c>
      <c r="B18" s="537" t="str">
        <f>IF(基本情報入力シート!C40="","",基本情報入力シート!C40)</f>
        <v/>
      </c>
      <c r="C18" s="538" t="str">
        <f>IF(基本情報入力シート!D40="","",基本情報入力シート!D40)</f>
        <v/>
      </c>
      <c r="D18" s="538" t="str">
        <f>IF(基本情報入力シート!E40="","",基本情報入力シート!E40)</f>
        <v/>
      </c>
      <c r="E18" s="538" t="str">
        <f>IF(基本情報入力シート!F40="","",基本情報入力シート!F40)</f>
        <v/>
      </c>
      <c r="F18" s="538" t="str">
        <f>IF(基本情報入力シート!G40="","",基本情報入力シート!G40)</f>
        <v/>
      </c>
      <c r="G18" s="538" t="str">
        <f>IF(基本情報入力シート!H40="","",基本情報入力シート!H40)</f>
        <v/>
      </c>
      <c r="H18" s="538" t="str">
        <f>IF(基本情報入力シート!I40="","",基本情報入力シート!I40)</f>
        <v/>
      </c>
      <c r="I18" s="538" t="str">
        <f>IF(基本情報入力シート!J40="","",基本情報入力シート!J40)</f>
        <v/>
      </c>
      <c r="J18" s="538" t="str">
        <f>IF(基本情報入力シート!K40="","",基本情報入力シート!K40)</f>
        <v/>
      </c>
      <c r="K18" s="539" t="str">
        <f>IF(基本情報入力シート!L40="","",基本情報入力シート!L40)</f>
        <v/>
      </c>
      <c r="L18" s="536" t="str">
        <f>IF(基本情報入力シート!M40="","",基本情報入力シート!M40)</f>
        <v/>
      </c>
      <c r="M18" s="536" t="str">
        <f>IF(基本情報入力シート!R40="","",基本情報入力シート!R40)</f>
        <v/>
      </c>
      <c r="N18" s="536" t="str">
        <f>IF(基本情報入力シート!W40="","",基本情報入力シート!W40)</f>
        <v/>
      </c>
      <c r="O18" s="536" t="str">
        <f>IF(基本情報入力シート!X40="","",基本情報入力シート!X40)</f>
        <v/>
      </c>
      <c r="P18" s="540" t="str">
        <f>IF(基本情報入力シート!Y40="","",基本情報入力シート!Y40)</f>
        <v/>
      </c>
      <c r="Q18" s="541" t="str">
        <f>IF(基本情報入力シート!Z40="","",基本情報入力シート!Z40)</f>
        <v/>
      </c>
      <c r="R18" s="564" t="str">
        <f>IF(基本情報入力シート!AA40="","",基本情報入力シート!AA40)</f>
        <v/>
      </c>
      <c r="S18" s="61"/>
      <c r="T18" s="62"/>
      <c r="U18" s="565" t="str">
        <f>IF(P18="","",VLOOKUP(P18,'【参考】数式用 '!$A$5:$I$26,MATCH(T18,'【参考】数式用 '!$H$4:$I$4,0)+7,0))</f>
        <v/>
      </c>
      <c r="V18" s="610" t="str">
        <f>IF(P18="","",IF(T18&lt;&gt;"特定加算Ⅰ","該当なし",VLOOKUP(P18,'【参考】数式用 '!$A$5:$J$26,10,FALSE)))</f>
        <v/>
      </c>
      <c r="W18" s="123" t="s">
        <v>200</v>
      </c>
      <c r="X18" s="63"/>
      <c r="Y18" s="120" t="s">
        <v>201</v>
      </c>
      <c r="Z18" s="63"/>
      <c r="AA18" s="120" t="s">
        <v>202</v>
      </c>
      <c r="AB18" s="63"/>
      <c r="AC18" s="120" t="s">
        <v>201</v>
      </c>
      <c r="AD18" s="63"/>
      <c r="AE18" s="120" t="s">
        <v>203</v>
      </c>
      <c r="AF18" s="544" t="s">
        <v>204</v>
      </c>
      <c r="AG18" s="545" t="str">
        <f t="shared" si="5"/>
        <v/>
      </c>
      <c r="AH18" s="546" t="s">
        <v>205</v>
      </c>
      <c r="AI18" s="547" t="str">
        <f t="shared" si="1"/>
        <v/>
      </c>
      <c r="AK18" s="132" t="str">
        <f t="shared" si="2"/>
        <v>○</v>
      </c>
      <c r="AL18" s="133" t="str">
        <f t="shared" si="3"/>
        <v/>
      </c>
      <c r="AM18" s="134"/>
      <c r="AN18" s="134"/>
      <c r="AO18" s="134"/>
      <c r="AP18" s="134"/>
      <c r="AQ18" s="134"/>
      <c r="AR18" s="134"/>
      <c r="AS18" s="134"/>
      <c r="AT18" s="134"/>
      <c r="AU18" s="566"/>
    </row>
    <row r="19" spans="1:47" ht="37.5" customHeight="1" thickBot="1">
      <c r="A19" s="536">
        <f t="shared" si="4"/>
        <v>8</v>
      </c>
      <c r="B19" s="537" t="str">
        <f>IF(基本情報入力シート!C41="","",基本情報入力シート!C41)</f>
        <v/>
      </c>
      <c r="C19" s="538" t="str">
        <f>IF(基本情報入力シート!D41="","",基本情報入力シート!D41)</f>
        <v/>
      </c>
      <c r="D19" s="538" t="str">
        <f>IF(基本情報入力シート!E41="","",基本情報入力シート!E41)</f>
        <v/>
      </c>
      <c r="E19" s="538" t="str">
        <f>IF(基本情報入力シート!F41="","",基本情報入力シート!F41)</f>
        <v/>
      </c>
      <c r="F19" s="538" t="str">
        <f>IF(基本情報入力シート!G41="","",基本情報入力シート!G41)</f>
        <v/>
      </c>
      <c r="G19" s="538" t="str">
        <f>IF(基本情報入力シート!H41="","",基本情報入力シート!H41)</f>
        <v/>
      </c>
      <c r="H19" s="538" t="str">
        <f>IF(基本情報入力シート!I41="","",基本情報入力シート!I41)</f>
        <v/>
      </c>
      <c r="I19" s="538" t="str">
        <f>IF(基本情報入力シート!J41="","",基本情報入力シート!J41)</f>
        <v/>
      </c>
      <c r="J19" s="538" t="str">
        <f>IF(基本情報入力シート!K41="","",基本情報入力シート!K41)</f>
        <v/>
      </c>
      <c r="K19" s="539" t="str">
        <f>IF(基本情報入力シート!L41="","",基本情報入力シート!L41)</f>
        <v/>
      </c>
      <c r="L19" s="536" t="str">
        <f>IF(基本情報入力シート!M41="","",基本情報入力シート!M41)</f>
        <v/>
      </c>
      <c r="M19" s="536" t="str">
        <f>IF(基本情報入力シート!R41="","",基本情報入力シート!R41)</f>
        <v/>
      </c>
      <c r="N19" s="536" t="str">
        <f>IF(基本情報入力シート!W41="","",基本情報入力シート!W41)</f>
        <v/>
      </c>
      <c r="O19" s="536" t="str">
        <f>IF(基本情報入力シート!X41="","",基本情報入力シート!X41)</f>
        <v/>
      </c>
      <c r="P19" s="540" t="str">
        <f>IF(基本情報入力シート!Y41="","",基本情報入力シート!Y41)</f>
        <v/>
      </c>
      <c r="Q19" s="541" t="str">
        <f>IF(基本情報入力シート!Z41="","",基本情報入力シート!Z41)</f>
        <v/>
      </c>
      <c r="R19" s="564" t="str">
        <f>IF(基本情報入力シート!AA41="","",基本情報入力シート!AA41)</f>
        <v/>
      </c>
      <c r="S19" s="61"/>
      <c r="T19" s="62"/>
      <c r="U19" s="565" t="str">
        <f>IF(P19="","",VLOOKUP(P19,'【参考】数式用 '!$A$5:$I$26,MATCH(T19,'【参考】数式用 '!$H$4:$I$4,0)+7,0))</f>
        <v/>
      </c>
      <c r="V19" s="610" t="str">
        <f>IF(P19="","",IF(T19&lt;&gt;"特定加算Ⅰ","該当なし",VLOOKUP(P19,'【参考】数式用 '!$A$5:$J$26,10,FALSE)))</f>
        <v/>
      </c>
      <c r="W19" s="123" t="s">
        <v>200</v>
      </c>
      <c r="X19" s="63"/>
      <c r="Y19" s="120" t="s">
        <v>201</v>
      </c>
      <c r="Z19" s="63"/>
      <c r="AA19" s="120" t="s">
        <v>202</v>
      </c>
      <c r="AB19" s="63"/>
      <c r="AC19" s="120" t="s">
        <v>201</v>
      </c>
      <c r="AD19" s="63"/>
      <c r="AE19" s="120" t="s">
        <v>203</v>
      </c>
      <c r="AF19" s="544" t="s">
        <v>204</v>
      </c>
      <c r="AG19" s="545" t="str">
        <f t="shared" si="5"/>
        <v/>
      </c>
      <c r="AH19" s="546" t="s">
        <v>205</v>
      </c>
      <c r="AI19" s="547" t="str">
        <f t="shared" si="1"/>
        <v/>
      </c>
      <c r="AK19" s="132" t="str">
        <f t="shared" ref="AK19:AK82" si="6">IFERROR(IF(AND(T19="特定加算Ⅰ",OR(V19="",V19="-",V19="いずれも取得していない")),"☓","○"),"")</f>
        <v>○</v>
      </c>
      <c r="AL19" s="133" t="str">
        <f t="shared" ref="AL19:AL82" si="7">IFERROR(IF(AND(T19="特定加算Ⅰ",OR(V19="",V19="-",V19="いずれも取得していない")),"！特定加算Ⅰが選択されています。該当する介護福祉士配置等要件を選択してください。",""),"")</f>
        <v/>
      </c>
      <c r="AM19" s="134"/>
      <c r="AN19" s="134"/>
      <c r="AO19" s="134"/>
      <c r="AP19" s="134"/>
      <c r="AQ19" s="134"/>
      <c r="AR19" s="134"/>
      <c r="AS19" s="134"/>
      <c r="AT19" s="134"/>
      <c r="AU19" s="566"/>
    </row>
    <row r="20" spans="1:47" ht="37.5" customHeight="1" thickBot="1">
      <c r="A20" s="536">
        <f t="shared" si="4"/>
        <v>9</v>
      </c>
      <c r="B20" s="537" t="str">
        <f>IF(基本情報入力シート!C42="","",基本情報入力シート!C42)</f>
        <v/>
      </c>
      <c r="C20" s="538" t="str">
        <f>IF(基本情報入力シート!D42="","",基本情報入力シート!D42)</f>
        <v/>
      </c>
      <c r="D20" s="538" t="str">
        <f>IF(基本情報入力シート!E42="","",基本情報入力シート!E42)</f>
        <v/>
      </c>
      <c r="E20" s="538" t="str">
        <f>IF(基本情報入力シート!F42="","",基本情報入力シート!F42)</f>
        <v/>
      </c>
      <c r="F20" s="538" t="str">
        <f>IF(基本情報入力シート!G42="","",基本情報入力シート!G42)</f>
        <v/>
      </c>
      <c r="G20" s="538" t="str">
        <f>IF(基本情報入力シート!H42="","",基本情報入力シート!H42)</f>
        <v/>
      </c>
      <c r="H20" s="538" t="str">
        <f>IF(基本情報入力シート!I42="","",基本情報入力シート!I42)</f>
        <v/>
      </c>
      <c r="I20" s="538" t="str">
        <f>IF(基本情報入力シート!J42="","",基本情報入力シート!J42)</f>
        <v/>
      </c>
      <c r="J20" s="538" t="str">
        <f>IF(基本情報入力シート!K42="","",基本情報入力シート!K42)</f>
        <v/>
      </c>
      <c r="K20" s="539" t="str">
        <f>IF(基本情報入力シート!L42="","",基本情報入力シート!L42)</f>
        <v/>
      </c>
      <c r="L20" s="536" t="str">
        <f>IF(基本情報入力シート!M42="","",基本情報入力シート!M42)</f>
        <v/>
      </c>
      <c r="M20" s="536" t="str">
        <f>IF(基本情報入力シート!R42="","",基本情報入力シート!R42)</f>
        <v/>
      </c>
      <c r="N20" s="536" t="str">
        <f>IF(基本情報入力シート!W42="","",基本情報入力シート!W42)</f>
        <v/>
      </c>
      <c r="O20" s="536" t="str">
        <f>IF(基本情報入力シート!X42="","",基本情報入力シート!X42)</f>
        <v/>
      </c>
      <c r="P20" s="540" t="str">
        <f>IF(基本情報入力シート!Y42="","",基本情報入力シート!Y42)</f>
        <v/>
      </c>
      <c r="Q20" s="541" t="str">
        <f>IF(基本情報入力シート!Z42="","",基本情報入力シート!Z42)</f>
        <v/>
      </c>
      <c r="R20" s="564" t="str">
        <f>IF(基本情報入力シート!AA42="","",基本情報入力シート!AA42)</f>
        <v/>
      </c>
      <c r="S20" s="61"/>
      <c r="T20" s="62"/>
      <c r="U20" s="565" t="str">
        <f>IF(P20="","",VLOOKUP(P20,'【参考】数式用 '!$A$5:$I$26,MATCH(T20,'【参考】数式用 '!$H$4:$I$4,0)+7,0))</f>
        <v/>
      </c>
      <c r="V20" s="610" t="str">
        <f>IF(P20="","",IF(T20&lt;&gt;"特定加算Ⅰ","該当なし",VLOOKUP(P20,'【参考】数式用 '!$A$5:$J$26,10,FALSE)))</f>
        <v/>
      </c>
      <c r="W20" s="123" t="s">
        <v>200</v>
      </c>
      <c r="X20" s="63"/>
      <c r="Y20" s="120" t="s">
        <v>201</v>
      </c>
      <c r="Z20" s="63"/>
      <c r="AA20" s="120" t="s">
        <v>202</v>
      </c>
      <c r="AB20" s="63"/>
      <c r="AC20" s="120" t="s">
        <v>201</v>
      </c>
      <c r="AD20" s="63"/>
      <c r="AE20" s="120" t="s">
        <v>203</v>
      </c>
      <c r="AF20" s="544" t="s">
        <v>204</v>
      </c>
      <c r="AG20" s="545" t="str">
        <f t="shared" si="5"/>
        <v/>
      </c>
      <c r="AH20" s="546" t="s">
        <v>205</v>
      </c>
      <c r="AI20" s="547" t="str">
        <f t="shared" si="1"/>
        <v/>
      </c>
      <c r="AK20" s="132" t="str">
        <f t="shared" si="6"/>
        <v>○</v>
      </c>
      <c r="AL20" s="133" t="str">
        <f t="shared" si="7"/>
        <v/>
      </c>
      <c r="AM20" s="134"/>
      <c r="AN20" s="134"/>
      <c r="AO20" s="134"/>
      <c r="AP20" s="134"/>
      <c r="AQ20" s="134"/>
      <c r="AR20" s="134"/>
      <c r="AS20" s="134"/>
      <c r="AT20" s="134"/>
      <c r="AU20" s="566"/>
    </row>
    <row r="21" spans="1:47" ht="37.5" customHeight="1" thickBot="1">
      <c r="A21" s="536">
        <f t="shared" si="4"/>
        <v>10</v>
      </c>
      <c r="B21" s="537" t="str">
        <f>IF(基本情報入力シート!C43="","",基本情報入力シート!C43)</f>
        <v/>
      </c>
      <c r="C21" s="538" t="str">
        <f>IF(基本情報入力シート!D43="","",基本情報入力シート!D43)</f>
        <v/>
      </c>
      <c r="D21" s="538" t="str">
        <f>IF(基本情報入力シート!E43="","",基本情報入力シート!E43)</f>
        <v/>
      </c>
      <c r="E21" s="538" t="str">
        <f>IF(基本情報入力シート!F43="","",基本情報入力シート!F43)</f>
        <v/>
      </c>
      <c r="F21" s="538" t="str">
        <f>IF(基本情報入力シート!G43="","",基本情報入力シート!G43)</f>
        <v/>
      </c>
      <c r="G21" s="538" t="str">
        <f>IF(基本情報入力シート!H43="","",基本情報入力シート!H43)</f>
        <v/>
      </c>
      <c r="H21" s="538" t="str">
        <f>IF(基本情報入力シート!I43="","",基本情報入力シート!I43)</f>
        <v/>
      </c>
      <c r="I21" s="538" t="str">
        <f>IF(基本情報入力シート!J43="","",基本情報入力シート!J43)</f>
        <v/>
      </c>
      <c r="J21" s="538" t="str">
        <f>IF(基本情報入力シート!K43="","",基本情報入力シート!K43)</f>
        <v/>
      </c>
      <c r="K21" s="539" t="str">
        <f>IF(基本情報入力シート!L43="","",基本情報入力シート!L43)</f>
        <v/>
      </c>
      <c r="L21" s="536" t="str">
        <f>IF(基本情報入力シート!M43="","",基本情報入力シート!M43)</f>
        <v/>
      </c>
      <c r="M21" s="536" t="str">
        <f>IF(基本情報入力シート!R43="","",基本情報入力シート!R43)</f>
        <v/>
      </c>
      <c r="N21" s="536" t="str">
        <f>IF(基本情報入力シート!W43="","",基本情報入力シート!W43)</f>
        <v/>
      </c>
      <c r="O21" s="536" t="str">
        <f>IF(基本情報入力シート!X43="","",基本情報入力シート!X43)</f>
        <v/>
      </c>
      <c r="P21" s="540" t="str">
        <f>IF(基本情報入力シート!Y43="","",基本情報入力シート!Y43)</f>
        <v/>
      </c>
      <c r="Q21" s="541" t="str">
        <f>IF(基本情報入力シート!Z43="","",基本情報入力シート!Z43)</f>
        <v/>
      </c>
      <c r="R21" s="564" t="str">
        <f>IF(基本情報入力シート!AA43="","",基本情報入力シート!AA43)</f>
        <v/>
      </c>
      <c r="S21" s="61"/>
      <c r="T21" s="62"/>
      <c r="U21" s="565" t="str">
        <f>IF(P21="","",VLOOKUP(P21,'【参考】数式用 '!$A$5:$I$26,MATCH(T21,'【参考】数式用 '!$H$4:$I$4,0)+7,0))</f>
        <v/>
      </c>
      <c r="V21" s="610" t="str">
        <f>IF(P21="","",IF(T21&lt;&gt;"特定加算Ⅰ","該当なし",VLOOKUP(P21,'【参考】数式用 '!$A$5:$J$26,10,FALSE)))</f>
        <v/>
      </c>
      <c r="W21" s="123" t="s">
        <v>200</v>
      </c>
      <c r="X21" s="63"/>
      <c r="Y21" s="120" t="s">
        <v>201</v>
      </c>
      <c r="Z21" s="63"/>
      <c r="AA21" s="120" t="s">
        <v>202</v>
      </c>
      <c r="AB21" s="63"/>
      <c r="AC21" s="120" t="s">
        <v>201</v>
      </c>
      <c r="AD21" s="63"/>
      <c r="AE21" s="120" t="s">
        <v>203</v>
      </c>
      <c r="AF21" s="544" t="s">
        <v>204</v>
      </c>
      <c r="AG21" s="545" t="str">
        <f t="shared" si="5"/>
        <v/>
      </c>
      <c r="AH21" s="546" t="s">
        <v>205</v>
      </c>
      <c r="AI21" s="547" t="str">
        <f t="shared" si="1"/>
        <v/>
      </c>
      <c r="AK21" s="132" t="str">
        <f t="shared" si="6"/>
        <v>○</v>
      </c>
      <c r="AL21" s="133" t="str">
        <f t="shared" si="7"/>
        <v/>
      </c>
      <c r="AM21" s="134"/>
      <c r="AN21" s="134"/>
      <c r="AO21" s="134"/>
      <c r="AP21" s="134"/>
      <c r="AQ21" s="134"/>
      <c r="AR21" s="134"/>
      <c r="AS21" s="134"/>
      <c r="AT21" s="134"/>
      <c r="AU21" s="566"/>
    </row>
    <row r="22" spans="1:47" ht="37.5" customHeight="1" thickBot="1">
      <c r="A22" s="536">
        <f t="shared" si="4"/>
        <v>11</v>
      </c>
      <c r="B22" s="537" t="str">
        <f>IF(基本情報入力シート!C44="","",基本情報入力シート!C44)</f>
        <v/>
      </c>
      <c r="C22" s="538" t="str">
        <f>IF(基本情報入力シート!D44="","",基本情報入力シート!D44)</f>
        <v/>
      </c>
      <c r="D22" s="538" t="str">
        <f>IF(基本情報入力シート!E44="","",基本情報入力シート!E44)</f>
        <v/>
      </c>
      <c r="E22" s="538" t="str">
        <f>IF(基本情報入力シート!F44="","",基本情報入力シート!F44)</f>
        <v/>
      </c>
      <c r="F22" s="538" t="str">
        <f>IF(基本情報入力シート!G44="","",基本情報入力シート!G44)</f>
        <v/>
      </c>
      <c r="G22" s="538" t="str">
        <f>IF(基本情報入力シート!H44="","",基本情報入力シート!H44)</f>
        <v/>
      </c>
      <c r="H22" s="538" t="str">
        <f>IF(基本情報入力シート!I44="","",基本情報入力シート!I44)</f>
        <v/>
      </c>
      <c r="I22" s="538" t="str">
        <f>IF(基本情報入力シート!J44="","",基本情報入力シート!J44)</f>
        <v/>
      </c>
      <c r="J22" s="538" t="str">
        <f>IF(基本情報入力シート!K44="","",基本情報入力シート!K44)</f>
        <v/>
      </c>
      <c r="K22" s="539" t="str">
        <f>IF(基本情報入力シート!L44="","",基本情報入力シート!L44)</f>
        <v/>
      </c>
      <c r="L22" s="536" t="str">
        <f>IF(基本情報入力シート!M44="","",基本情報入力シート!M44)</f>
        <v/>
      </c>
      <c r="M22" s="536" t="str">
        <f>IF(基本情報入力シート!R44="","",基本情報入力シート!R44)</f>
        <v/>
      </c>
      <c r="N22" s="536" t="str">
        <f>IF(基本情報入力シート!W44="","",基本情報入力シート!W44)</f>
        <v/>
      </c>
      <c r="O22" s="536" t="str">
        <f>IF(基本情報入力シート!X44="","",基本情報入力シート!X44)</f>
        <v/>
      </c>
      <c r="P22" s="540" t="str">
        <f>IF(基本情報入力シート!Y44="","",基本情報入力シート!Y44)</f>
        <v/>
      </c>
      <c r="Q22" s="541" t="str">
        <f>IF(基本情報入力シート!Z44="","",基本情報入力シート!Z44)</f>
        <v/>
      </c>
      <c r="R22" s="564" t="str">
        <f>IF(基本情報入力シート!AA44="","",基本情報入力シート!AA44)</f>
        <v/>
      </c>
      <c r="S22" s="61"/>
      <c r="T22" s="62"/>
      <c r="U22" s="565" t="str">
        <f>IF(P22="","",VLOOKUP(P22,'【参考】数式用 '!$A$5:$I$26,MATCH(T22,'【参考】数式用 '!$H$4:$I$4,0)+7,0))</f>
        <v/>
      </c>
      <c r="V22" s="610" t="str">
        <f>IF(P22="","",IF(T22&lt;&gt;"特定加算Ⅰ","該当なし",VLOOKUP(P22,'【参考】数式用 '!$A$5:$J$26,10,FALSE)))</f>
        <v/>
      </c>
      <c r="W22" s="123" t="s">
        <v>200</v>
      </c>
      <c r="X22" s="63"/>
      <c r="Y22" s="120" t="s">
        <v>201</v>
      </c>
      <c r="Z22" s="63"/>
      <c r="AA22" s="120" t="s">
        <v>202</v>
      </c>
      <c r="AB22" s="63"/>
      <c r="AC22" s="120" t="s">
        <v>201</v>
      </c>
      <c r="AD22" s="63"/>
      <c r="AE22" s="120" t="s">
        <v>203</v>
      </c>
      <c r="AF22" s="544" t="s">
        <v>204</v>
      </c>
      <c r="AG22" s="545" t="str">
        <f t="shared" si="5"/>
        <v/>
      </c>
      <c r="AH22" s="546" t="s">
        <v>205</v>
      </c>
      <c r="AI22" s="547" t="str">
        <f t="shared" si="1"/>
        <v/>
      </c>
      <c r="AK22" s="132" t="str">
        <f t="shared" si="6"/>
        <v>○</v>
      </c>
      <c r="AL22" s="133" t="str">
        <f t="shared" si="7"/>
        <v/>
      </c>
      <c r="AM22" s="134"/>
      <c r="AN22" s="134"/>
      <c r="AO22" s="134"/>
      <c r="AP22" s="134"/>
      <c r="AQ22" s="134"/>
      <c r="AR22" s="134"/>
      <c r="AS22" s="134"/>
      <c r="AT22" s="134"/>
      <c r="AU22" s="566"/>
    </row>
    <row r="23" spans="1:47" ht="37.5" customHeight="1" thickBot="1">
      <c r="A23" s="536">
        <f t="shared" si="4"/>
        <v>12</v>
      </c>
      <c r="B23" s="537" t="str">
        <f>IF(基本情報入力シート!C45="","",基本情報入力シート!C45)</f>
        <v/>
      </c>
      <c r="C23" s="538" t="str">
        <f>IF(基本情報入力シート!D45="","",基本情報入力シート!D45)</f>
        <v/>
      </c>
      <c r="D23" s="538" t="str">
        <f>IF(基本情報入力シート!E45="","",基本情報入力シート!E45)</f>
        <v/>
      </c>
      <c r="E23" s="538" t="str">
        <f>IF(基本情報入力シート!F45="","",基本情報入力シート!F45)</f>
        <v/>
      </c>
      <c r="F23" s="538" t="str">
        <f>IF(基本情報入力シート!G45="","",基本情報入力シート!G45)</f>
        <v/>
      </c>
      <c r="G23" s="538" t="str">
        <f>IF(基本情報入力シート!H45="","",基本情報入力シート!H45)</f>
        <v/>
      </c>
      <c r="H23" s="538" t="str">
        <f>IF(基本情報入力シート!I45="","",基本情報入力シート!I45)</f>
        <v/>
      </c>
      <c r="I23" s="538" t="str">
        <f>IF(基本情報入力シート!J45="","",基本情報入力シート!J45)</f>
        <v/>
      </c>
      <c r="J23" s="538" t="str">
        <f>IF(基本情報入力シート!K45="","",基本情報入力シート!K45)</f>
        <v/>
      </c>
      <c r="K23" s="539" t="str">
        <f>IF(基本情報入力シート!L45="","",基本情報入力シート!L45)</f>
        <v/>
      </c>
      <c r="L23" s="536" t="str">
        <f>IF(基本情報入力シート!M45="","",基本情報入力シート!M45)</f>
        <v/>
      </c>
      <c r="M23" s="536" t="str">
        <f>IF(基本情報入力シート!R45="","",基本情報入力シート!R45)</f>
        <v/>
      </c>
      <c r="N23" s="536" t="str">
        <f>IF(基本情報入力シート!W45="","",基本情報入力シート!W45)</f>
        <v/>
      </c>
      <c r="O23" s="536" t="str">
        <f>IF(基本情報入力シート!X45="","",基本情報入力シート!X45)</f>
        <v/>
      </c>
      <c r="P23" s="540" t="str">
        <f>IF(基本情報入力シート!Y45="","",基本情報入力シート!Y45)</f>
        <v/>
      </c>
      <c r="Q23" s="541" t="str">
        <f>IF(基本情報入力シート!Z45="","",基本情報入力シート!Z45)</f>
        <v/>
      </c>
      <c r="R23" s="564" t="str">
        <f>IF(基本情報入力シート!AA45="","",基本情報入力シート!AA45)</f>
        <v/>
      </c>
      <c r="S23" s="61"/>
      <c r="T23" s="62"/>
      <c r="U23" s="565" t="str">
        <f>IF(P23="","",VLOOKUP(P23,'【参考】数式用 '!$A$5:$I$26,MATCH(T23,'【参考】数式用 '!$H$4:$I$4,0)+7,0))</f>
        <v/>
      </c>
      <c r="V23" s="610" t="str">
        <f>IF(P23="","",IF(T23&lt;&gt;"特定加算Ⅰ","該当なし",VLOOKUP(P23,'【参考】数式用 '!$A$5:$J$26,10,FALSE)))</f>
        <v/>
      </c>
      <c r="W23" s="123" t="s">
        <v>200</v>
      </c>
      <c r="X23" s="63"/>
      <c r="Y23" s="120" t="s">
        <v>201</v>
      </c>
      <c r="Z23" s="63"/>
      <c r="AA23" s="120" t="s">
        <v>202</v>
      </c>
      <c r="AB23" s="63"/>
      <c r="AC23" s="120" t="s">
        <v>201</v>
      </c>
      <c r="AD23" s="63"/>
      <c r="AE23" s="120" t="s">
        <v>203</v>
      </c>
      <c r="AF23" s="544" t="s">
        <v>204</v>
      </c>
      <c r="AG23" s="545" t="str">
        <f t="shared" si="5"/>
        <v/>
      </c>
      <c r="AH23" s="546" t="s">
        <v>205</v>
      </c>
      <c r="AI23" s="547" t="str">
        <f t="shared" si="1"/>
        <v/>
      </c>
      <c r="AK23" s="132" t="str">
        <f t="shared" si="6"/>
        <v>○</v>
      </c>
      <c r="AL23" s="133" t="str">
        <f t="shared" si="7"/>
        <v/>
      </c>
      <c r="AM23" s="134"/>
      <c r="AN23" s="134"/>
      <c r="AO23" s="134"/>
      <c r="AP23" s="134"/>
      <c r="AQ23" s="134"/>
      <c r="AR23" s="134"/>
      <c r="AS23" s="134"/>
      <c r="AT23" s="134"/>
      <c r="AU23" s="566"/>
    </row>
    <row r="24" spans="1:47" ht="37.5" customHeight="1" thickBot="1">
      <c r="A24" s="536">
        <f t="shared" si="4"/>
        <v>13</v>
      </c>
      <c r="B24" s="537" t="str">
        <f>IF(基本情報入力シート!C46="","",基本情報入力シート!C46)</f>
        <v/>
      </c>
      <c r="C24" s="538" t="str">
        <f>IF(基本情報入力シート!D46="","",基本情報入力シート!D46)</f>
        <v/>
      </c>
      <c r="D24" s="538" t="str">
        <f>IF(基本情報入力シート!E46="","",基本情報入力シート!E46)</f>
        <v/>
      </c>
      <c r="E24" s="538" t="str">
        <f>IF(基本情報入力シート!F46="","",基本情報入力シート!F46)</f>
        <v/>
      </c>
      <c r="F24" s="538" t="str">
        <f>IF(基本情報入力シート!G46="","",基本情報入力シート!G46)</f>
        <v/>
      </c>
      <c r="G24" s="538" t="str">
        <f>IF(基本情報入力シート!H46="","",基本情報入力シート!H46)</f>
        <v/>
      </c>
      <c r="H24" s="538" t="str">
        <f>IF(基本情報入力シート!I46="","",基本情報入力シート!I46)</f>
        <v/>
      </c>
      <c r="I24" s="538" t="str">
        <f>IF(基本情報入力シート!J46="","",基本情報入力シート!J46)</f>
        <v/>
      </c>
      <c r="J24" s="538" t="str">
        <f>IF(基本情報入力シート!K46="","",基本情報入力シート!K46)</f>
        <v/>
      </c>
      <c r="K24" s="539" t="str">
        <f>IF(基本情報入力シート!L46="","",基本情報入力シート!L46)</f>
        <v/>
      </c>
      <c r="L24" s="536" t="str">
        <f>IF(基本情報入力シート!M46="","",基本情報入力シート!M46)</f>
        <v/>
      </c>
      <c r="M24" s="536" t="str">
        <f>IF(基本情報入力シート!R46="","",基本情報入力シート!R46)</f>
        <v/>
      </c>
      <c r="N24" s="536" t="str">
        <f>IF(基本情報入力シート!W46="","",基本情報入力シート!W46)</f>
        <v/>
      </c>
      <c r="O24" s="536" t="str">
        <f>IF(基本情報入力シート!X46="","",基本情報入力シート!X46)</f>
        <v/>
      </c>
      <c r="P24" s="540" t="str">
        <f>IF(基本情報入力シート!Y46="","",基本情報入力シート!Y46)</f>
        <v/>
      </c>
      <c r="Q24" s="541" t="str">
        <f>IF(基本情報入力シート!Z46="","",基本情報入力シート!Z46)</f>
        <v/>
      </c>
      <c r="R24" s="564" t="str">
        <f>IF(基本情報入力シート!AA46="","",基本情報入力シート!AA46)</f>
        <v/>
      </c>
      <c r="S24" s="61"/>
      <c r="T24" s="62"/>
      <c r="U24" s="565" t="str">
        <f>IF(P24="","",VLOOKUP(P24,'【参考】数式用 '!$A$5:$I$26,MATCH(T24,'【参考】数式用 '!$H$4:$I$4,0)+7,0))</f>
        <v/>
      </c>
      <c r="V24" s="610" t="str">
        <f>IF(P24="","",IF(T24&lt;&gt;"特定加算Ⅰ","該当なし",VLOOKUP(P24,'【参考】数式用 '!$A$5:$J$26,10,FALSE)))</f>
        <v/>
      </c>
      <c r="W24" s="123" t="s">
        <v>200</v>
      </c>
      <c r="X24" s="63"/>
      <c r="Y24" s="120" t="s">
        <v>201</v>
      </c>
      <c r="Z24" s="63"/>
      <c r="AA24" s="120" t="s">
        <v>202</v>
      </c>
      <c r="AB24" s="63"/>
      <c r="AC24" s="120" t="s">
        <v>201</v>
      </c>
      <c r="AD24" s="63"/>
      <c r="AE24" s="120" t="s">
        <v>203</v>
      </c>
      <c r="AF24" s="544" t="s">
        <v>204</v>
      </c>
      <c r="AG24" s="545" t="str">
        <f t="shared" si="5"/>
        <v/>
      </c>
      <c r="AH24" s="546" t="s">
        <v>205</v>
      </c>
      <c r="AI24" s="547" t="str">
        <f t="shared" si="1"/>
        <v/>
      </c>
      <c r="AK24" s="132" t="str">
        <f t="shared" si="6"/>
        <v>○</v>
      </c>
      <c r="AL24" s="133" t="str">
        <f t="shared" si="7"/>
        <v/>
      </c>
      <c r="AM24" s="134"/>
      <c r="AN24" s="134"/>
      <c r="AO24" s="134"/>
      <c r="AP24" s="134"/>
      <c r="AQ24" s="134"/>
      <c r="AR24" s="134"/>
      <c r="AS24" s="134"/>
      <c r="AT24" s="134"/>
      <c r="AU24" s="566"/>
    </row>
    <row r="25" spans="1:47" ht="37.5" customHeight="1" thickBot="1">
      <c r="A25" s="536">
        <f t="shared" si="4"/>
        <v>14</v>
      </c>
      <c r="B25" s="537" t="str">
        <f>IF(基本情報入力シート!C47="","",基本情報入力シート!C47)</f>
        <v/>
      </c>
      <c r="C25" s="538" t="str">
        <f>IF(基本情報入力シート!D47="","",基本情報入力シート!D47)</f>
        <v/>
      </c>
      <c r="D25" s="538" t="str">
        <f>IF(基本情報入力シート!E47="","",基本情報入力シート!E47)</f>
        <v/>
      </c>
      <c r="E25" s="538" t="str">
        <f>IF(基本情報入力シート!F47="","",基本情報入力シート!F47)</f>
        <v/>
      </c>
      <c r="F25" s="538" t="str">
        <f>IF(基本情報入力シート!G47="","",基本情報入力シート!G47)</f>
        <v/>
      </c>
      <c r="G25" s="538" t="str">
        <f>IF(基本情報入力シート!H47="","",基本情報入力シート!H47)</f>
        <v/>
      </c>
      <c r="H25" s="538" t="str">
        <f>IF(基本情報入力シート!I47="","",基本情報入力シート!I47)</f>
        <v/>
      </c>
      <c r="I25" s="538" t="str">
        <f>IF(基本情報入力シート!J47="","",基本情報入力シート!J47)</f>
        <v/>
      </c>
      <c r="J25" s="538" t="str">
        <f>IF(基本情報入力シート!K47="","",基本情報入力シート!K47)</f>
        <v/>
      </c>
      <c r="K25" s="539" t="str">
        <f>IF(基本情報入力シート!L47="","",基本情報入力シート!L47)</f>
        <v/>
      </c>
      <c r="L25" s="536" t="str">
        <f>IF(基本情報入力シート!M47="","",基本情報入力シート!M47)</f>
        <v/>
      </c>
      <c r="M25" s="536" t="str">
        <f>IF(基本情報入力シート!R47="","",基本情報入力シート!R47)</f>
        <v/>
      </c>
      <c r="N25" s="536" t="str">
        <f>IF(基本情報入力シート!W47="","",基本情報入力シート!W47)</f>
        <v/>
      </c>
      <c r="O25" s="536" t="str">
        <f>IF(基本情報入力シート!X47="","",基本情報入力シート!X47)</f>
        <v/>
      </c>
      <c r="P25" s="540" t="str">
        <f>IF(基本情報入力シート!Y47="","",基本情報入力シート!Y47)</f>
        <v/>
      </c>
      <c r="Q25" s="541" t="str">
        <f>IF(基本情報入力シート!Z47="","",基本情報入力シート!Z47)</f>
        <v/>
      </c>
      <c r="R25" s="564" t="str">
        <f>IF(基本情報入力シート!AA47="","",基本情報入力シート!AA47)</f>
        <v/>
      </c>
      <c r="S25" s="61"/>
      <c r="T25" s="62"/>
      <c r="U25" s="565" t="str">
        <f>IF(P25="","",VLOOKUP(P25,'【参考】数式用 '!$A$5:$I$26,MATCH(T25,'【参考】数式用 '!$H$4:$I$4,0)+7,0))</f>
        <v/>
      </c>
      <c r="V25" s="610" t="str">
        <f>IF(P25="","",IF(T25&lt;&gt;"特定加算Ⅰ","該当なし",VLOOKUP(P25,'【参考】数式用 '!$A$5:$J$26,10,FALSE)))</f>
        <v/>
      </c>
      <c r="W25" s="123" t="s">
        <v>200</v>
      </c>
      <c r="X25" s="63"/>
      <c r="Y25" s="120" t="s">
        <v>201</v>
      </c>
      <c r="Z25" s="63"/>
      <c r="AA25" s="120" t="s">
        <v>202</v>
      </c>
      <c r="AB25" s="63"/>
      <c r="AC25" s="120" t="s">
        <v>201</v>
      </c>
      <c r="AD25" s="63"/>
      <c r="AE25" s="120" t="s">
        <v>203</v>
      </c>
      <c r="AF25" s="544" t="s">
        <v>204</v>
      </c>
      <c r="AG25" s="545" t="str">
        <f t="shared" si="5"/>
        <v/>
      </c>
      <c r="AH25" s="546" t="s">
        <v>205</v>
      </c>
      <c r="AI25" s="547" t="str">
        <f t="shared" si="1"/>
        <v/>
      </c>
      <c r="AK25" s="132" t="str">
        <f t="shared" si="6"/>
        <v>○</v>
      </c>
      <c r="AL25" s="133" t="str">
        <f t="shared" si="7"/>
        <v/>
      </c>
      <c r="AM25" s="134"/>
      <c r="AN25" s="134"/>
      <c r="AO25" s="134"/>
      <c r="AP25" s="134"/>
      <c r="AQ25" s="134"/>
      <c r="AR25" s="134"/>
      <c r="AS25" s="134"/>
      <c r="AT25" s="134"/>
      <c r="AU25" s="566"/>
    </row>
    <row r="26" spans="1:47" ht="37.5" customHeight="1" thickBot="1">
      <c r="A26" s="536">
        <f t="shared" si="4"/>
        <v>15</v>
      </c>
      <c r="B26" s="537" t="str">
        <f>IF(基本情報入力シート!C48="","",基本情報入力シート!C48)</f>
        <v/>
      </c>
      <c r="C26" s="538" t="str">
        <f>IF(基本情報入力シート!D48="","",基本情報入力シート!D48)</f>
        <v/>
      </c>
      <c r="D26" s="538" t="str">
        <f>IF(基本情報入力シート!E48="","",基本情報入力シート!E48)</f>
        <v/>
      </c>
      <c r="E26" s="538" t="str">
        <f>IF(基本情報入力シート!F48="","",基本情報入力シート!F48)</f>
        <v/>
      </c>
      <c r="F26" s="538" t="str">
        <f>IF(基本情報入力シート!G48="","",基本情報入力シート!G48)</f>
        <v/>
      </c>
      <c r="G26" s="538" t="str">
        <f>IF(基本情報入力シート!H48="","",基本情報入力シート!H48)</f>
        <v/>
      </c>
      <c r="H26" s="538" t="str">
        <f>IF(基本情報入力シート!I48="","",基本情報入力シート!I48)</f>
        <v/>
      </c>
      <c r="I26" s="538" t="str">
        <f>IF(基本情報入力シート!J48="","",基本情報入力シート!J48)</f>
        <v/>
      </c>
      <c r="J26" s="538" t="str">
        <f>IF(基本情報入力シート!K48="","",基本情報入力シート!K48)</f>
        <v/>
      </c>
      <c r="K26" s="539" t="str">
        <f>IF(基本情報入力シート!L48="","",基本情報入力シート!L48)</f>
        <v/>
      </c>
      <c r="L26" s="536" t="str">
        <f>IF(基本情報入力シート!M48="","",基本情報入力シート!M48)</f>
        <v/>
      </c>
      <c r="M26" s="536" t="str">
        <f>IF(基本情報入力シート!R48="","",基本情報入力シート!R48)</f>
        <v/>
      </c>
      <c r="N26" s="536" t="str">
        <f>IF(基本情報入力シート!W48="","",基本情報入力シート!W48)</f>
        <v/>
      </c>
      <c r="O26" s="536" t="str">
        <f>IF(基本情報入力シート!X48="","",基本情報入力シート!X48)</f>
        <v/>
      </c>
      <c r="P26" s="540" t="str">
        <f>IF(基本情報入力シート!Y48="","",基本情報入力シート!Y48)</f>
        <v/>
      </c>
      <c r="Q26" s="541" t="str">
        <f>IF(基本情報入力シート!Z48="","",基本情報入力シート!Z48)</f>
        <v/>
      </c>
      <c r="R26" s="564" t="str">
        <f>IF(基本情報入力シート!AA48="","",基本情報入力シート!AA48)</f>
        <v/>
      </c>
      <c r="S26" s="61"/>
      <c r="T26" s="62"/>
      <c r="U26" s="565" t="str">
        <f>IF(P26="","",VLOOKUP(P26,'【参考】数式用 '!$A$5:$I$26,MATCH(T26,'【参考】数式用 '!$H$4:$I$4,0)+7,0))</f>
        <v/>
      </c>
      <c r="V26" s="610" t="str">
        <f>IF(P26="","",IF(T26&lt;&gt;"特定加算Ⅰ","該当なし",VLOOKUP(P26,'【参考】数式用 '!$A$5:$J$26,10,FALSE)))</f>
        <v/>
      </c>
      <c r="W26" s="123" t="s">
        <v>200</v>
      </c>
      <c r="X26" s="63"/>
      <c r="Y26" s="120" t="s">
        <v>201</v>
      </c>
      <c r="Z26" s="63"/>
      <c r="AA26" s="120" t="s">
        <v>202</v>
      </c>
      <c r="AB26" s="63"/>
      <c r="AC26" s="120" t="s">
        <v>201</v>
      </c>
      <c r="AD26" s="63"/>
      <c r="AE26" s="120" t="s">
        <v>203</v>
      </c>
      <c r="AF26" s="544" t="s">
        <v>204</v>
      </c>
      <c r="AG26" s="545" t="str">
        <f t="shared" si="5"/>
        <v/>
      </c>
      <c r="AH26" s="546" t="s">
        <v>205</v>
      </c>
      <c r="AI26" s="547" t="str">
        <f t="shared" si="1"/>
        <v/>
      </c>
      <c r="AK26" s="132" t="str">
        <f t="shared" si="6"/>
        <v>○</v>
      </c>
      <c r="AL26" s="133" t="str">
        <f t="shared" si="7"/>
        <v/>
      </c>
      <c r="AM26" s="134"/>
      <c r="AN26" s="134"/>
      <c r="AO26" s="134"/>
      <c r="AP26" s="134"/>
      <c r="AQ26" s="134"/>
      <c r="AR26" s="134"/>
      <c r="AS26" s="134"/>
      <c r="AT26" s="134"/>
      <c r="AU26" s="566"/>
    </row>
    <row r="27" spans="1:47" ht="37.5" customHeight="1" thickBot="1">
      <c r="A27" s="536">
        <f t="shared" si="4"/>
        <v>16</v>
      </c>
      <c r="B27" s="537" t="str">
        <f>IF(基本情報入力シート!C49="","",基本情報入力シート!C49)</f>
        <v/>
      </c>
      <c r="C27" s="538" t="str">
        <f>IF(基本情報入力シート!D49="","",基本情報入力シート!D49)</f>
        <v/>
      </c>
      <c r="D27" s="538" t="str">
        <f>IF(基本情報入力シート!E49="","",基本情報入力シート!E49)</f>
        <v/>
      </c>
      <c r="E27" s="538" t="str">
        <f>IF(基本情報入力シート!F49="","",基本情報入力シート!F49)</f>
        <v/>
      </c>
      <c r="F27" s="538" t="str">
        <f>IF(基本情報入力シート!G49="","",基本情報入力シート!G49)</f>
        <v/>
      </c>
      <c r="G27" s="538" t="str">
        <f>IF(基本情報入力シート!H49="","",基本情報入力シート!H49)</f>
        <v/>
      </c>
      <c r="H27" s="538" t="str">
        <f>IF(基本情報入力シート!I49="","",基本情報入力シート!I49)</f>
        <v/>
      </c>
      <c r="I27" s="538" t="str">
        <f>IF(基本情報入力シート!J49="","",基本情報入力シート!J49)</f>
        <v/>
      </c>
      <c r="J27" s="538" t="str">
        <f>IF(基本情報入力シート!K49="","",基本情報入力シート!K49)</f>
        <v/>
      </c>
      <c r="K27" s="539" t="str">
        <f>IF(基本情報入力シート!L49="","",基本情報入力シート!L49)</f>
        <v/>
      </c>
      <c r="L27" s="536" t="str">
        <f>IF(基本情報入力シート!M49="","",基本情報入力シート!M49)</f>
        <v/>
      </c>
      <c r="M27" s="536" t="str">
        <f>IF(基本情報入力シート!R49="","",基本情報入力シート!R49)</f>
        <v/>
      </c>
      <c r="N27" s="536" t="str">
        <f>IF(基本情報入力シート!W49="","",基本情報入力シート!W49)</f>
        <v/>
      </c>
      <c r="O27" s="536" t="str">
        <f>IF(基本情報入力シート!X49="","",基本情報入力シート!X49)</f>
        <v/>
      </c>
      <c r="P27" s="540" t="str">
        <f>IF(基本情報入力シート!Y49="","",基本情報入力シート!Y49)</f>
        <v/>
      </c>
      <c r="Q27" s="541" t="str">
        <f>IF(基本情報入力シート!Z49="","",基本情報入力シート!Z49)</f>
        <v/>
      </c>
      <c r="R27" s="564" t="str">
        <f>IF(基本情報入力シート!AA49="","",基本情報入力シート!AA49)</f>
        <v/>
      </c>
      <c r="S27" s="61"/>
      <c r="T27" s="62"/>
      <c r="U27" s="565" t="str">
        <f>IF(P27="","",VLOOKUP(P27,'【参考】数式用 '!$A$5:$I$26,MATCH(T27,'【参考】数式用 '!$H$4:$I$4,0)+7,0))</f>
        <v/>
      </c>
      <c r="V27" s="610" t="str">
        <f>IF(P27="","",IF(T27&lt;&gt;"特定加算Ⅰ","該当なし",VLOOKUP(P27,'【参考】数式用 '!$A$5:$J$26,10,FALSE)))</f>
        <v/>
      </c>
      <c r="W27" s="123" t="s">
        <v>200</v>
      </c>
      <c r="X27" s="63"/>
      <c r="Y27" s="120" t="s">
        <v>201</v>
      </c>
      <c r="Z27" s="63"/>
      <c r="AA27" s="120" t="s">
        <v>202</v>
      </c>
      <c r="AB27" s="63"/>
      <c r="AC27" s="120" t="s">
        <v>201</v>
      </c>
      <c r="AD27" s="63"/>
      <c r="AE27" s="120" t="s">
        <v>203</v>
      </c>
      <c r="AF27" s="544" t="s">
        <v>204</v>
      </c>
      <c r="AG27" s="545" t="str">
        <f t="shared" si="5"/>
        <v/>
      </c>
      <c r="AH27" s="546" t="s">
        <v>205</v>
      </c>
      <c r="AI27" s="547" t="str">
        <f t="shared" si="1"/>
        <v/>
      </c>
      <c r="AK27" s="132" t="str">
        <f t="shared" si="6"/>
        <v>○</v>
      </c>
      <c r="AL27" s="133" t="str">
        <f t="shared" si="7"/>
        <v/>
      </c>
      <c r="AM27" s="134"/>
      <c r="AN27" s="134"/>
      <c r="AO27" s="134"/>
      <c r="AP27" s="134"/>
      <c r="AQ27" s="134"/>
      <c r="AR27" s="134"/>
      <c r="AS27" s="134"/>
      <c r="AT27" s="134"/>
      <c r="AU27" s="566"/>
    </row>
    <row r="28" spans="1:47" ht="37.5" customHeight="1" thickBot="1">
      <c r="A28" s="536">
        <f t="shared" si="4"/>
        <v>17</v>
      </c>
      <c r="B28" s="537" t="str">
        <f>IF(基本情報入力シート!C50="","",基本情報入力シート!C50)</f>
        <v/>
      </c>
      <c r="C28" s="538" t="str">
        <f>IF(基本情報入力シート!D50="","",基本情報入力シート!D50)</f>
        <v/>
      </c>
      <c r="D28" s="538" t="str">
        <f>IF(基本情報入力シート!E50="","",基本情報入力シート!E50)</f>
        <v/>
      </c>
      <c r="E28" s="538" t="str">
        <f>IF(基本情報入力シート!F50="","",基本情報入力シート!F50)</f>
        <v/>
      </c>
      <c r="F28" s="538" t="str">
        <f>IF(基本情報入力シート!G50="","",基本情報入力シート!G50)</f>
        <v/>
      </c>
      <c r="G28" s="538" t="str">
        <f>IF(基本情報入力シート!H50="","",基本情報入力シート!H50)</f>
        <v/>
      </c>
      <c r="H28" s="538" t="str">
        <f>IF(基本情報入力シート!I50="","",基本情報入力シート!I50)</f>
        <v/>
      </c>
      <c r="I28" s="538" t="str">
        <f>IF(基本情報入力シート!J50="","",基本情報入力シート!J50)</f>
        <v/>
      </c>
      <c r="J28" s="538" t="str">
        <f>IF(基本情報入力シート!K50="","",基本情報入力シート!K50)</f>
        <v/>
      </c>
      <c r="K28" s="539" t="str">
        <f>IF(基本情報入力シート!L50="","",基本情報入力シート!L50)</f>
        <v/>
      </c>
      <c r="L28" s="536" t="str">
        <f>IF(基本情報入力シート!M50="","",基本情報入力シート!M50)</f>
        <v/>
      </c>
      <c r="M28" s="536" t="str">
        <f>IF(基本情報入力シート!R50="","",基本情報入力シート!R50)</f>
        <v/>
      </c>
      <c r="N28" s="536" t="str">
        <f>IF(基本情報入力シート!W50="","",基本情報入力シート!W50)</f>
        <v/>
      </c>
      <c r="O28" s="536" t="str">
        <f>IF(基本情報入力シート!X50="","",基本情報入力シート!X50)</f>
        <v/>
      </c>
      <c r="P28" s="540" t="str">
        <f>IF(基本情報入力シート!Y50="","",基本情報入力シート!Y50)</f>
        <v/>
      </c>
      <c r="Q28" s="541" t="str">
        <f>IF(基本情報入力シート!Z50="","",基本情報入力シート!Z50)</f>
        <v/>
      </c>
      <c r="R28" s="564" t="str">
        <f>IF(基本情報入力シート!AA50="","",基本情報入力シート!AA50)</f>
        <v/>
      </c>
      <c r="S28" s="61"/>
      <c r="T28" s="62"/>
      <c r="U28" s="565" t="str">
        <f>IF(P28="","",VLOOKUP(P28,'【参考】数式用 '!$A$5:$I$26,MATCH(T28,'【参考】数式用 '!$H$4:$I$4,0)+7,0))</f>
        <v/>
      </c>
      <c r="V28" s="610" t="str">
        <f>IF(P28="","",IF(T28&lt;&gt;"特定加算Ⅰ","該当なし",VLOOKUP(P28,'【参考】数式用 '!$A$5:$J$26,10,FALSE)))</f>
        <v/>
      </c>
      <c r="W28" s="123" t="s">
        <v>200</v>
      </c>
      <c r="X28" s="63"/>
      <c r="Y28" s="120" t="s">
        <v>201</v>
      </c>
      <c r="Z28" s="63"/>
      <c r="AA28" s="120" t="s">
        <v>202</v>
      </c>
      <c r="AB28" s="63"/>
      <c r="AC28" s="120" t="s">
        <v>201</v>
      </c>
      <c r="AD28" s="63"/>
      <c r="AE28" s="120" t="s">
        <v>203</v>
      </c>
      <c r="AF28" s="544" t="s">
        <v>204</v>
      </c>
      <c r="AG28" s="545" t="str">
        <f t="shared" si="5"/>
        <v/>
      </c>
      <c r="AH28" s="546" t="s">
        <v>205</v>
      </c>
      <c r="AI28" s="547" t="str">
        <f t="shared" si="1"/>
        <v/>
      </c>
      <c r="AK28" s="132" t="str">
        <f t="shared" si="6"/>
        <v>○</v>
      </c>
      <c r="AL28" s="133" t="str">
        <f t="shared" si="7"/>
        <v/>
      </c>
      <c r="AM28" s="134"/>
      <c r="AN28" s="134"/>
      <c r="AO28" s="134"/>
      <c r="AP28" s="134"/>
      <c r="AQ28" s="134"/>
      <c r="AR28" s="134"/>
      <c r="AS28" s="134"/>
      <c r="AT28" s="134"/>
      <c r="AU28" s="566"/>
    </row>
    <row r="29" spans="1:47" ht="37.5" customHeight="1" thickBot="1">
      <c r="A29" s="536">
        <f t="shared" si="4"/>
        <v>18</v>
      </c>
      <c r="B29" s="537" t="str">
        <f>IF(基本情報入力シート!C51="","",基本情報入力シート!C51)</f>
        <v/>
      </c>
      <c r="C29" s="538" t="str">
        <f>IF(基本情報入力シート!D51="","",基本情報入力シート!D51)</f>
        <v/>
      </c>
      <c r="D29" s="538" t="str">
        <f>IF(基本情報入力シート!E51="","",基本情報入力シート!E51)</f>
        <v/>
      </c>
      <c r="E29" s="538" t="str">
        <f>IF(基本情報入力シート!F51="","",基本情報入力シート!F51)</f>
        <v/>
      </c>
      <c r="F29" s="538" t="str">
        <f>IF(基本情報入力シート!G51="","",基本情報入力シート!G51)</f>
        <v/>
      </c>
      <c r="G29" s="538" t="str">
        <f>IF(基本情報入力シート!H51="","",基本情報入力シート!H51)</f>
        <v/>
      </c>
      <c r="H29" s="538" t="str">
        <f>IF(基本情報入力シート!I51="","",基本情報入力シート!I51)</f>
        <v/>
      </c>
      <c r="I29" s="538" t="str">
        <f>IF(基本情報入力シート!J51="","",基本情報入力シート!J51)</f>
        <v/>
      </c>
      <c r="J29" s="538" t="str">
        <f>IF(基本情報入力シート!K51="","",基本情報入力シート!K51)</f>
        <v/>
      </c>
      <c r="K29" s="539" t="str">
        <f>IF(基本情報入力シート!L51="","",基本情報入力シート!L51)</f>
        <v/>
      </c>
      <c r="L29" s="536" t="str">
        <f>IF(基本情報入力シート!M51="","",基本情報入力シート!M51)</f>
        <v/>
      </c>
      <c r="M29" s="536" t="str">
        <f>IF(基本情報入力シート!R51="","",基本情報入力シート!R51)</f>
        <v/>
      </c>
      <c r="N29" s="536" t="str">
        <f>IF(基本情報入力シート!W51="","",基本情報入力シート!W51)</f>
        <v/>
      </c>
      <c r="O29" s="536" t="str">
        <f>IF(基本情報入力シート!X51="","",基本情報入力シート!X51)</f>
        <v/>
      </c>
      <c r="P29" s="540" t="str">
        <f>IF(基本情報入力シート!Y51="","",基本情報入力シート!Y51)</f>
        <v/>
      </c>
      <c r="Q29" s="541" t="str">
        <f>IF(基本情報入力シート!Z51="","",基本情報入力シート!Z51)</f>
        <v/>
      </c>
      <c r="R29" s="564" t="str">
        <f>IF(基本情報入力シート!AA51="","",基本情報入力シート!AA51)</f>
        <v/>
      </c>
      <c r="S29" s="61"/>
      <c r="T29" s="62"/>
      <c r="U29" s="565" t="str">
        <f>IF(P29="","",VLOOKUP(P29,'【参考】数式用 '!$A$5:$I$26,MATCH(T29,'【参考】数式用 '!$H$4:$I$4,0)+7,0))</f>
        <v/>
      </c>
      <c r="V29" s="610" t="str">
        <f>IF(P29="","",IF(T29&lt;&gt;"特定加算Ⅰ","該当なし",VLOOKUP(P29,'【参考】数式用 '!$A$5:$J$26,10,FALSE)))</f>
        <v/>
      </c>
      <c r="W29" s="123" t="s">
        <v>200</v>
      </c>
      <c r="X29" s="63"/>
      <c r="Y29" s="120" t="s">
        <v>201</v>
      </c>
      <c r="Z29" s="63"/>
      <c r="AA29" s="120" t="s">
        <v>202</v>
      </c>
      <c r="AB29" s="63"/>
      <c r="AC29" s="120" t="s">
        <v>201</v>
      </c>
      <c r="AD29" s="63"/>
      <c r="AE29" s="120" t="s">
        <v>203</v>
      </c>
      <c r="AF29" s="544" t="s">
        <v>204</v>
      </c>
      <c r="AG29" s="545" t="str">
        <f t="shared" si="5"/>
        <v/>
      </c>
      <c r="AH29" s="546" t="s">
        <v>205</v>
      </c>
      <c r="AI29" s="547" t="str">
        <f t="shared" si="1"/>
        <v/>
      </c>
      <c r="AK29" s="132" t="str">
        <f t="shared" si="6"/>
        <v>○</v>
      </c>
      <c r="AL29" s="133" t="str">
        <f t="shared" si="7"/>
        <v/>
      </c>
      <c r="AM29" s="134"/>
      <c r="AN29" s="134"/>
      <c r="AO29" s="134"/>
      <c r="AP29" s="134"/>
      <c r="AQ29" s="134"/>
      <c r="AR29" s="134"/>
      <c r="AS29" s="134"/>
      <c r="AT29" s="134"/>
      <c r="AU29" s="566"/>
    </row>
    <row r="30" spans="1:47" ht="37.5" customHeight="1" thickBot="1">
      <c r="A30" s="536">
        <f t="shared" si="4"/>
        <v>19</v>
      </c>
      <c r="B30" s="537" t="str">
        <f>IF(基本情報入力シート!C52="","",基本情報入力シート!C52)</f>
        <v/>
      </c>
      <c r="C30" s="538" t="str">
        <f>IF(基本情報入力シート!D52="","",基本情報入力シート!D52)</f>
        <v/>
      </c>
      <c r="D30" s="538" t="str">
        <f>IF(基本情報入力シート!E52="","",基本情報入力シート!E52)</f>
        <v/>
      </c>
      <c r="E30" s="538" t="str">
        <f>IF(基本情報入力シート!F52="","",基本情報入力シート!F52)</f>
        <v/>
      </c>
      <c r="F30" s="538" t="str">
        <f>IF(基本情報入力シート!G52="","",基本情報入力シート!G52)</f>
        <v/>
      </c>
      <c r="G30" s="538" t="str">
        <f>IF(基本情報入力シート!H52="","",基本情報入力シート!H52)</f>
        <v/>
      </c>
      <c r="H30" s="538" t="str">
        <f>IF(基本情報入力シート!I52="","",基本情報入力シート!I52)</f>
        <v/>
      </c>
      <c r="I30" s="538" t="str">
        <f>IF(基本情報入力シート!J52="","",基本情報入力シート!J52)</f>
        <v/>
      </c>
      <c r="J30" s="538" t="str">
        <f>IF(基本情報入力シート!K52="","",基本情報入力シート!K52)</f>
        <v/>
      </c>
      <c r="K30" s="539" t="str">
        <f>IF(基本情報入力シート!L52="","",基本情報入力シート!L52)</f>
        <v/>
      </c>
      <c r="L30" s="536" t="str">
        <f>IF(基本情報入力シート!M52="","",基本情報入力シート!M52)</f>
        <v/>
      </c>
      <c r="M30" s="536" t="str">
        <f>IF(基本情報入力シート!R52="","",基本情報入力シート!R52)</f>
        <v/>
      </c>
      <c r="N30" s="536" t="str">
        <f>IF(基本情報入力シート!W52="","",基本情報入力シート!W52)</f>
        <v/>
      </c>
      <c r="O30" s="536" t="str">
        <f>IF(基本情報入力シート!X52="","",基本情報入力シート!X52)</f>
        <v/>
      </c>
      <c r="P30" s="540" t="str">
        <f>IF(基本情報入力シート!Y52="","",基本情報入力シート!Y52)</f>
        <v/>
      </c>
      <c r="Q30" s="541" t="str">
        <f>IF(基本情報入力シート!Z52="","",基本情報入力シート!Z52)</f>
        <v/>
      </c>
      <c r="R30" s="564" t="str">
        <f>IF(基本情報入力シート!AA52="","",基本情報入力シート!AA52)</f>
        <v/>
      </c>
      <c r="S30" s="61"/>
      <c r="T30" s="62"/>
      <c r="U30" s="565" t="str">
        <f>IF(P30="","",VLOOKUP(P30,'【参考】数式用 '!$A$5:$I$26,MATCH(T30,'【参考】数式用 '!$H$4:$I$4,0)+7,0))</f>
        <v/>
      </c>
      <c r="V30" s="610" t="str">
        <f>IF(P30="","",IF(T30&lt;&gt;"特定加算Ⅰ","該当なし",VLOOKUP(P30,'【参考】数式用 '!$A$5:$J$26,10,FALSE)))</f>
        <v/>
      </c>
      <c r="W30" s="123" t="s">
        <v>200</v>
      </c>
      <c r="X30" s="63"/>
      <c r="Y30" s="120" t="s">
        <v>201</v>
      </c>
      <c r="Z30" s="63"/>
      <c r="AA30" s="120" t="s">
        <v>202</v>
      </c>
      <c r="AB30" s="63"/>
      <c r="AC30" s="120" t="s">
        <v>201</v>
      </c>
      <c r="AD30" s="63"/>
      <c r="AE30" s="120" t="s">
        <v>203</v>
      </c>
      <c r="AF30" s="544" t="s">
        <v>204</v>
      </c>
      <c r="AG30" s="545" t="str">
        <f t="shared" si="5"/>
        <v/>
      </c>
      <c r="AH30" s="546" t="s">
        <v>205</v>
      </c>
      <c r="AI30" s="547" t="str">
        <f t="shared" si="1"/>
        <v/>
      </c>
      <c r="AK30" s="132" t="str">
        <f t="shared" si="6"/>
        <v>○</v>
      </c>
      <c r="AL30" s="133" t="str">
        <f t="shared" si="7"/>
        <v/>
      </c>
      <c r="AM30" s="134"/>
      <c r="AN30" s="134"/>
      <c r="AO30" s="134"/>
      <c r="AP30" s="134"/>
      <c r="AQ30" s="134"/>
      <c r="AR30" s="134"/>
      <c r="AS30" s="134"/>
      <c r="AT30" s="134"/>
      <c r="AU30" s="566"/>
    </row>
    <row r="31" spans="1:47" ht="37.5" customHeight="1" thickBot="1">
      <c r="A31" s="536">
        <f t="shared" si="4"/>
        <v>20</v>
      </c>
      <c r="B31" s="537" t="str">
        <f>IF(基本情報入力シート!C53="","",基本情報入力シート!C53)</f>
        <v/>
      </c>
      <c r="C31" s="538" t="str">
        <f>IF(基本情報入力シート!D53="","",基本情報入力シート!D53)</f>
        <v/>
      </c>
      <c r="D31" s="538" t="str">
        <f>IF(基本情報入力シート!E53="","",基本情報入力シート!E53)</f>
        <v/>
      </c>
      <c r="E31" s="538" t="str">
        <f>IF(基本情報入力シート!F53="","",基本情報入力シート!F53)</f>
        <v/>
      </c>
      <c r="F31" s="538" t="str">
        <f>IF(基本情報入力シート!G53="","",基本情報入力シート!G53)</f>
        <v/>
      </c>
      <c r="G31" s="538" t="str">
        <f>IF(基本情報入力シート!H53="","",基本情報入力シート!H53)</f>
        <v/>
      </c>
      <c r="H31" s="538" t="str">
        <f>IF(基本情報入力シート!I53="","",基本情報入力シート!I53)</f>
        <v/>
      </c>
      <c r="I31" s="538" t="str">
        <f>IF(基本情報入力シート!J53="","",基本情報入力シート!J53)</f>
        <v/>
      </c>
      <c r="J31" s="538" t="str">
        <f>IF(基本情報入力シート!K53="","",基本情報入力シート!K53)</f>
        <v/>
      </c>
      <c r="K31" s="539" t="str">
        <f>IF(基本情報入力シート!L53="","",基本情報入力シート!L53)</f>
        <v/>
      </c>
      <c r="L31" s="536" t="str">
        <f>IF(基本情報入力シート!M53="","",基本情報入力シート!M53)</f>
        <v/>
      </c>
      <c r="M31" s="536" t="str">
        <f>IF(基本情報入力シート!R53="","",基本情報入力シート!R53)</f>
        <v/>
      </c>
      <c r="N31" s="536" t="str">
        <f>IF(基本情報入力シート!W53="","",基本情報入力シート!W53)</f>
        <v/>
      </c>
      <c r="O31" s="536" t="str">
        <f>IF(基本情報入力シート!X53="","",基本情報入力シート!X53)</f>
        <v/>
      </c>
      <c r="P31" s="540" t="str">
        <f>IF(基本情報入力シート!Y53="","",基本情報入力シート!Y53)</f>
        <v/>
      </c>
      <c r="Q31" s="541" t="str">
        <f>IF(基本情報入力シート!Z53="","",基本情報入力シート!Z53)</f>
        <v/>
      </c>
      <c r="R31" s="564" t="str">
        <f>IF(基本情報入力シート!AA53="","",基本情報入力シート!AA53)</f>
        <v/>
      </c>
      <c r="S31" s="61"/>
      <c r="T31" s="62"/>
      <c r="U31" s="565" t="str">
        <f>IF(P31="","",VLOOKUP(P31,'【参考】数式用 '!$A$5:$I$26,MATCH(T31,'【参考】数式用 '!$H$4:$I$4,0)+7,0))</f>
        <v/>
      </c>
      <c r="V31" s="610" t="str">
        <f>IF(P31="","",IF(T31&lt;&gt;"特定加算Ⅰ","該当なし",VLOOKUP(P31,'【参考】数式用 '!$A$5:$J$26,10,FALSE)))</f>
        <v/>
      </c>
      <c r="W31" s="123" t="s">
        <v>200</v>
      </c>
      <c r="X31" s="63"/>
      <c r="Y31" s="120" t="s">
        <v>201</v>
      </c>
      <c r="Z31" s="63"/>
      <c r="AA31" s="120" t="s">
        <v>202</v>
      </c>
      <c r="AB31" s="63"/>
      <c r="AC31" s="120" t="s">
        <v>201</v>
      </c>
      <c r="AD31" s="63"/>
      <c r="AE31" s="120" t="s">
        <v>203</v>
      </c>
      <c r="AF31" s="544" t="s">
        <v>204</v>
      </c>
      <c r="AG31" s="545" t="str">
        <f t="shared" si="5"/>
        <v/>
      </c>
      <c r="AH31" s="546" t="s">
        <v>205</v>
      </c>
      <c r="AI31" s="547" t="str">
        <f t="shared" si="1"/>
        <v/>
      </c>
      <c r="AK31" s="132" t="str">
        <f t="shared" si="6"/>
        <v>○</v>
      </c>
      <c r="AL31" s="133" t="str">
        <f t="shared" si="7"/>
        <v/>
      </c>
      <c r="AM31" s="134"/>
      <c r="AN31" s="134"/>
      <c r="AO31" s="134"/>
      <c r="AP31" s="134"/>
      <c r="AQ31" s="134"/>
      <c r="AR31" s="134"/>
      <c r="AS31" s="134"/>
      <c r="AT31" s="134"/>
      <c r="AU31" s="566"/>
    </row>
    <row r="32" spans="1:47" ht="37.5" customHeight="1" thickBot="1">
      <c r="A32" s="536">
        <f t="shared" si="4"/>
        <v>21</v>
      </c>
      <c r="B32" s="537" t="str">
        <f>IF(基本情報入力シート!C54="","",基本情報入力シート!C54)</f>
        <v/>
      </c>
      <c r="C32" s="538" t="str">
        <f>IF(基本情報入力シート!D54="","",基本情報入力シート!D54)</f>
        <v/>
      </c>
      <c r="D32" s="538" t="str">
        <f>IF(基本情報入力シート!E54="","",基本情報入力シート!E54)</f>
        <v/>
      </c>
      <c r="E32" s="538" t="str">
        <f>IF(基本情報入力シート!F54="","",基本情報入力シート!F54)</f>
        <v/>
      </c>
      <c r="F32" s="538" t="str">
        <f>IF(基本情報入力シート!G54="","",基本情報入力シート!G54)</f>
        <v/>
      </c>
      <c r="G32" s="538" t="str">
        <f>IF(基本情報入力シート!H54="","",基本情報入力シート!H54)</f>
        <v/>
      </c>
      <c r="H32" s="538" t="str">
        <f>IF(基本情報入力シート!I54="","",基本情報入力シート!I54)</f>
        <v/>
      </c>
      <c r="I32" s="538" t="str">
        <f>IF(基本情報入力シート!J54="","",基本情報入力シート!J54)</f>
        <v/>
      </c>
      <c r="J32" s="538" t="str">
        <f>IF(基本情報入力シート!K54="","",基本情報入力シート!K54)</f>
        <v/>
      </c>
      <c r="K32" s="539" t="str">
        <f>IF(基本情報入力シート!L54="","",基本情報入力シート!L54)</f>
        <v/>
      </c>
      <c r="L32" s="536" t="str">
        <f>IF(基本情報入力シート!M54="","",基本情報入力シート!M54)</f>
        <v/>
      </c>
      <c r="M32" s="536" t="str">
        <f>IF(基本情報入力シート!R54="","",基本情報入力シート!R54)</f>
        <v/>
      </c>
      <c r="N32" s="536" t="str">
        <f>IF(基本情報入力シート!W54="","",基本情報入力シート!W54)</f>
        <v/>
      </c>
      <c r="O32" s="536" t="str">
        <f>IF(基本情報入力シート!X54="","",基本情報入力シート!X54)</f>
        <v/>
      </c>
      <c r="P32" s="540" t="str">
        <f>IF(基本情報入力シート!Y54="","",基本情報入力シート!Y54)</f>
        <v/>
      </c>
      <c r="Q32" s="541" t="str">
        <f>IF(基本情報入力シート!Z54="","",基本情報入力シート!Z54)</f>
        <v/>
      </c>
      <c r="R32" s="564" t="str">
        <f>IF(基本情報入力シート!AA54="","",基本情報入力シート!AA54)</f>
        <v/>
      </c>
      <c r="S32" s="61"/>
      <c r="T32" s="62"/>
      <c r="U32" s="565" t="str">
        <f>IF(P32="","",VLOOKUP(P32,'【参考】数式用 '!$A$5:$I$26,MATCH(T32,'【参考】数式用 '!$H$4:$I$4,0)+7,0))</f>
        <v/>
      </c>
      <c r="V32" s="610" t="str">
        <f>IF(P32="","",IF(T32&lt;&gt;"特定加算Ⅰ","該当なし",VLOOKUP(P32,'【参考】数式用 '!$A$5:$J$26,10,FALSE)))</f>
        <v/>
      </c>
      <c r="W32" s="123" t="s">
        <v>200</v>
      </c>
      <c r="X32" s="63"/>
      <c r="Y32" s="120" t="s">
        <v>201</v>
      </c>
      <c r="Z32" s="63"/>
      <c r="AA32" s="120" t="s">
        <v>202</v>
      </c>
      <c r="AB32" s="63"/>
      <c r="AC32" s="120" t="s">
        <v>201</v>
      </c>
      <c r="AD32" s="63"/>
      <c r="AE32" s="120" t="s">
        <v>203</v>
      </c>
      <c r="AF32" s="544" t="s">
        <v>204</v>
      </c>
      <c r="AG32" s="545" t="str">
        <f t="shared" si="5"/>
        <v/>
      </c>
      <c r="AH32" s="546" t="s">
        <v>205</v>
      </c>
      <c r="AI32" s="547" t="str">
        <f t="shared" si="1"/>
        <v/>
      </c>
      <c r="AK32" s="132" t="str">
        <f t="shared" si="6"/>
        <v>○</v>
      </c>
      <c r="AL32" s="133" t="str">
        <f t="shared" si="7"/>
        <v/>
      </c>
      <c r="AM32" s="134"/>
      <c r="AN32" s="134"/>
      <c r="AO32" s="134"/>
      <c r="AP32" s="134"/>
      <c r="AQ32" s="134"/>
      <c r="AR32" s="134"/>
      <c r="AS32" s="134"/>
      <c r="AT32" s="134"/>
      <c r="AU32" s="566"/>
    </row>
    <row r="33" spans="1:47" ht="37.5" customHeight="1" thickBot="1">
      <c r="A33" s="536">
        <f t="shared" si="4"/>
        <v>22</v>
      </c>
      <c r="B33" s="537" t="str">
        <f>IF(基本情報入力シート!C55="","",基本情報入力シート!C55)</f>
        <v/>
      </c>
      <c r="C33" s="538" t="str">
        <f>IF(基本情報入力シート!D55="","",基本情報入力シート!D55)</f>
        <v/>
      </c>
      <c r="D33" s="538" t="str">
        <f>IF(基本情報入力シート!E55="","",基本情報入力シート!E55)</f>
        <v/>
      </c>
      <c r="E33" s="538" t="str">
        <f>IF(基本情報入力シート!F55="","",基本情報入力シート!F55)</f>
        <v/>
      </c>
      <c r="F33" s="538" t="str">
        <f>IF(基本情報入力シート!G55="","",基本情報入力シート!G55)</f>
        <v/>
      </c>
      <c r="G33" s="538" t="str">
        <f>IF(基本情報入力シート!H55="","",基本情報入力シート!H55)</f>
        <v/>
      </c>
      <c r="H33" s="538" t="str">
        <f>IF(基本情報入力シート!I55="","",基本情報入力シート!I55)</f>
        <v/>
      </c>
      <c r="I33" s="538" t="str">
        <f>IF(基本情報入力シート!J55="","",基本情報入力シート!J55)</f>
        <v/>
      </c>
      <c r="J33" s="538" t="str">
        <f>IF(基本情報入力シート!K55="","",基本情報入力シート!K55)</f>
        <v/>
      </c>
      <c r="K33" s="539" t="str">
        <f>IF(基本情報入力シート!L55="","",基本情報入力シート!L55)</f>
        <v/>
      </c>
      <c r="L33" s="536" t="str">
        <f>IF(基本情報入力シート!M55="","",基本情報入力シート!M55)</f>
        <v/>
      </c>
      <c r="M33" s="536" t="str">
        <f>IF(基本情報入力シート!R55="","",基本情報入力シート!R55)</f>
        <v/>
      </c>
      <c r="N33" s="536" t="str">
        <f>IF(基本情報入力シート!W55="","",基本情報入力シート!W55)</f>
        <v/>
      </c>
      <c r="O33" s="536" t="str">
        <f>IF(基本情報入力シート!X55="","",基本情報入力シート!X55)</f>
        <v/>
      </c>
      <c r="P33" s="540" t="str">
        <f>IF(基本情報入力シート!Y55="","",基本情報入力シート!Y55)</f>
        <v/>
      </c>
      <c r="Q33" s="541" t="str">
        <f>IF(基本情報入力シート!Z55="","",基本情報入力シート!Z55)</f>
        <v/>
      </c>
      <c r="R33" s="564" t="str">
        <f>IF(基本情報入力シート!AA55="","",基本情報入力シート!AA55)</f>
        <v/>
      </c>
      <c r="S33" s="61"/>
      <c r="T33" s="62"/>
      <c r="U33" s="565" t="str">
        <f>IF(P33="","",VLOOKUP(P33,'【参考】数式用 '!$A$5:$I$26,MATCH(T33,'【参考】数式用 '!$H$4:$I$4,0)+7,0))</f>
        <v/>
      </c>
      <c r="V33" s="610" t="str">
        <f>IF(P33="","",IF(T33&lt;&gt;"特定加算Ⅰ","該当なし",VLOOKUP(P33,'【参考】数式用 '!$A$5:$J$26,10,FALSE)))</f>
        <v/>
      </c>
      <c r="W33" s="123" t="s">
        <v>200</v>
      </c>
      <c r="X33" s="63"/>
      <c r="Y33" s="120" t="s">
        <v>201</v>
      </c>
      <c r="Z33" s="63"/>
      <c r="AA33" s="120" t="s">
        <v>202</v>
      </c>
      <c r="AB33" s="63"/>
      <c r="AC33" s="120" t="s">
        <v>201</v>
      </c>
      <c r="AD33" s="63"/>
      <c r="AE33" s="120" t="s">
        <v>203</v>
      </c>
      <c r="AF33" s="544" t="s">
        <v>204</v>
      </c>
      <c r="AG33" s="545" t="str">
        <f t="shared" si="5"/>
        <v/>
      </c>
      <c r="AH33" s="546" t="s">
        <v>205</v>
      </c>
      <c r="AI33" s="547" t="str">
        <f t="shared" si="1"/>
        <v/>
      </c>
      <c r="AK33" s="132" t="str">
        <f t="shared" si="6"/>
        <v>○</v>
      </c>
      <c r="AL33" s="133" t="str">
        <f t="shared" si="7"/>
        <v/>
      </c>
      <c r="AM33" s="134"/>
      <c r="AN33" s="134"/>
      <c r="AO33" s="134"/>
      <c r="AP33" s="134"/>
      <c r="AQ33" s="134"/>
      <c r="AR33" s="134"/>
      <c r="AS33" s="134"/>
      <c r="AT33" s="134"/>
      <c r="AU33" s="566"/>
    </row>
    <row r="34" spans="1:47" ht="37.5" customHeight="1" thickBot="1">
      <c r="A34" s="536">
        <f t="shared" si="4"/>
        <v>23</v>
      </c>
      <c r="B34" s="537" t="str">
        <f>IF(基本情報入力シート!C56="","",基本情報入力シート!C56)</f>
        <v/>
      </c>
      <c r="C34" s="538" t="str">
        <f>IF(基本情報入力シート!D56="","",基本情報入力シート!D56)</f>
        <v/>
      </c>
      <c r="D34" s="538" t="str">
        <f>IF(基本情報入力シート!E56="","",基本情報入力シート!E56)</f>
        <v/>
      </c>
      <c r="E34" s="538" t="str">
        <f>IF(基本情報入力シート!F56="","",基本情報入力シート!F56)</f>
        <v/>
      </c>
      <c r="F34" s="538" t="str">
        <f>IF(基本情報入力シート!G56="","",基本情報入力シート!G56)</f>
        <v/>
      </c>
      <c r="G34" s="538" t="str">
        <f>IF(基本情報入力シート!H56="","",基本情報入力シート!H56)</f>
        <v/>
      </c>
      <c r="H34" s="538" t="str">
        <f>IF(基本情報入力シート!I56="","",基本情報入力シート!I56)</f>
        <v/>
      </c>
      <c r="I34" s="538" t="str">
        <f>IF(基本情報入力シート!J56="","",基本情報入力シート!J56)</f>
        <v/>
      </c>
      <c r="J34" s="538" t="str">
        <f>IF(基本情報入力シート!K56="","",基本情報入力シート!K56)</f>
        <v/>
      </c>
      <c r="K34" s="539" t="str">
        <f>IF(基本情報入力シート!L56="","",基本情報入力シート!L56)</f>
        <v/>
      </c>
      <c r="L34" s="536" t="str">
        <f>IF(基本情報入力シート!M56="","",基本情報入力シート!M56)</f>
        <v/>
      </c>
      <c r="M34" s="536" t="str">
        <f>IF(基本情報入力シート!R56="","",基本情報入力シート!R56)</f>
        <v/>
      </c>
      <c r="N34" s="536" t="str">
        <f>IF(基本情報入力シート!W56="","",基本情報入力シート!W56)</f>
        <v/>
      </c>
      <c r="O34" s="536" t="str">
        <f>IF(基本情報入力シート!X56="","",基本情報入力シート!X56)</f>
        <v/>
      </c>
      <c r="P34" s="540" t="str">
        <f>IF(基本情報入力シート!Y56="","",基本情報入力シート!Y56)</f>
        <v/>
      </c>
      <c r="Q34" s="541" t="str">
        <f>IF(基本情報入力シート!Z56="","",基本情報入力シート!Z56)</f>
        <v/>
      </c>
      <c r="R34" s="564" t="str">
        <f>IF(基本情報入力シート!AA56="","",基本情報入力シート!AA56)</f>
        <v/>
      </c>
      <c r="S34" s="61"/>
      <c r="T34" s="62"/>
      <c r="U34" s="565" t="str">
        <f>IF(P34="","",VLOOKUP(P34,'【参考】数式用 '!$A$5:$I$26,MATCH(T34,'【参考】数式用 '!$H$4:$I$4,0)+7,0))</f>
        <v/>
      </c>
      <c r="V34" s="610" t="str">
        <f>IF(P34="","",IF(T34&lt;&gt;"特定加算Ⅰ","該当なし",VLOOKUP(P34,'【参考】数式用 '!$A$5:$J$26,10,FALSE)))</f>
        <v/>
      </c>
      <c r="W34" s="123" t="s">
        <v>200</v>
      </c>
      <c r="X34" s="63"/>
      <c r="Y34" s="120" t="s">
        <v>201</v>
      </c>
      <c r="Z34" s="63"/>
      <c r="AA34" s="120" t="s">
        <v>202</v>
      </c>
      <c r="AB34" s="63"/>
      <c r="AC34" s="120" t="s">
        <v>201</v>
      </c>
      <c r="AD34" s="63"/>
      <c r="AE34" s="120" t="s">
        <v>203</v>
      </c>
      <c r="AF34" s="544" t="s">
        <v>204</v>
      </c>
      <c r="AG34" s="545" t="str">
        <f t="shared" si="5"/>
        <v/>
      </c>
      <c r="AH34" s="546" t="s">
        <v>205</v>
      </c>
      <c r="AI34" s="547" t="str">
        <f t="shared" si="1"/>
        <v/>
      </c>
      <c r="AK34" s="132" t="str">
        <f t="shared" si="6"/>
        <v>○</v>
      </c>
      <c r="AL34" s="133" t="str">
        <f t="shared" si="7"/>
        <v/>
      </c>
      <c r="AM34" s="134"/>
      <c r="AN34" s="134"/>
      <c r="AO34" s="134"/>
      <c r="AP34" s="134"/>
      <c r="AQ34" s="134"/>
      <c r="AR34" s="134"/>
      <c r="AS34" s="134"/>
      <c r="AT34" s="134"/>
      <c r="AU34" s="566"/>
    </row>
    <row r="35" spans="1:47" ht="37.5" customHeight="1" thickBot="1">
      <c r="A35" s="536">
        <f t="shared" si="4"/>
        <v>24</v>
      </c>
      <c r="B35" s="537" t="str">
        <f>IF(基本情報入力シート!C57="","",基本情報入力シート!C57)</f>
        <v/>
      </c>
      <c r="C35" s="538" t="str">
        <f>IF(基本情報入力シート!D57="","",基本情報入力シート!D57)</f>
        <v/>
      </c>
      <c r="D35" s="538" t="str">
        <f>IF(基本情報入力シート!E57="","",基本情報入力シート!E57)</f>
        <v/>
      </c>
      <c r="E35" s="538" t="str">
        <f>IF(基本情報入力シート!F57="","",基本情報入力シート!F57)</f>
        <v/>
      </c>
      <c r="F35" s="538" t="str">
        <f>IF(基本情報入力シート!G57="","",基本情報入力シート!G57)</f>
        <v/>
      </c>
      <c r="G35" s="538" t="str">
        <f>IF(基本情報入力シート!H57="","",基本情報入力シート!H57)</f>
        <v/>
      </c>
      <c r="H35" s="538" t="str">
        <f>IF(基本情報入力シート!I57="","",基本情報入力シート!I57)</f>
        <v/>
      </c>
      <c r="I35" s="538" t="str">
        <f>IF(基本情報入力シート!J57="","",基本情報入力シート!J57)</f>
        <v/>
      </c>
      <c r="J35" s="538" t="str">
        <f>IF(基本情報入力シート!K57="","",基本情報入力シート!K57)</f>
        <v/>
      </c>
      <c r="K35" s="539" t="str">
        <f>IF(基本情報入力シート!L57="","",基本情報入力シート!L57)</f>
        <v/>
      </c>
      <c r="L35" s="536" t="str">
        <f>IF(基本情報入力シート!M57="","",基本情報入力シート!M57)</f>
        <v/>
      </c>
      <c r="M35" s="536" t="str">
        <f>IF(基本情報入力シート!R57="","",基本情報入力シート!R57)</f>
        <v/>
      </c>
      <c r="N35" s="536" t="str">
        <f>IF(基本情報入力シート!W57="","",基本情報入力シート!W57)</f>
        <v/>
      </c>
      <c r="O35" s="536" t="str">
        <f>IF(基本情報入力シート!X57="","",基本情報入力シート!X57)</f>
        <v/>
      </c>
      <c r="P35" s="540" t="str">
        <f>IF(基本情報入力シート!Y57="","",基本情報入力シート!Y57)</f>
        <v/>
      </c>
      <c r="Q35" s="541" t="str">
        <f>IF(基本情報入力シート!Z57="","",基本情報入力シート!Z57)</f>
        <v/>
      </c>
      <c r="R35" s="564" t="str">
        <f>IF(基本情報入力シート!AA57="","",基本情報入力シート!AA57)</f>
        <v/>
      </c>
      <c r="S35" s="61"/>
      <c r="T35" s="62"/>
      <c r="U35" s="565" t="str">
        <f>IF(P35="","",VLOOKUP(P35,'【参考】数式用 '!$A$5:$I$26,MATCH(T35,'【参考】数式用 '!$H$4:$I$4,0)+7,0))</f>
        <v/>
      </c>
      <c r="V35" s="610" t="str">
        <f>IF(P35="","",IF(T35&lt;&gt;"特定加算Ⅰ","該当なし",VLOOKUP(P35,'【参考】数式用 '!$A$5:$J$26,10,FALSE)))</f>
        <v/>
      </c>
      <c r="W35" s="123" t="s">
        <v>200</v>
      </c>
      <c r="X35" s="63"/>
      <c r="Y35" s="120" t="s">
        <v>201</v>
      </c>
      <c r="Z35" s="63"/>
      <c r="AA35" s="120" t="s">
        <v>202</v>
      </c>
      <c r="AB35" s="63"/>
      <c r="AC35" s="120" t="s">
        <v>201</v>
      </c>
      <c r="AD35" s="63"/>
      <c r="AE35" s="120" t="s">
        <v>203</v>
      </c>
      <c r="AF35" s="544" t="s">
        <v>204</v>
      </c>
      <c r="AG35" s="545" t="str">
        <f t="shared" si="5"/>
        <v/>
      </c>
      <c r="AH35" s="546" t="s">
        <v>205</v>
      </c>
      <c r="AI35" s="547" t="str">
        <f t="shared" si="1"/>
        <v/>
      </c>
      <c r="AK35" s="132" t="str">
        <f t="shared" si="6"/>
        <v>○</v>
      </c>
      <c r="AL35" s="133" t="str">
        <f t="shared" si="7"/>
        <v/>
      </c>
      <c r="AM35" s="134"/>
      <c r="AN35" s="134"/>
      <c r="AO35" s="134"/>
      <c r="AP35" s="134"/>
      <c r="AQ35" s="134"/>
      <c r="AR35" s="134"/>
      <c r="AS35" s="134"/>
      <c r="AT35" s="134"/>
      <c r="AU35" s="566"/>
    </row>
    <row r="36" spans="1:47" ht="37.5" customHeight="1" thickBot="1">
      <c r="A36" s="536">
        <f t="shared" si="4"/>
        <v>25</v>
      </c>
      <c r="B36" s="537" t="str">
        <f>IF(基本情報入力シート!C58="","",基本情報入力シート!C58)</f>
        <v/>
      </c>
      <c r="C36" s="538" t="str">
        <f>IF(基本情報入力シート!D58="","",基本情報入力シート!D58)</f>
        <v/>
      </c>
      <c r="D36" s="538" t="str">
        <f>IF(基本情報入力シート!E58="","",基本情報入力シート!E58)</f>
        <v/>
      </c>
      <c r="E36" s="538" t="str">
        <f>IF(基本情報入力シート!F58="","",基本情報入力シート!F58)</f>
        <v/>
      </c>
      <c r="F36" s="538" t="str">
        <f>IF(基本情報入力シート!G58="","",基本情報入力シート!G58)</f>
        <v/>
      </c>
      <c r="G36" s="538" t="str">
        <f>IF(基本情報入力シート!H58="","",基本情報入力シート!H58)</f>
        <v/>
      </c>
      <c r="H36" s="538" t="str">
        <f>IF(基本情報入力シート!I58="","",基本情報入力シート!I58)</f>
        <v/>
      </c>
      <c r="I36" s="538" t="str">
        <f>IF(基本情報入力シート!J58="","",基本情報入力シート!J58)</f>
        <v/>
      </c>
      <c r="J36" s="538" t="str">
        <f>IF(基本情報入力シート!K58="","",基本情報入力シート!K58)</f>
        <v/>
      </c>
      <c r="K36" s="539" t="str">
        <f>IF(基本情報入力シート!L58="","",基本情報入力シート!L58)</f>
        <v/>
      </c>
      <c r="L36" s="536" t="str">
        <f>IF(基本情報入力シート!M58="","",基本情報入力シート!M58)</f>
        <v/>
      </c>
      <c r="M36" s="536" t="str">
        <f>IF(基本情報入力シート!R58="","",基本情報入力シート!R58)</f>
        <v/>
      </c>
      <c r="N36" s="536" t="str">
        <f>IF(基本情報入力シート!W58="","",基本情報入力シート!W58)</f>
        <v/>
      </c>
      <c r="O36" s="536" t="str">
        <f>IF(基本情報入力シート!X58="","",基本情報入力シート!X58)</f>
        <v/>
      </c>
      <c r="P36" s="540" t="str">
        <f>IF(基本情報入力シート!Y58="","",基本情報入力シート!Y58)</f>
        <v/>
      </c>
      <c r="Q36" s="541" t="str">
        <f>IF(基本情報入力シート!Z58="","",基本情報入力シート!Z58)</f>
        <v/>
      </c>
      <c r="R36" s="564" t="str">
        <f>IF(基本情報入力シート!AA58="","",基本情報入力シート!AA58)</f>
        <v/>
      </c>
      <c r="S36" s="61"/>
      <c r="T36" s="62"/>
      <c r="U36" s="565" t="str">
        <f>IF(P36="","",VLOOKUP(P36,'【参考】数式用 '!$A$5:$I$26,MATCH(T36,'【参考】数式用 '!$H$4:$I$4,0)+7,0))</f>
        <v/>
      </c>
      <c r="V36" s="610" t="str">
        <f>IF(P36="","",IF(T36&lt;&gt;"特定加算Ⅰ","該当なし",VLOOKUP(P36,'【参考】数式用 '!$A$5:$J$26,10,FALSE)))</f>
        <v/>
      </c>
      <c r="W36" s="123" t="s">
        <v>200</v>
      </c>
      <c r="X36" s="63"/>
      <c r="Y36" s="120" t="s">
        <v>201</v>
      </c>
      <c r="Z36" s="63"/>
      <c r="AA36" s="120" t="s">
        <v>202</v>
      </c>
      <c r="AB36" s="63"/>
      <c r="AC36" s="120" t="s">
        <v>201</v>
      </c>
      <c r="AD36" s="63"/>
      <c r="AE36" s="120" t="s">
        <v>203</v>
      </c>
      <c r="AF36" s="544" t="s">
        <v>204</v>
      </c>
      <c r="AG36" s="545" t="str">
        <f t="shared" si="5"/>
        <v/>
      </c>
      <c r="AH36" s="546" t="s">
        <v>205</v>
      </c>
      <c r="AI36" s="547" t="str">
        <f t="shared" si="1"/>
        <v/>
      </c>
      <c r="AK36" s="132" t="str">
        <f t="shared" si="6"/>
        <v>○</v>
      </c>
      <c r="AL36" s="133" t="str">
        <f t="shared" si="7"/>
        <v/>
      </c>
      <c r="AM36" s="134"/>
      <c r="AN36" s="134"/>
      <c r="AO36" s="134"/>
      <c r="AP36" s="134"/>
      <c r="AQ36" s="134"/>
      <c r="AR36" s="134"/>
      <c r="AS36" s="134"/>
      <c r="AT36" s="134"/>
      <c r="AU36" s="566"/>
    </row>
    <row r="37" spans="1:47" ht="37.5" customHeight="1" thickBot="1">
      <c r="A37" s="536">
        <f t="shared" si="4"/>
        <v>26</v>
      </c>
      <c r="B37" s="537" t="str">
        <f>IF(基本情報入力シート!C59="","",基本情報入力シート!C59)</f>
        <v/>
      </c>
      <c r="C37" s="538" t="str">
        <f>IF(基本情報入力シート!D59="","",基本情報入力シート!D59)</f>
        <v/>
      </c>
      <c r="D37" s="538" t="str">
        <f>IF(基本情報入力シート!E59="","",基本情報入力シート!E59)</f>
        <v/>
      </c>
      <c r="E37" s="538" t="str">
        <f>IF(基本情報入力シート!F59="","",基本情報入力シート!F59)</f>
        <v/>
      </c>
      <c r="F37" s="538" t="str">
        <f>IF(基本情報入力シート!G59="","",基本情報入力シート!G59)</f>
        <v/>
      </c>
      <c r="G37" s="538" t="str">
        <f>IF(基本情報入力シート!H59="","",基本情報入力シート!H59)</f>
        <v/>
      </c>
      <c r="H37" s="538" t="str">
        <f>IF(基本情報入力シート!I59="","",基本情報入力シート!I59)</f>
        <v/>
      </c>
      <c r="I37" s="538" t="str">
        <f>IF(基本情報入力シート!J59="","",基本情報入力シート!J59)</f>
        <v/>
      </c>
      <c r="J37" s="538" t="str">
        <f>IF(基本情報入力シート!K59="","",基本情報入力シート!K59)</f>
        <v/>
      </c>
      <c r="K37" s="539" t="str">
        <f>IF(基本情報入力シート!L59="","",基本情報入力シート!L59)</f>
        <v/>
      </c>
      <c r="L37" s="536" t="str">
        <f>IF(基本情報入力シート!M59="","",基本情報入力シート!M59)</f>
        <v/>
      </c>
      <c r="M37" s="536" t="str">
        <f>IF(基本情報入力シート!R59="","",基本情報入力シート!R59)</f>
        <v/>
      </c>
      <c r="N37" s="536" t="str">
        <f>IF(基本情報入力シート!W59="","",基本情報入力シート!W59)</f>
        <v/>
      </c>
      <c r="O37" s="536" t="str">
        <f>IF(基本情報入力シート!X59="","",基本情報入力シート!X59)</f>
        <v/>
      </c>
      <c r="P37" s="540" t="str">
        <f>IF(基本情報入力シート!Y59="","",基本情報入力シート!Y59)</f>
        <v/>
      </c>
      <c r="Q37" s="541" t="str">
        <f>IF(基本情報入力シート!Z59="","",基本情報入力シート!Z59)</f>
        <v/>
      </c>
      <c r="R37" s="564" t="str">
        <f>IF(基本情報入力シート!AA59="","",基本情報入力シート!AA59)</f>
        <v/>
      </c>
      <c r="S37" s="61"/>
      <c r="T37" s="62"/>
      <c r="U37" s="565" t="str">
        <f>IF(P37="","",VLOOKUP(P37,'【参考】数式用 '!$A$5:$I$26,MATCH(T37,'【参考】数式用 '!$H$4:$I$4,0)+7,0))</f>
        <v/>
      </c>
      <c r="V37" s="610" t="str">
        <f>IF(P37="","",IF(T37&lt;&gt;"特定加算Ⅰ","該当なし",VLOOKUP(P37,'【参考】数式用 '!$A$5:$J$26,10,FALSE)))</f>
        <v/>
      </c>
      <c r="W37" s="123" t="s">
        <v>200</v>
      </c>
      <c r="X37" s="63"/>
      <c r="Y37" s="120" t="s">
        <v>201</v>
      </c>
      <c r="Z37" s="63"/>
      <c r="AA37" s="120" t="s">
        <v>202</v>
      </c>
      <c r="AB37" s="63"/>
      <c r="AC37" s="120" t="s">
        <v>201</v>
      </c>
      <c r="AD37" s="63"/>
      <c r="AE37" s="120" t="s">
        <v>203</v>
      </c>
      <c r="AF37" s="544" t="s">
        <v>204</v>
      </c>
      <c r="AG37" s="545" t="str">
        <f t="shared" si="5"/>
        <v/>
      </c>
      <c r="AH37" s="546" t="s">
        <v>205</v>
      </c>
      <c r="AI37" s="547" t="str">
        <f t="shared" si="1"/>
        <v/>
      </c>
      <c r="AK37" s="132" t="str">
        <f t="shared" si="6"/>
        <v>○</v>
      </c>
      <c r="AL37" s="133" t="str">
        <f t="shared" si="7"/>
        <v/>
      </c>
      <c r="AM37" s="134"/>
      <c r="AN37" s="134"/>
      <c r="AO37" s="134"/>
      <c r="AP37" s="134"/>
      <c r="AQ37" s="134"/>
      <c r="AR37" s="134"/>
      <c r="AS37" s="134"/>
      <c r="AT37" s="134"/>
      <c r="AU37" s="566"/>
    </row>
    <row r="38" spans="1:47" ht="37.5" customHeight="1" thickBot="1">
      <c r="A38" s="536">
        <f t="shared" si="4"/>
        <v>27</v>
      </c>
      <c r="B38" s="537" t="str">
        <f>IF(基本情報入力シート!C60="","",基本情報入力シート!C60)</f>
        <v/>
      </c>
      <c r="C38" s="538" t="str">
        <f>IF(基本情報入力シート!D60="","",基本情報入力シート!D60)</f>
        <v/>
      </c>
      <c r="D38" s="538" t="str">
        <f>IF(基本情報入力シート!E60="","",基本情報入力シート!E60)</f>
        <v/>
      </c>
      <c r="E38" s="538" t="str">
        <f>IF(基本情報入力シート!F60="","",基本情報入力シート!F60)</f>
        <v/>
      </c>
      <c r="F38" s="538" t="str">
        <f>IF(基本情報入力シート!G60="","",基本情報入力シート!G60)</f>
        <v/>
      </c>
      <c r="G38" s="538" t="str">
        <f>IF(基本情報入力シート!H60="","",基本情報入力シート!H60)</f>
        <v/>
      </c>
      <c r="H38" s="538" t="str">
        <f>IF(基本情報入力シート!I60="","",基本情報入力シート!I60)</f>
        <v/>
      </c>
      <c r="I38" s="538" t="str">
        <f>IF(基本情報入力シート!J60="","",基本情報入力シート!J60)</f>
        <v/>
      </c>
      <c r="J38" s="538" t="str">
        <f>IF(基本情報入力シート!K60="","",基本情報入力シート!K60)</f>
        <v/>
      </c>
      <c r="K38" s="539" t="str">
        <f>IF(基本情報入力シート!L60="","",基本情報入力シート!L60)</f>
        <v/>
      </c>
      <c r="L38" s="536" t="str">
        <f>IF(基本情報入力シート!M60="","",基本情報入力シート!M60)</f>
        <v/>
      </c>
      <c r="M38" s="536" t="str">
        <f>IF(基本情報入力シート!R60="","",基本情報入力シート!R60)</f>
        <v/>
      </c>
      <c r="N38" s="536" t="str">
        <f>IF(基本情報入力シート!W60="","",基本情報入力シート!W60)</f>
        <v/>
      </c>
      <c r="O38" s="536" t="str">
        <f>IF(基本情報入力シート!X60="","",基本情報入力シート!X60)</f>
        <v/>
      </c>
      <c r="P38" s="540" t="str">
        <f>IF(基本情報入力シート!Y60="","",基本情報入力シート!Y60)</f>
        <v/>
      </c>
      <c r="Q38" s="541" t="str">
        <f>IF(基本情報入力シート!Z60="","",基本情報入力シート!Z60)</f>
        <v/>
      </c>
      <c r="R38" s="564" t="str">
        <f>IF(基本情報入力シート!AA60="","",基本情報入力シート!AA60)</f>
        <v/>
      </c>
      <c r="S38" s="61"/>
      <c r="T38" s="62"/>
      <c r="U38" s="565" t="str">
        <f>IF(P38="","",VLOOKUP(P38,'【参考】数式用 '!$A$5:$I$26,MATCH(T38,'【参考】数式用 '!$H$4:$I$4,0)+7,0))</f>
        <v/>
      </c>
      <c r="V38" s="610" t="str">
        <f>IF(P38="","",IF(T38&lt;&gt;"特定加算Ⅰ","該当なし",VLOOKUP(P38,'【参考】数式用 '!$A$5:$J$26,10,FALSE)))</f>
        <v/>
      </c>
      <c r="W38" s="123" t="s">
        <v>200</v>
      </c>
      <c r="X38" s="63"/>
      <c r="Y38" s="120" t="s">
        <v>201</v>
      </c>
      <c r="Z38" s="63"/>
      <c r="AA38" s="120" t="s">
        <v>202</v>
      </c>
      <c r="AB38" s="63"/>
      <c r="AC38" s="120" t="s">
        <v>201</v>
      </c>
      <c r="AD38" s="63"/>
      <c r="AE38" s="120" t="s">
        <v>203</v>
      </c>
      <c r="AF38" s="544" t="s">
        <v>204</v>
      </c>
      <c r="AG38" s="545" t="str">
        <f t="shared" si="5"/>
        <v/>
      </c>
      <c r="AH38" s="546" t="s">
        <v>205</v>
      </c>
      <c r="AI38" s="547" t="str">
        <f t="shared" si="1"/>
        <v/>
      </c>
      <c r="AK38" s="132" t="str">
        <f t="shared" si="6"/>
        <v>○</v>
      </c>
      <c r="AL38" s="133" t="str">
        <f t="shared" si="7"/>
        <v/>
      </c>
      <c r="AM38" s="134"/>
      <c r="AN38" s="134"/>
      <c r="AO38" s="134"/>
      <c r="AP38" s="134"/>
      <c r="AQ38" s="134"/>
      <c r="AR38" s="134"/>
      <c r="AS38" s="134"/>
      <c r="AT38" s="134"/>
      <c r="AU38" s="566"/>
    </row>
    <row r="39" spans="1:47" ht="37.5" customHeight="1" thickBot="1">
      <c r="A39" s="536">
        <f t="shared" si="4"/>
        <v>28</v>
      </c>
      <c r="B39" s="537" t="str">
        <f>IF(基本情報入力シート!C61="","",基本情報入力シート!C61)</f>
        <v/>
      </c>
      <c r="C39" s="538" t="str">
        <f>IF(基本情報入力シート!D61="","",基本情報入力シート!D61)</f>
        <v/>
      </c>
      <c r="D39" s="538" t="str">
        <f>IF(基本情報入力シート!E61="","",基本情報入力シート!E61)</f>
        <v/>
      </c>
      <c r="E39" s="538" t="str">
        <f>IF(基本情報入力シート!F61="","",基本情報入力シート!F61)</f>
        <v/>
      </c>
      <c r="F39" s="538" t="str">
        <f>IF(基本情報入力シート!G61="","",基本情報入力シート!G61)</f>
        <v/>
      </c>
      <c r="G39" s="538" t="str">
        <f>IF(基本情報入力シート!H61="","",基本情報入力シート!H61)</f>
        <v/>
      </c>
      <c r="H39" s="538" t="str">
        <f>IF(基本情報入力シート!I61="","",基本情報入力シート!I61)</f>
        <v/>
      </c>
      <c r="I39" s="538" t="str">
        <f>IF(基本情報入力シート!J61="","",基本情報入力シート!J61)</f>
        <v/>
      </c>
      <c r="J39" s="538" t="str">
        <f>IF(基本情報入力シート!K61="","",基本情報入力シート!K61)</f>
        <v/>
      </c>
      <c r="K39" s="539" t="str">
        <f>IF(基本情報入力シート!L61="","",基本情報入力シート!L61)</f>
        <v/>
      </c>
      <c r="L39" s="536" t="str">
        <f>IF(基本情報入力シート!M61="","",基本情報入力シート!M61)</f>
        <v/>
      </c>
      <c r="M39" s="536" t="str">
        <f>IF(基本情報入力シート!R61="","",基本情報入力シート!R61)</f>
        <v/>
      </c>
      <c r="N39" s="536" t="str">
        <f>IF(基本情報入力シート!W61="","",基本情報入力シート!W61)</f>
        <v/>
      </c>
      <c r="O39" s="536" t="str">
        <f>IF(基本情報入力シート!X61="","",基本情報入力シート!X61)</f>
        <v/>
      </c>
      <c r="P39" s="540" t="str">
        <f>IF(基本情報入力シート!Y61="","",基本情報入力シート!Y61)</f>
        <v/>
      </c>
      <c r="Q39" s="541" t="str">
        <f>IF(基本情報入力シート!Z61="","",基本情報入力シート!Z61)</f>
        <v/>
      </c>
      <c r="R39" s="564" t="str">
        <f>IF(基本情報入力シート!AA61="","",基本情報入力シート!AA61)</f>
        <v/>
      </c>
      <c r="S39" s="61"/>
      <c r="T39" s="62"/>
      <c r="U39" s="565" t="str">
        <f>IF(P39="","",VLOOKUP(P39,'【参考】数式用 '!$A$5:$I$26,MATCH(T39,'【参考】数式用 '!$H$4:$I$4,0)+7,0))</f>
        <v/>
      </c>
      <c r="V39" s="610" t="str">
        <f>IF(P39="","",IF(T39&lt;&gt;"特定加算Ⅰ","該当なし",VLOOKUP(P39,'【参考】数式用 '!$A$5:$J$26,10,FALSE)))</f>
        <v/>
      </c>
      <c r="W39" s="123" t="s">
        <v>200</v>
      </c>
      <c r="X39" s="63"/>
      <c r="Y39" s="120" t="s">
        <v>201</v>
      </c>
      <c r="Z39" s="63"/>
      <c r="AA39" s="120" t="s">
        <v>202</v>
      </c>
      <c r="AB39" s="63"/>
      <c r="AC39" s="120" t="s">
        <v>201</v>
      </c>
      <c r="AD39" s="63"/>
      <c r="AE39" s="120" t="s">
        <v>203</v>
      </c>
      <c r="AF39" s="544" t="s">
        <v>204</v>
      </c>
      <c r="AG39" s="545" t="str">
        <f t="shared" si="5"/>
        <v/>
      </c>
      <c r="AH39" s="546" t="s">
        <v>205</v>
      </c>
      <c r="AI39" s="547" t="str">
        <f t="shared" si="1"/>
        <v/>
      </c>
      <c r="AK39" s="132" t="str">
        <f t="shared" si="6"/>
        <v>○</v>
      </c>
      <c r="AL39" s="133" t="str">
        <f t="shared" si="7"/>
        <v/>
      </c>
      <c r="AM39" s="134"/>
      <c r="AN39" s="134"/>
      <c r="AO39" s="134"/>
      <c r="AP39" s="134"/>
      <c r="AQ39" s="134"/>
      <c r="AR39" s="134"/>
      <c r="AS39" s="134"/>
      <c r="AT39" s="134"/>
      <c r="AU39" s="566"/>
    </row>
    <row r="40" spans="1:47" ht="37.5" customHeight="1" thickBot="1">
      <c r="A40" s="536">
        <f t="shared" si="4"/>
        <v>29</v>
      </c>
      <c r="B40" s="537" t="str">
        <f>IF(基本情報入力シート!C62="","",基本情報入力シート!C62)</f>
        <v/>
      </c>
      <c r="C40" s="538" t="str">
        <f>IF(基本情報入力シート!D62="","",基本情報入力シート!D62)</f>
        <v/>
      </c>
      <c r="D40" s="538" t="str">
        <f>IF(基本情報入力シート!E62="","",基本情報入力シート!E62)</f>
        <v/>
      </c>
      <c r="E40" s="538" t="str">
        <f>IF(基本情報入力シート!F62="","",基本情報入力シート!F62)</f>
        <v/>
      </c>
      <c r="F40" s="538" t="str">
        <f>IF(基本情報入力シート!G62="","",基本情報入力シート!G62)</f>
        <v/>
      </c>
      <c r="G40" s="538" t="str">
        <f>IF(基本情報入力シート!H62="","",基本情報入力シート!H62)</f>
        <v/>
      </c>
      <c r="H40" s="538" t="str">
        <f>IF(基本情報入力シート!I62="","",基本情報入力シート!I62)</f>
        <v/>
      </c>
      <c r="I40" s="538" t="str">
        <f>IF(基本情報入力シート!J62="","",基本情報入力シート!J62)</f>
        <v/>
      </c>
      <c r="J40" s="538" t="str">
        <f>IF(基本情報入力シート!K62="","",基本情報入力シート!K62)</f>
        <v/>
      </c>
      <c r="K40" s="539" t="str">
        <f>IF(基本情報入力シート!L62="","",基本情報入力シート!L62)</f>
        <v/>
      </c>
      <c r="L40" s="536" t="str">
        <f>IF(基本情報入力シート!M62="","",基本情報入力シート!M62)</f>
        <v/>
      </c>
      <c r="M40" s="536" t="str">
        <f>IF(基本情報入力シート!R62="","",基本情報入力シート!R62)</f>
        <v/>
      </c>
      <c r="N40" s="536" t="str">
        <f>IF(基本情報入力シート!W62="","",基本情報入力シート!W62)</f>
        <v/>
      </c>
      <c r="O40" s="536" t="str">
        <f>IF(基本情報入力シート!X62="","",基本情報入力シート!X62)</f>
        <v/>
      </c>
      <c r="P40" s="540" t="str">
        <f>IF(基本情報入力シート!Y62="","",基本情報入力シート!Y62)</f>
        <v/>
      </c>
      <c r="Q40" s="541" t="str">
        <f>IF(基本情報入力シート!Z62="","",基本情報入力シート!Z62)</f>
        <v/>
      </c>
      <c r="R40" s="564" t="str">
        <f>IF(基本情報入力シート!AA62="","",基本情報入力シート!AA62)</f>
        <v/>
      </c>
      <c r="S40" s="61"/>
      <c r="T40" s="62"/>
      <c r="U40" s="565" t="str">
        <f>IF(P40="","",VLOOKUP(P40,'【参考】数式用 '!$A$5:$I$26,MATCH(T40,'【参考】数式用 '!$H$4:$I$4,0)+7,0))</f>
        <v/>
      </c>
      <c r="V40" s="610" t="str">
        <f>IF(P40="","",IF(T40&lt;&gt;"特定加算Ⅰ","該当なし",VLOOKUP(P40,'【参考】数式用 '!$A$5:$J$26,10,FALSE)))</f>
        <v/>
      </c>
      <c r="W40" s="123" t="s">
        <v>200</v>
      </c>
      <c r="X40" s="63"/>
      <c r="Y40" s="120" t="s">
        <v>201</v>
      </c>
      <c r="Z40" s="63"/>
      <c r="AA40" s="120" t="s">
        <v>202</v>
      </c>
      <c r="AB40" s="63"/>
      <c r="AC40" s="120" t="s">
        <v>201</v>
      </c>
      <c r="AD40" s="63"/>
      <c r="AE40" s="120" t="s">
        <v>203</v>
      </c>
      <c r="AF40" s="544" t="s">
        <v>204</v>
      </c>
      <c r="AG40" s="545" t="str">
        <f t="shared" si="5"/>
        <v/>
      </c>
      <c r="AH40" s="546" t="s">
        <v>205</v>
      </c>
      <c r="AI40" s="547" t="str">
        <f t="shared" si="1"/>
        <v/>
      </c>
      <c r="AK40" s="132" t="str">
        <f t="shared" si="6"/>
        <v>○</v>
      </c>
      <c r="AL40" s="133" t="str">
        <f t="shared" si="7"/>
        <v/>
      </c>
      <c r="AM40" s="134"/>
      <c r="AN40" s="134"/>
      <c r="AO40" s="134"/>
      <c r="AP40" s="134"/>
      <c r="AQ40" s="134"/>
      <c r="AR40" s="134"/>
      <c r="AS40" s="134"/>
      <c r="AT40" s="134"/>
      <c r="AU40" s="566"/>
    </row>
    <row r="41" spans="1:47" ht="37.5" customHeight="1" thickBot="1">
      <c r="A41" s="536">
        <f t="shared" si="4"/>
        <v>30</v>
      </c>
      <c r="B41" s="537" t="str">
        <f>IF(基本情報入力シート!C63="","",基本情報入力シート!C63)</f>
        <v/>
      </c>
      <c r="C41" s="538" t="str">
        <f>IF(基本情報入力シート!D63="","",基本情報入力シート!D63)</f>
        <v/>
      </c>
      <c r="D41" s="538" t="str">
        <f>IF(基本情報入力シート!E63="","",基本情報入力シート!E63)</f>
        <v/>
      </c>
      <c r="E41" s="538" t="str">
        <f>IF(基本情報入力シート!F63="","",基本情報入力シート!F63)</f>
        <v/>
      </c>
      <c r="F41" s="538" t="str">
        <f>IF(基本情報入力シート!G63="","",基本情報入力シート!G63)</f>
        <v/>
      </c>
      <c r="G41" s="538" t="str">
        <f>IF(基本情報入力シート!H63="","",基本情報入力シート!H63)</f>
        <v/>
      </c>
      <c r="H41" s="538" t="str">
        <f>IF(基本情報入力シート!I63="","",基本情報入力シート!I63)</f>
        <v/>
      </c>
      <c r="I41" s="538" t="str">
        <f>IF(基本情報入力シート!J63="","",基本情報入力シート!J63)</f>
        <v/>
      </c>
      <c r="J41" s="538" t="str">
        <f>IF(基本情報入力シート!K63="","",基本情報入力シート!K63)</f>
        <v/>
      </c>
      <c r="K41" s="539" t="str">
        <f>IF(基本情報入力シート!L63="","",基本情報入力シート!L63)</f>
        <v/>
      </c>
      <c r="L41" s="536" t="str">
        <f>IF(基本情報入力シート!M63="","",基本情報入力シート!M63)</f>
        <v/>
      </c>
      <c r="M41" s="536" t="str">
        <f>IF(基本情報入力シート!R63="","",基本情報入力シート!R63)</f>
        <v/>
      </c>
      <c r="N41" s="536" t="str">
        <f>IF(基本情報入力シート!W63="","",基本情報入力シート!W63)</f>
        <v/>
      </c>
      <c r="O41" s="536" t="str">
        <f>IF(基本情報入力シート!X63="","",基本情報入力シート!X63)</f>
        <v/>
      </c>
      <c r="P41" s="540" t="str">
        <f>IF(基本情報入力シート!Y63="","",基本情報入力シート!Y63)</f>
        <v/>
      </c>
      <c r="Q41" s="541" t="str">
        <f>IF(基本情報入力シート!Z63="","",基本情報入力シート!Z63)</f>
        <v/>
      </c>
      <c r="R41" s="564" t="str">
        <f>IF(基本情報入力シート!AA63="","",基本情報入力シート!AA63)</f>
        <v/>
      </c>
      <c r="S41" s="61"/>
      <c r="T41" s="62"/>
      <c r="U41" s="565" t="str">
        <f>IF(P41="","",VLOOKUP(P41,'【参考】数式用 '!$A$5:$I$26,MATCH(T41,'【参考】数式用 '!$H$4:$I$4,0)+7,0))</f>
        <v/>
      </c>
      <c r="V41" s="610" t="str">
        <f>IF(P41="","",IF(T41&lt;&gt;"特定加算Ⅰ","該当なし",VLOOKUP(P41,'【参考】数式用 '!$A$5:$J$26,10,FALSE)))</f>
        <v/>
      </c>
      <c r="W41" s="123" t="s">
        <v>200</v>
      </c>
      <c r="X41" s="63"/>
      <c r="Y41" s="120" t="s">
        <v>201</v>
      </c>
      <c r="Z41" s="63"/>
      <c r="AA41" s="120" t="s">
        <v>202</v>
      </c>
      <c r="AB41" s="63"/>
      <c r="AC41" s="120" t="s">
        <v>201</v>
      </c>
      <c r="AD41" s="63"/>
      <c r="AE41" s="120" t="s">
        <v>203</v>
      </c>
      <c r="AF41" s="544" t="s">
        <v>204</v>
      </c>
      <c r="AG41" s="545" t="str">
        <f t="shared" si="5"/>
        <v/>
      </c>
      <c r="AH41" s="546" t="s">
        <v>205</v>
      </c>
      <c r="AI41" s="547" t="str">
        <f t="shared" si="1"/>
        <v/>
      </c>
      <c r="AK41" s="132" t="str">
        <f t="shared" si="6"/>
        <v>○</v>
      </c>
      <c r="AL41" s="133" t="str">
        <f t="shared" si="7"/>
        <v/>
      </c>
      <c r="AM41" s="134"/>
      <c r="AN41" s="134"/>
      <c r="AO41" s="134"/>
      <c r="AP41" s="134"/>
      <c r="AQ41" s="134"/>
      <c r="AR41" s="134"/>
      <c r="AS41" s="134"/>
      <c r="AT41" s="134"/>
      <c r="AU41" s="566"/>
    </row>
    <row r="42" spans="1:47" ht="37.5" customHeight="1" thickBot="1">
      <c r="A42" s="536">
        <f t="shared" si="4"/>
        <v>31</v>
      </c>
      <c r="B42" s="537" t="str">
        <f>IF(基本情報入力シート!C64="","",基本情報入力シート!C64)</f>
        <v/>
      </c>
      <c r="C42" s="538" t="str">
        <f>IF(基本情報入力シート!D64="","",基本情報入力シート!D64)</f>
        <v/>
      </c>
      <c r="D42" s="538" t="str">
        <f>IF(基本情報入力シート!E64="","",基本情報入力シート!E64)</f>
        <v/>
      </c>
      <c r="E42" s="538" t="str">
        <f>IF(基本情報入力シート!F64="","",基本情報入力シート!F64)</f>
        <v/>
      </c>
      <c r="F42" s="538" t="str">
        <f>IF(基本情報入力シート!G64="","",基本情報入力シート!G64)</f>
        <v/>
      </c>
      <c r="G42" s="538" t="str">
        <f>IF(基本情報入力シート!H64="","",基本情報入力シート!H64)</f>
        <v/>
      </c>
      <c r="H42" s="538" t="str">
        <f>IF(基本情報入力シート!I64="","",基本情報入力シート!I64)</f>
        <v/>
      </c>
      <c r="I42" s="538" t="str">
        <f>IF(基本情報入力シート!J64="","",基本情報入力シート!J64)</f>
        <v/>
      </c>
      <c r="J42" s="538" t="str">
        <f>IF(基本情報入力シート!K64="","",基本情報入力シート!K64)</f>
        <v/>
      </c>
      <c r="K42" s="539" t="str">
        <f>IF(基本情報入力シート!L64="","",基本情報入力シート!L64)</f>
        <v/>
      </c>
      <c r="L42" s="536" t="str">
        <f>IF(基本情報入力シート!M64="","",基本情報入力シート!M64)</f>
        <v/>
      </c>
      <c r="M42" s="536" t="str">
        <f>IF(基本情報入力シート!R64="","",基本情報入力シート!R64)</f>
        <v/>
      </c>
      <c r="N42" s="536" t="str">
        <f>IF(基本情報入力シート!W64="","",基本情報入力シート!W64)</f>
        <v/>
      </c>
      <c r="O42" s="536" t="str">
        <f>IF(基本情報入力シート!X64="","",基本情報入力シート!X64)</f>
        <v/>
      </c>
      <c r="P42" s="540" t="str">
        <f>IF(基本情報入力シート!Y64="","",基本情報入力シート!Y64)</f>
        <v/>
      </c>
      <c r="Q42" s="541" t="str">
        <f>IF(基本情報入力シート!Z64="","",基本情報入力シート!Z64)</f>
        <v/>
      </c>
      <c r="R42" s="564" t="str">
        <f>IF(基本情報入力シート!AA64="","",基本情報入力シート!AA64)</f>
        <v/>
      </c>
      <c r="S42" s="61"/>
      <c r="T42" s="62"/>
      <c r="U42" s="565" t="str">
        <f>IF(P42="","",VLOOKUP(P42,'【参考】数式用 '!$A$5:$I$26,MATCH(T42,'【参考】数式用 '!$H$4:$I$4,0)+7,0))</f>
        <v/>
      </c>
      <c r="V42" s="610" t="str">
        <f>IF(P42="","",IF(T42&lt;&gt;"特定加算Ⅰ","該当なし",VLOOKUP(P42,'【参考】数式用 '!$A$5:$J$26,10,FALSE)))</f>
        <v/>
      </c>
      <c r="W42" s="123" t="s">
        <v>200</v>
      </c>
      <c r="X42" s="63"/>
      <c r="Y42" s="120" t="s">
        <v>201</v>
      </c>
      <c r="Z42" s="63"/>
      <c r="AA42" s="120" t="s">
        <v>202</v>
      </c>
      <c r="AB42" s="63"/>
      <c r="AC42" s="120" t="s">
        <v>201</v>
      </c>
      <c r="AD42" s="63"/>
      <c r="AE42" s="120" t="s">
        <v>203</v>
      </c>
      <c r="AF42" s="544" t="s">
        <v>204</v>
      </c>
      <c r="AG42" s="545" t="str">
        <f t="shared" si="5"/>
        <v/>
      </c>
      <c r="AH42" s="546" t="s">
        <v>205</v>
      </c>
      <c r="AI42" s="547" t="str">
        <f t="shared" si="1"/>
        <v/>
      </c>
      <c r="AK42" s="132" t="str">
        <f t="shared" si="6"/>
        <v>○</v>
      </c>
      <c r="AL42" s="133" t="str">
        <f t="shared" si="7"/>
        <v/>
      </c>
      <c r="AM42" s="134"/>
      <c r="AN42" s="134"/>
      <c r="AO42" s="134"/>
      <c r="AP42" s="134"/>
      <c r="AQ42" s="134"/>
      <c r="AR42" s="134"/>
      <c r="AS42" s="134"/>
      <c r="AT42" s="134"/>
      <c r="AU42" s="566"/>
    </row>
    <row r="43" spans="1:47" ht="37.5" customHeight="1" thickBot="1">
      <c r="A43" s="536">
        <f t="shared" si="4"/>
        <v>32</v>
      </c>
      <c r="B43" s="537" t="str">
        <f>IF(基本情報入力シート!C65="","",基本情報入力シート!C65)</f>
        <v/>
      </c>
      <c r="C43" s="538" t="str">
        <f>IF(基本情報入力シート!D65="","",基本情報入力シート!D65)</f>
        <v/>
      </c>
      <c r="D43" s="538" t="str">
        <f>IF(基本情報入力シート!E65="","",基本情報入力シート!E65)</f>
        <v/>
      </c>
      <c r="E43" s="538" t="str">
        <f>IF(基本情報入力シート!F65="","",基本情報入力シート!F65)</f>
        <v/>
      </c>
      <c r="F43" s="538" t="str">
        <f>IF(基本情報入力シート!G65="","",基本情報入力シート!G65)</f>
        <v/>
      </c>
      <c r="G43" s="538" t="str">
        <f>IF(基本情報入力シート!H65="","",基本情報入力シート!H65)</f>
        <v/>
      </c>
      <c r="H43" s="538" t="str">
        <f>IF(基本情報入力シート!I65="","",基本情報入力シート!I65)</f>
        <v/>
      </c>
      <c r="I43" s="538" t="str">
        <f>IF(基本情報入力シート!J65="","",基本情報入力シート!J65)</f>
        <v/>
      </c>
      <c r="J43" s="538" t="str">
        <f>IF(基本情報入力シート!K65="","",基本情報入力シート!K65)</f>
        <v/>
      </c>
      <c r="K43" s="539" t="str">
        <f>IF(基本情報入力シート!L65="","",基本情報入力シート!L65)</f>
        <v/>
      </c>
      <c r="L43" s="536" t="str">
        <f>IF(基本情報入力シート!M65="","",基本情報入力シート!M65)</f>
        <v/>
      </c>
      <c r="M43" s="536" t="str">
        <f>IF(基本情報入力シート!R65="","",基本情報入力シート!R65)</f>
        <v/>
      </c>
      <c r="N43" s="536" t="str">
        <f>IF(基本情報入力シート!W65="","",基本情報入力シート!W65)</f>
        <v/>
      </c>
      <c r="O43" s="536" t="str">
        <f>IF(基本情報入力シート!X65="","",基本情報入力シート!X65)</f>
        <v/>
      </c>
      <c r="P43" s="540" t="str">
        <f>IF(基本情報入力シート!Y65="","",基本情報入力シート!Y65)</f>
        <v/>
      </c>
      <c r="Q43" s="541" t="str">
        <f>IF(基本情報入力シート!Z65="","",基本情報入力シート!Z65)</f>
        <v/>
      </c>
      <c r="R43" s="564" t="str">
        <f>IF(基本情報入力シート!AA65="","",基本情報入力シート!AA65)</f>
        <v/>
      </c>
      <c r="S43" s="61"/>
      <c r="T43" s="62"/>
      <c r="U43" s="565" t="str">
        <f>IF(P43="","",VLOOKUP(P43,'【参考】数式用 '!$A$5:$I$26,MATCH(T43,'【参考】数式用 '!$H$4:$I$4,0)+7,0))</f>
        <v/>
      </c>
      <c r="V43" s="610" t="str">
        <f>IF(P43="","",IF(T43&lt;&gt;"特定加算Ⅰ","該当なし",VLOOKUP(P43,'【参考】数式用 '!$A$5:$J$26,10,FALSE)))</f>
        <v/>
      </c>
      <c r="W43" s="123" t="s">
        <v>200</v>
      </c>
      <c r="X43" s="63"/>
      <c r="Y43" s="120" t="s">
        <v>201</v>
      </c>
      <c r="Z43" s="63"/>
      <c r="AA43" s="120" t="s">
        <v>202</v>
      </c>
      <c r="AB43" s="63"/>
      <c r="AC43" s="120" t="s">
        <v>201</v>
      </c>
      <c r="AD43" s="63"/>
      <c r="AE43" s="120" t="s">
        <v>203</v>
      </c>
      <c r="AF43" s="544" t="s">
        <v>204</v>
      </c>
      <c r="AG43" s="545" t="str">
        <f t="shared" si="5"/>
        <v/>
      </c>
      <c r="AH43" s="546" t="s">
        <v>205</v>
      </c>
      <c r="AI43" s="547" t="str">
        <f t="shared" si="1"/>
        <v/>
      </c>
      <c r="AK43" s="132" t="str">
        <f t="shared" si="6"/>
        <v>○</v>
      </c>
      <c r="AL43" s="133" t="str">
        <f t="shared" si="7"/>
        <v/>
      </c>
      <c r="AM43" s="134"/>
      <c r="AN43" s="134"/>
      <c r="AO43" s="134"/>
      <c r="AP43" s="134"/>
      <c r="AQ43" s="134"/>
      <c r="AR43" s="134"/>
      <c r="AS43" s="134"/>
      <c r="AT43" s="134"/>
      <c r="AU43" s="566"/>
    </row>
    <row r="44" spans="1:47" ht="37.5" customHeight="1" thickBot="1">
      <c r="A44" s="536">
        <f t="shared" si="4"/>
        <v>33</v>
      </c>
      <c r="B44" s="537" t="str">
        <f>IF(基本情報入力シート!C66="","",基本情報入力シート!C66)</f>
        <v/>
      </c>
      <c r="C44" s="538" t="str">
        <f>IF(基本情報入力シート!D66="","",基本情報入力シート!D66)</f>
        <v/>
      </c>
      <c r="D44" s="538" t="str">
        <f>IF(基本情報入力シート!E66="","",基本情報入力シート!E66)</f>
        <v/>
      </c>
      <c r="E44" s="538" t="str">
        <f>IF(基本情報入力シート!F66="","",基本情報入力シート!F66)</f>
        <v/>
      </c>
      <c r="F44" s="538" t="str">
        <f>IF(基本情報入力シート!G66="","",基本情報入力シート!G66)</f>
        <v/>
      </c>
      <c r="G44" s="538" t="str">
        <f>IF(基本情報入力シート!H66="","",基本情報入力シート!H66)</f>
        <v/>
      </c>
      <c r="H44" s="538" t="str">
        <f>IF(基本情報入力シート!I66="","",基本情報入力シート!I66)</f>
        <v/>
      </c>
      <c r="I44" s="538" t="str">
        <f>IF(基本情報入力シート!J66="","",基本情報入力シート!J66)</f>
        <v/>
      </c>
      <c r="J44" s="538" t="str">
        <f>IF(基本情報入力シート!K66="","",基本情報入力シート!K66)</f>
        <v/>
      </c>
      <c r="K44" s="539" t="str">
        <f>IF(基本情報入力シート!L66="","",基本情報入力シート!L66)</f>
        <v/>
      </c>
      <c r="L44" s="536" t="str">
        <f>IF(基本情報入力シート!M66="","",基本情報入力シート!M66)</f>
        <v/>
      </c>
      <c r="M44" s="536" t="str">
        <f>IF(基本情報入力シート!R66="","",基本情報入力シート!R66)</f>
        <v/>
      </c>
      <c r="N44" s="536" t="str">
        <f>IF(基本情報入力シート!W66="","",基本情報入力シート!W66)</f>
        <v/>
      </c>
      <c r="O44" s="536" t="str">
        <f>IF(基本情報入力シート!X66="","",基本情報入力シート!X66)</f>
        <v/>
      </c>
      <c r="P44" s="540" t="str">
        <f>IF(基本情報入力シート!Y66="","",基本情報入力シート!Y66)</f>
        <v/>
      </c>
      <c r="Q44" s="541" t="str">
        <f>IF(基本情報入力シート!Z66="","",基本情報入力シート!Z66)</f>
        <v/>
      </c>
      <c r="R44" s="564" t="str">
        <f>IF(基本情報入力シート!AA66="","",基本情報入力シート!AA66)</f>
        <v/>
      </c>
      <c r="S44" s="61"/>
      <c r="T44" s="62"/>
      <c r="U44" s="565" t="str">
        <f>IF(P44="","",VLOOKUP(P44,'【参考】数式用 '!$A$5:$I$26,MATCH(T44,'【参考】数式用 '!$H$4:$I$4,0)+7,0))</f>
        <v/>
      </c>
      <c r="V44" s="610" t="str">
        <f>IF(P44="","",IF(T44&lt;&gt;"特定加算Ⅰ","該当なし",VLOOKUP(P44,'【参考】数式用 '!$A$5:$J$26,10,FALSE)))</f>
        <v/>
      </c>
      <c r="W44" s="123" t="s">
        <v>200</v>
      </c>
      <c r="X44" s="63"/>
      <c r="Y44" s="120" t="s">
        <v>201</v>
      </c>
      <c r="Z44" s="63"/>
      <c r="AA44" s="120" t="s">
        <v>202</v>
      </c>
      <c r="AB44" s="63"/>
      <c r="AC44" s="120" t="s">
        <v>201</v>
      </c>
      <c r="AD44" s="63"/>
      <c r="AE44" s="120" t="s">
        <v>203</v>
      </c>
      <c r="AF44" s="544" t="s">
        <v>204</v>
      </c>
      <c r="AG44" s="545" t="str">
        <f t="shared" si="5"/>
        <v/>
      </c>
      <c r="AH44" s="546" t="s">
        <v>205</v>
      </c>
      <c r="AI44" s="547" t="str">
        <f t="shared" ref="AI44:AI75" si="8">IFERROR(ROUNDDOWN(ROUND(Q44*R44,0)*U44,0)*AG44,"")</f>
        <v/>
      </c>
      <c r="AK44" s="132" t="str">
        <f t="shared" si="6"/>
        <v>○</v>
      </c>
      <c r="AL44" s="133" t="str">
        <f t="shared" si="7"/>
        <v/>
      </c>
      <c r="AM44" s="134"/>
      <c r="AN44" s="134"/>
      <c r="AO44" s="134"/>
      <c r="AP44" s="134"/>
      <c r="AQ44" s="134"/>
      <c r="AR44" s="134"/>
      <c r="AS44" s="134"/>
      <c r="AT44" s="134"/>
      <c r="AU44" s="566"/>
    </row>
    <row r="45" spans="1:47" ht="37.5" customHeight="1" thickBot="1">
      <c r="A45" s="536">
        <f t="shared" si="4"/>
        <v>34</v>
      </c>
      <c r="B45" s="537" t="str">
        <f>IF(基本情報入力シート!C67="","",基本情報入力シート!C67)</f>
        <v/>
      </c>
      <c r="C45" s="538" t="str">
        <f>IF(基本情報入力シート!D67="","",基本情報入力シート!D67)</f>
        <v/>
      </c>
      <c r="D45" s="538" t="str">
        <f>IF(基本情報入力シート!E67="","",基本情報入力シート!E67)</f>
        <v/>
      </c>
      <c r="E45" s="538" t="str">
        <f>IF(基本情報入力シート!F67="","",基本情報入力シート!F67)</f>
        <v/>
      </c>
      <c r="F45" s="538" t="str">
        <f>IF(基本情報入力シート!G67="","",基本情報入力シート!G67)</f>
        <v/>
      </c>
      <c r="G45" s="538" t="str">
        <f>IF(基本情報入力シート!H67="","",基本情報入力シート!H67)</f>
        <v/>
      </c>
      <c r="H45" s="538" t="str">
        <f>IF(基本情報入力シート!I67="","",基本情報入力シート!I67)</f>
        <v/>
      </c>
      <c r="I45" s="538" t="str">
        <f>IF(基本情報入力シート!J67="","",基本情報入力シート!J67)</f>
        <v/>
      </c>
      <c r="J45" s="538" t="str">
        <f>IF(基本情報入力シート!K67="","",基本情報入力シート!K67)</f>
        <v/>
      </c>
      <c r="K45" s="539" t="str">
        <f>IF(基本情報入力シート!L67="","",基本情報入力シート!L67)</f>
        <v/>
      </c>
      <c r="L45" s="536" t="str">
        <f>IF(基本情報入力シート!M67="","",基本情報入力シート!M67)</f>
        <v/>
      </c>
      <c r="M45" s="536" t="str">
        <f>IF(基本情報入力シート!R67="","",基本情報入力シート!R67)</f>
        <v/>
      </c>
      <c r="N45" s="536" t="str">
        <f>IF(基本情報入力シート!W67="","",基本情報入力シート!W67)</f>
        <v/>
      </c>
      <c r="O45" s="536" t="str">
        <f>IF(基本情報入力シート!X67="","",基本情報入力シート!X67)</f>
        <v/>
      </c>
      <c r="P45" s="540" t="str">
        <f>IF(基本情報入力シート!Y67="","",基本情報入力シート!Y67)</f>
        <v/>
      </c>
      <c r="Q45" s="541" t="str">
        <f>IF(基本情報入力シート!Z67="","",基本情報入力シート!Z67)</f>
        <v/>
      </c>
      <c r="R45" s="564" t="str">
        <f>IF(基本情報入力シート!AA67="","",基本情報入力シート!AA67)</f>
        <v/>
      </c>
      <c r="S45" s="61"/>
      <c r="T45" s="62"/>
      <c r="U45" s="565" t="str">
        <f>IF(P45="","",VLOOKUP(P45,'【参考】数式用 '!$A$5:$I$26,MATCH(T45,'【参考】数式用 '!$H$4:$I$4,0)+7,0))</f>
        <v/>
      </c>
      <c r="V45" s="610" t="str">
        <f>IF(P45="","",IF(T45&lt;&gt;"特定加算Ⅰ","該当なし",VLOOKUP(P45,'【参考】数式用 '!$A$5:$J$26,10,FALSE)))</f>
        <v/>
      </c>
      <c r="W45" s="123" t="s">
        <v>200</v>
      </c>
      <c r="X45" s="63"/>
      <c r="Y45" s="120" t="s">
        <v>201</v>
      </c>
      <c r="Z45" s="63"/>
      <c r="AA45" s="120" t="s">
        <v>202</v>
      </c>
      <c r="AB45" s="63"/>
      <c r="AC45" s="120" t="s">
        <v>201</v>
      </c>
      <c r="AD45" s="63"/>
      <c r="AE45" s="120" t="s">
        <v>203</v>
      </c>
      <c r="AF45" s="544" t="s">
        <v>204</v>
      </c>
      <c r="AG45" s="545" t="str">
        <f t="shared" si="5"/>
        <v/>
      </c>
      <c r="AH45" s="546" t="s">
        <v>205</v>
      </c>
      <c r="AI45" s="547" t="str">
        <f t="shared" si="8"/>
        <v/>
      </c>
      <c r="AK45" s="132" t="str">
        <f t="shared" si="6"/>
        <v>○</v>
      </c>
      <c r="AL45" s="133" t="str">
        <f t="shared" si="7"/>
        <v/>
      </c>
      <c r="AM45" s="134"/>
      <c r="AN45" s="134"/>
      <c r="AO45" s="134"/>
      <c r="AP45" s="134"/>
      <c r="AQ45" s="134"/>
      <c r="AR45" s="134"/>
      <c r="AS45" s="134"/>
      <c r="AT45" s="134"/>
      <c r="AU45" s="566"/>
    </row>
    <row r="46" spans="1:47" ht="37.5" customHeight="1" thickBot="1">
      <c r="A46" s="536">
        <f t="shared" si="4"/>
        <v>35</v>
      </c>
      <c r="B46" s="537" t="str">
        <f>IF(基本情報入力シート!C68="","",基本情報入力シート!C68)</f>
        <v/>
      </c>
      <c r="C46" s="538" t="str">
        <f>IF(基本情報入力シート!D68="","",基本情報入力シート!D68)</f>
        <v/>
      </c>
      <c r="D46" s="538" t="str">
        <f>IF(基本情報入力シート!E68="","",基本情報入力シート!E68)</f>
        <v/>
      </c>
      <c r="E46" s="538" t="str">
        <f>IF(基本情報入力シート!F68="","",基本情報入力シート!F68)</f>
        <v/>
      </c>
      <c r="F46" s="538" t="str">
        <f>IF(基本情報入力シート!G68="","",基本情報入力シート!G68)</f>
        <v/>
      </c>
      <c r="G46" s="538" t="str">
        <f>IF(基本情報入力シート!H68="","",基本情報入力シート!H68)</f>
        <v/>
      </c>
      <c r="H46" s="538" t="str">
        <f>IF(基本情報入力シート!I68="","",基本情報入力シート!I68)</f>
        <v/>
      </c>
      <c r="I46" s="538" t="str">
        <f>IF(基本情報入力シート!J68="","",基本情報入力シート!J68)</f>
        <v/>
      </c>
      <c r="J46" s="538" t="str">
        <f>IF(基本情報入力シート!K68="","",基本情報入力シート!K68)</f>
        <v/>
      </c>
      <c r="K46" s="539" t="str">
        <f>IF(基本情報入力シート!L68="","",基本情報入力シート!L68)</f>
        <v/>
      </c>
      <c r="L46" s="536" t="str">
        <f>IF(基本情報入力シート!M68="","",基本情報入力シート!M68)</f>
        <v/>
      </c>
      <c r="M46" s="536" t="str">
        <f>IF(基本情報入力シート!R68="","",基本情報入力シート!R68)</f>
        <v/>
      </c>
      <c r="N46" s="536" t="str">
        <f>IF(基本情報入力シート!W68="","",基本情報入力シート!W68)</f>
        <v/>
      </c>
      <c r="O46" s="536" t="str">
        <f>IF(基本情報入力シート!X68="","",基本情報入力シート!X68)</f>
        <v/>
      </c>
      <c r="P46" s="540" t="str">
        <f>IF(基本情報入力シート!Y68="","",基本情報入力シート!Y68)</f>
        <v/>
      </c>
      <c r="Q46" s="541" t="str">
        <f>IF(基本情報入力シート!Z68="","",基本情報入力シート!Z68)</f>
        <v/>
      </c>
      <c r="R46" s="564" t="str">
        <f>IF(基本情報入力シート!AA68="","",基本情報入力シート!AA68)</f>
        <v/>
      </c>
      <c r="S46" s="61"/>
      <c r="T46" s="62"/>
      <c r="U46" s="565" t="str">
        <f>IF(P46="","",VLOOKUP(P46,'【参考】数式用 '!$A$5:$I$26,MATCH(T46,'【参考】数式用 '!$H$4:$I$4,0)+7,0))</f>
        <v/>
      </c>
      <c r="V46" s="610" t="str">
        <f>IF(P46="","",IF(T46&lt;&gt;"特定加算Ⅰ","該当なし",VLOOKUP(P46,'【参考】数式用 '!$A$5:$J$26,10,FALSE)))</f>
        <v/>
      </c>
      <c r="W46" s="123" t="s">
        <v>200</v>
      </c>
      <c r="X46" s="63"/>
      <c r="Y46" s="120" t="s">
        <v>201</v>
      </c>
      <c r="Z46" s="63"/>
      <c r="AA46" s="120" t="s">
        <v>202</v>
      </c>
      <c r="AB46" s="63"/>
      <c r="AC46" s="120" t="s">
        <v>201</v>
      </c>
      <c r="AD46" s="63"/>
      <c r="AE46" s="120" t="s">
        <v>203</v>
      </c>
      <c r="AF46" s="544" t="s">
        <v>204</v>
      </c>
      <c r="AG46" s="545" t="str">
        <f t="shared" si="5"/>
        <v/>
      </c>
      <c r="AH46" s="546" t="s">
        <v>205</v>
      </c>
      <c r="AI46" s="547" t="str">
        <f t="shared" si="8"/>
        <v/>
      </c>
      <c r="AK46" s="132" t="str">
        <f t="shared" si="6"/>
        <v>○</v>
      </c>
      <c r="AL46" s="133" t="str">
        <f t="shared" si="7"/>
        <v/>
      </c>
      <c r="AM46" s="134"/>
      <c r="AN46" s="134"/>
      <c r="AO46" s="134"/>
      <c r="AP46" s="134"/>
      <c r="AQ46" s="134"/>
      <c r="AR46" s="134"/>
      <c r="AS46" s="134"/>
      <c r="AT46" s="134"/>
      <c r="AU46" s="566"/>
    </row>
    <row r="47" spans="1:47" ht="37.5" customHeight="1" thickBot="1">
      <c r="A47" s="536">
        <f t="shared" si="4"/>
        <v>36</v>
      </c>
      <c r="B47" s="537" t="str">
        <f>IF(基本情報入力シート!C69="","",基本情報入力シート!C69)</f>
        <v/>
      </c>
      <c r="C47" s="538" t="str">
        <f>IF(基本情報入力シート!D69="","",基本情報入力シート!D69)</f>
        <v/>
      </c>
      <c r="D47" s="538" t="str">
        <f>IF(基本情報入力シート!E69="","",基本情報入力シート!E69)</f>
        <v/>
      </c>
      <c r="E47" s="538" t="str">
        <f>IF(基本情報入力シート!F69="","",基本情報入力シート!F69)</f>
        <v/>
      </c>
      <c r="F47" s="538" t="str">
        <f>IF(基本情報入力シート!G69="","",基本情報入力シート!G69)</f>
        <v/>
      </c>
      <c r="G47" s="538" t="str">
        <f>IF(基本情報入力シート!H69="","",基本情報入力シート!H69)</f>
        <v/>
      </c>
      <c r="H47" s="538" t="str">
        <f>IF(基本情報入力シート!I69="","",基本情報入力シート!I69)</f>
        <v/>
      </c>
      <c r="I47" s="538" t="str">
        <f>IF(基本情報入力シート!J69="","",基本情報入力シート!J69)</f>
        <v/>
      </c>
      <c r="J47" s="538" t="str">
        <f>IF(基本情報入力シート!K69="","",基本情報入力シート!K69)</f>
        <v/>
      </c>
      <c r="K47" s="539" t="str">
        <f>IF(基本情報入力シート!L69="","",基本情報入力シート!L69)</f>
        <v/>
      </c>
      <c r="L47" s="536" t="str">
        <f>IF(基本情報入力シート!M69="","",基本情報入力シート!M69)</f>
        <v/>
      </c>
      <c r="M47" s="536" t="str">
        <f>IF(基本情報入力シート!R69="","",基本情報入力シート!R69)</f>
        <v/>
      </c>
      <c r="N47" s="536" t="str">
        <f>IF(基本情報入力シート!W69="","",基本情報入力シート!W69)</f>
        <v/>
      </c>
      <c r="O47" s="536" t="str">
        <f>IF(基本情報入力シート!X69="","",基本情報入力シート!X69)</f>
        <v/>
      </c>
      <c r="P47" s="540" t="str">
        <f>IF(基本情報入力シート!Y69="","",基本情報入力シート!Y69)</f>
        <v/>
      </c>
      <c r="Q47" s="541" t="str">
        <f>IF(基本情報入力シート!Z69="","",基本情報入力シート!Z69)</f>
        <v/>
      </c>
      <c r="R47" s="564" t="str">
        <f>IF(基本情報入力シート!AA69="","",基本情報入力シート!AA69)</f>
        <v/>
      </c>
      <c r="S47" s="61"/>
      <c r="T47" s="62"/>
      <c r="U47" s="565" t="str">
        <f>IF(P47="","",VLOOKUP(P47,'【参考】数式用 '!$A$5:$I$26,MATCH(T47,'【参考】数式用 '!$H$4:$I$4,0)+7,0))</f>
        <v/>
      </c>
      <c r="V47" s="610" t="str">
        <f>IF(P47="","",IF(T47&lt;&gt;"特定加算Ⅰ","該当なし",VLOOKUP(P47,'【参考】数式用 '!$A$5:$J$26,10,FALSE)))</f>
        <v/>
      </c>
      <c r="W47" s="123" t="s">
        <v>200</v>
      </c>
      <c r="X47" s="63"/>
      <c r="Y47" s="120" t="s">
        <v>201</v>
      </c>
      <c r="Z47" s="63"/>
      <c r="AA47" s="120" t="s">
        <v>202</v>
      </c>
      <c r="AB47" s="63"/>
      <c r="AC47" s="120" t="s">
        <v>201</v>
      </c>
      <c r="AD47" s="63"/>
      <c r="AE47" s="120" t="s">
        <v>203</v>
      </c>
      <c r="AF47" s="544" t="s">
        <v>204</v>
      </c>
      <c r="AG47" s="545" t="str">
        <f t="shared" si="5"/>
        <v/>
      </c>
      <c r="AH47" s="546" t="s">
        <v>205</v>
      </c>
      <c r="AI47" s="547" t="str">
        <f t="shared" si="8"/>
        <v/>
      </c>
      <c r="AK47" s="132" t="str">
        <f t="shared" si="6"/>
        <v>○</v>
      </c>
      <c r="AL47" s="133" t="str">
        <f t="shared" si="7"/>
        <v/>
      </c>
      <c r="AM47" s="134"/>
      <c r="AN47" s="134"/>
      <c r="AO47" s="134"/>
      <c r="AP47" s="134"/>
      <c r="AQ47" s="134"/>
      <c r="AR47" s="134"/>
      <c r="AS47" s="134"/>
      <c r="AT47" s="134"/>
      <c r="AU47" s="566"/>
    </row>
    <row r="48" spans="1:47" ht="37.5" customHeight="1" thickBot="1">
      <c r="A48" s="536">
        <f t="shared" si="4"/>
        <v>37</v>
      </c>
      <c r="B48" s="537" t="str">
        <f>IF(基本情報入力シート!C70="","",基本情報入力シート!C70)</f>
        <v/>
      </c>
      <c r="C48" s="538" t="str">
        <f>IF(基本情報入力シート!D70="","",基本情報入力シート!D70)</f>
        <v/>
      </c>
      <c r="D48" s="538" t="str">
        <f>IF(基本情報入力シート!E70="","",基本情報入力シート!E70)</f>
        <v/>
      </c>
      <c r="E48" s="538" t="str">
        <f>IF(基本情報入力シート!F70="","",基本情報入力シート!F70)</f>
        <v/>
      </c>
      <c r="F48" s="538" t="str">
        <f>IF(基本情報入力シート!G70="","",基本情報入力シート!G70)</f>
        <v/>
      </c>
      <c r="G48" s="538" t="str">
        <f>IF(基本情報入力シート!H70="","",基本情報入力シート!H70)</f>
        <v/>
      </c>
      <c r="H48" s="538" t="str">
        <f>IF(基本情報入力シート!I70="","",基本情報入力シート!I70)</f>
        <v/>
      </c>
      <c r="I48" s="538" t="str">
        <f>IF(基本情報入力シート!J70="","",基本情報入力シート!J70)</f>
        <v/>
      </c>
      <c r="J48" s="538" t="str">
        <f>IF(基本情報入力シート!K70="","",基本情報入力シート!K70)</f>
        <v/>
      </c>
      <c r="K48" s="539" t="str">
        <f>IF(基本情報入力シート!L70="","",基本情報入力シート!L70)</f>
        <v/>
      </c>
      <c r="L48" s="536" t="str">
        <f>IF(基本情報入力シート!M70="","",基本情報入力シート!M70)</f>
        <v/>
      </c>
      <c r="M48" s="536" t="str">
        <f>IF(基本情報入力シート!R70="","",基本情報入力シート!R70)</f>
        <v/>
      </c>
      <c r="N48" s="536" t="str">
        <f>IF(基本情報入力シート!W70="","",基本情報入力シート!W70)</f>
        <v/>
      </c>
      <c r="O48" s="536" t="str">
        <f>IF(基本情報入力シート!X70="","",基本情報入力シート!X70)</f>
        <v/>
      </c>
      <c r="P48" s="540" t="str">
        <f>IF(基本情報入力シート!Y70="","",基本情報入力シート!Y70)</f>
        <v/>
      </c>
      <c r="Q48" s="541" t="str">
        <f>IF(基本情報入力シート!Z70="","",基本情報入力シート!Z70)</f>
        <v/>
      </c>
      <c r="R48" s="564" t="str">
        <f>IF(基本情報入力シート!AA70="","",基本情報入力シート!AA70)</f>
        <v/>
      </c>
      <c r="S48" s="61"/>
      <c r="T48" s="62"/>
      <c r="U48" s="565" t="str">
        <f>IF(P48="","",VLOOKUP(P48,'【参考】数式用 '!$A$5:$I$26,MATCH(T48,'【参考】数式用 '!$H$4:$I$4,0)+7,0))</f>
        <v/>
      </c>
      <c r="V48" s="610" t="str">
        <f>IF(P48="","",IF(T48&lt;&gt;"特定加算Ⅰ","該当なし",VLOOKUP(P48,'【参考】数式用 '!$A$5:$J$26,10,FALSE)))</f>
        <v/>
      </c>
      <c r="W48" s="123" t="s">
        <v>200</v>
      </c>
      <c r="X48" s="63"/>
      <c r="Y48" s="120" t="s">
        <v>201</v>
      </c>
      <c r="Z48" s="63"/>
      <c r="AA48" s="120" t="s">
        <v>202</v>
      </c>
      <c r="AB48" s="63"/>
      <c r="AC48" s="120" t="s">
        <v>201</v>
      </c>
      <c r="AD48" s="63"/>
      <c r="AE48" s="120" t="s">
        <v>203</v>
      </c>
      <c r="AF48" s="544" t="s">
        <v>204</v>
      </c>
      <c r="AG48" s="545" t="str">
        <f t="shared" si="5"/>
        <v/>
      </c>
      <c r="AH48" s="546" t="s">
        <v>205</v>
      </c>
      <c r="AI48" s="547" t="str">
        <f t="shared" si="8"/>
        <v/>
      </c>
      <c r="AK48" s="132" t="str">
        <f t="shared" si="6"/>
        <v>○</v>
      </c>
      <c r="AL48" s="133" t="str">
        <f t="shared" si="7"/>
        <v/>
      </c>
      <c r="AM48" s="134"/>
      <c r="AN48" s="134"/>
      <c r="AO48" s="134"/>
      <c r="AP48" s="134"/>
      <c r="AQ48" s="134"/>
      <c r="AR48" s="134"/>
      <c r="AS48" s="134"/>
      <c r="AT48" s="134"/>
      <c r="AU48" s="566"/>
    </row>
    <row r="49" spans="1:47" ht="37.5" customHeight="1" thickBot="1">
      <c r="A49" s="536">
        <f t="shared" si="4"/>
        <v>38</v>
      </c>
      <c r="B49" s="537" t="str">
        <f>IF(基本情報入力シート!C71="","",基本情報入力シート!C71)</f>
        <v/>
      </c>
      <c r="C49" s="538" t="str">
        <f>IF(基本情報入力シート!D71="","",基本情報入力シート!D71)</f>
        <v/>
      </c>
      <c r="D49" s="538" t="str">
        <f>IF(基本情報入力シート!E71="","",基本情報入力シート!E71)</f>
        <v/>
      </c>
      <c r="E49" s="538" t="str">
        <f>IF(基本情報入力シート!F71="","",基本情報入力シート!F71)</f>
        <v/>
      </c>
      <c r="F49" s="538" t="str">
        <f>IF(基本情報入力シート!G71="","",基本情報入力シート!G71)</f>
        <v/>
      </c>
      <c r="G49" s="538" t="str">
        <f>IF(基本情報入力シート!H71="","",基本情報入力シート!H71)</f>
        <v/>
      </c>
      <c r="H49" s="538" t="str">
        <f>IF(基本情報入力シート!I71="","",基本情報入力シート!I71)</f>
        <v/>
      </c>
      <c r="I49" s="538" t="str">
        <f>IF(基本情報入力シート!J71="","",基本情報入力シート!J71)</f>
        <v/>
      </c>
      <c r="J49" s="538" t="str">
        <f>IF(基本情報入力シート!K71="","",基本情報入力シート!K71)</f>
        <v/>
      </c>
      <c r="K49" s="539" t="str">
        <f>IF(基本情報入力シート!L71="","",基本情報入力シート!L71)</f>
        <v/>
      </c>
      <c r="L49" s="536" t="str">
        <f>IF(基本情報入力シート!M71="","",基本情報入力シート!M71)</f>
        <v/>
      </c>
      <c r="M49" s="536" t="str">
        <f>IF(基本情報入力シート!R71="","",基本情報入力シート!R71)</f>
        <v/>
      </c>
      <c r="N49" s="536" t="str">
        <f>IF(基本情報入力シート!W71="","",基本情報入力シート!W71)</f>
        <v/>
      </c>
      <c r="O49" s="536" t="str">
        <f>IF(基本情報入力シート!X71="","",基本情報入力シート!X71)</f>
        <v/>
      </c>
      <c r="P49" s="540" t="str">
        <f>IF(基本情報入力シート!Y71="","",基本情報入力シート!Y71)</f>
        <v/>
      </c>
      <c r="Q49" s="541" t="str">
        <f>IF(基本情報入力シート!Z71="","",基本情報入力シート!Z71)</f>
        <v/>
      </c>
      <c r="R49" s="564" t="str">
        <f>IF(基本情報入力シート!AA71="","",基本情報入力シート!AA71)</f>
        <v/>
      </c>
      <c r="S49" s="61"/>
      <c r="T49" s="62"/>
      <c r="U49" s="565" t="str">
        <f>IF(P49="","",VLOOKUP(P49,'【参考】数式用 '!$A$5:$I$26,MATCH(T49,'【参考】数式用 '!$H$4:$I$4,0)+7,0))</f>
        <v/>
      </c>
      <c r="V49" s="610" t="str">
        <f>IF(P49="","",IF(T49&lt;&gt;"特定加算Ⅰ","該当なし",VLOOKUP(P49,'【参考】数式用 '!$A$5:$J$26,10,FALSE)))</f>
        <v/>
      </c>
      <c r="W49" s="123" t="s">
        <v>200</v>
      </c>
      <c r="X49" s="63"/>
      <c r="Y49" s="120" t="s">
        <v>201</v>
      </c>
      <c r="Z49" s="63"/>
      <c r="AA49" s="120" t="s">
        <v>202</v>
      </c>
      <c r="AB49" s="63"/>
      <c r="AC49" s="120" t="s">
        <v>201</v>
      </c>
      <c r="AD49" s="63"/>
      <c r="AE49" s="120" t="s">
        <v>203</v>
      </c>
      <c r="AF49" s="544" t="s">
        <v>204</v>
      </c>
      <c r="AG49" s="545" t="str">
        <f t="shared" si="5"/>
        <v/>
      </c>
      <c r="AH49" s="546" t="s">
        <v>205</v>
      </c>
      <c r="AI49" s="547" t="str">
        <f t="shared" si="8"/>
        <v/>
      </c>
      <c r="AK49" s="132" t="str">
        <f t="shared" si="6"/>
        <v>○</v>
      </c>
      <c r="AL49" s="133" t="str">
        <f t="shared" si="7"/>
        <v/>
      </c>
      <c r="AM49" s="134"/>
      <c r="AN49" s="134"/>
      <c r="AO49" s="134"/>
      <c r="AP49" s="134"/>
      <c r="AQ49" s="134"/>
      <c r="AR49" s="134"/>
      <c r="AS49" s="134"/>
      <c r="AT49" s="134"/>
      <c r="AU49" s="566"/>
    </row>
    <row r="50" spans="1:47" ht="37.5" customHeight="1" thickBot="1">
      <c r="A50" s="536">
        <f t="shared" si="4"/>
        <v>39</v>
      </c>
      <c r="B50" s="537" t="str">
        <f>IF(基本情報入力シート!C72="","",基本情報入力シート!C72)</f>
        <v/>
      </c>
      <c r="C50" s="538" t="str">
        <f>IF(基本情報入力シート!D72="","",基本情報入力シート!D72)</f>
        <v/>
      </c>
      <c r="D50" s="538" t="str">
        <f>IF(基本情報入力シート!E72="","",基本情報入力シート!E72)</f>
        <v/>
      </c>
      <c r="E50" s="538" t="str">
        <f>IF(基本情報入力シート!F72="","",基本情報入力シート!F72)</f>
        <v/>
      </c>
      <c r="F50" s="538" t="str">
        <f>IF(基本情報入力シート!G72="","",基本情報入力シート!G72)</f>
        <v/>
      </c>
      <c r="G50" s="538" t="str">
        <f>IF(基本情報入力シート!H72="","",基本情報入力シート!H72)</f>
        <v/>
      </c>
      <c r="H50" s="538" t="str">
        <f>IF(基本情報入力シート!I72="","",基本情報入力シート!I72)</f>
        <v/>
      </c>
      <c r="I50" s="538" t="str">
        <f>IF(基本情報入力シート!J72="","",基本情報入力シート!J72)</f>
        <v/>
      </c>
      <c r="J50" s="538" t="str">
        <f>IF(基本情報入力シート!K72="","",基本情報入力シート!K72)</f>
        <v/>
      </c>
      <c r="K50" s="539" t="str">
        <f>IF(基本情報入力シート!L72="","",基本情報入力シート!L72)</f>
        <v/>
      </c>
      <c r="L50" s="536" t="str">
        <f>IF(基本情報入力シート!M72="","",基本情報入力シート!M72)</f>
        <v/>
      </c>
      <c r="M50" s="536" t="str">
        <f>IF(基本情報入力シート!R72="","",基本情報入力シート!R72)</f>
        <v/>
      </c>
      <c r="N50" s="536" t="str">
        <f>IF(基本情報入力シート!W72="","",基本情報入力シート!W72)</f>
        <v/>
      </c>
      <c r="O50" s="536" t="str">
        <f>IF(基本情報入力シート!X72="","",基本情報入力シート!X72)</f>
        <v/>
      </c>
      <c r="P50" s="540" t="str">
        <f>IF(基本情報入力シート!Y72="","",基本情報入力シート!Y72)</f>
        <v/>
      </c>
      <c r="Q50" s="541" t="str">
        <f>IF(基本情報入力シート!Z72="","",基本情報入力シート!Z72)</f>
        <v/>
      </c>
      <c r="R50" s="564" t="str">
        <f>IF(基本情報入力シート!AA72="","",基本情報入力シート!AA72)</f>
        <v/>
      </c>
      <c r="S50" s="61"/>
      <c r="T50" s="62"/>
      <c r="U50" s="565" t="str">
        <f>IF(P50="","",VLOOKUP(P50,'【参考】数式用 '!$A$5:$I$26,MATCH(T50,'【参考】数式用 '!$H$4:$I$4,0)+7,0))</f>
        <v/>
      </c>
      <c r="V50" s="610" t="str">
        <f>IF(P50="","",IF(T50&lt;&gt;"特定加算Ⅰ","該当なし",VLOOKUP(P50,'【参考】数式用 '!$A$5:$J$26,10,FALSE)))</f>
        <v/>
      </c>
      <c r="W50" s="123" t="s">
        <v>200</v>
      </c>
      <c r="X50" s="63"/>
      <c r="Y50" s="120" t="s">
        <v>201</v>
      </c>
      <c r="Z50" s="63"/>
      <c r="AA50" s="120" t="s">
        <v>202</v>
      </c>
      <c r="AB50" s="63"/>
      <c r="AC50" s="120" t="s">
        <v>201</v>
      </c>
      <c r="AD50" s="63"/>
      <c r="AE50" s="120" t="s">
        <v>203</v>
      </c>
      <c r="AF50" s="544" t="s">
        <v>204</v>
      </c>
      <c r="AG50" s="545" t="str">
        <f t="shared" si="5"/>
        <v/>
      </c>
      <c r="AH50" s="546" t="s">
        <v>205</v>
      </c>
      <c r="AI50" s="547" t="str">
        <f t="shared" si="8"/>
        <v/>
      </c>
      <c r="AK50" s="132" t="str">
        <f t="shared" si="6"/>
        <v>○</v>
      </c>
      <c r="AL50" s="133" t="str">
        <f t="shared" si="7"/>
        <v/>
      </c>
      <c r="AM50" s="134"/>
      <c r="AN50" s="134"/>
      <c r="AO50" s="134"/>
      <c r="AP50" s="134"/>
      <c r="AQ50" s="134"/>
      <c r="AR50" s="134"/>
      <c r="AS50" s="134"/>
      <c r="AT50" s="134"/>
      <c r="AU50" s="566"/>
    </row>
    <row r="51" spans="1:47" ht="37.5" customHeight="1" thickBot="1">
      <c r="A51" s="536">
        <f t="shared" si="4"/>
        <v>40</v>
      </c>
      <c r="B51" s="537" t="str">
        <f>IF(基本情報入力シート!C73="","",基本情報入力シート!C73)</f>
        <v/>
      </c>
      <c r="C51" s="538" t="str">
        <f>IF(基本情報入力シート!D73="","",基本情報入力シート!D73)</f>
        <v/>
      </c>
      <c r="D51" s="538" t="str">
        <f>IF(基本情報入力シート!E73="","",基本情報入力シート!E73)</f>
        <v/>
      </c>
      <c r="E51" s="538" t="str">
        <f>IF(基本情報入力シート!F73="","",基本情報入力シート!F73)</f>
        <v/>
      </c>
      <c r="F51" s="538" t="str">
        <f>IF(基本情報入力シート!G73="","",基本情報入力シート!G73)</f>
        <v/>
      </c>
      <c r="G51" s="538" t="str">
        <f>IF(基本情報入力シート!H73="","",基本情報入力シート!H73)</f>
        <v/>
      </c>
      <c r="H51" s="538" t="str">
        <f>IF(基本情報入力シート!I73="","",基本情報入力シート!I73)</f>
        <v/>
      </c>
      <c r="I51" s="538" t="str">
        <f>IF(基本情報入力シート!J73="","",基本情報入力シート!J73)</f>
        <v/>
      </c>
      <c r="J51" s="538" t="str">
        <f>IF(基本情報入力シート!K73="","",基本情報入力シート!K73)</f>
        <v/>
      </c>
      <c r="K51" s="539" t="str">
        <f>IF(基本情報入力シート!L73="","",基本情報入力シート!L73)</f>
        <v/>
      </c>
      <c r="L51" s="536" t="str">
        <f>IF(基本情報入力シート!M73="","",基本情報入力シート!M73)</f>
        <v/>
      </c>
      <c r="M51" s="536" t="str">
        <f>IF(基本情報入力シート!R73="","",基本情報入力シート!R73)</f>
        <v/>
      </c>
      <c r="N51" s="536" t="str">
        <f>IF(基本情報入力シート!W73="","",基本情報入力シート!W73)</f>
        <v/>
      </c>
      <c r="O51" s="536" t="str">
        <f>IF(基本情報入力シート!X73="","",基本情報入力シート!X73)</f>
        <v/>
      </c>
      <c r="P51" s="540" t="str">
        <f>IF(基本情報入力シート!Y73="","",基本情報入力シート!Y73)</f>
        <v/>
      </c>
      <c r="Q51" s="541" t="str">
        <f>IF(基本情報入力シート!Z73="","",基本情報入力シート!Z73)</f>
        <v/>
      </c>
      <c r="R51" s="564" t="str">
        <f>IF(基本情報入力シート!AA73="","",基本情報入力シート!AA73)</f>
        <v/>
      </c>
      <c r="S51" s="61"/>
      <c r="T51" s="62"/>
      <c r="U51" s="565" t="str">
        <f>IF(P51="","",VLOOKUP(P51,'【参考】数式用 '!$A$5:$I$26,MATCH(T51,'【参考】数式用 '!$H$4:$I$4,0)+7,0))</f>
        <v/>
      </c>
      <c r="V51" s="610" t="str">
        <f>IF(P51="","",IF(T51&lt;&gt;"特定加算Ⅰ","該当なし",VLOOKUP(P51,'【参考】数式用 '!$A$5:$J$26,10,FALSE)))</f>
        <v/>
      </c>
      <c r="W51" s="123" t="s">
        <v>200</v>
      </c>
      <c r="X51" s="63"/>
      <c r="Y51" s="120" t="s">
        <v>201</v>
      </c>
      <c r="Z51" s="63"/>
      <c r="AA51" s="120" t="s">
        <v>202</v>
      </c>
      <c r="AB51" s="63"/>
      <c r="AC51" s="120" t="s">
        <v>201</v>
      </c>
      <c r="AD51" s="63"/>
      <c r="AE51" s="120" t="s">
        <v>203</v>
      </c>
      <c r="AF51" s="544" t="s">
        <v>204</v>
      </c>
      <c r="AG51" s="545" t="str">
        <f t="shared" si="5"/>
        <v/>
      </c>
      <c r="AH51" s="546" t="s">
        <v>205</v>
      </c>
      <c r="AI51" s="547" t="str">
        <f t="shared" si="8"/>
        <v/>
      </c>
      <c r="AK51" s="132" t="str">
        <f t="shared" si="6"/>
        <v>○</v>
      </c>
      <c r="AL51" s="133" t="str">
        <f t="shared" si="7"/>
        <v/>
      </c>
      <c r="AM51" s="134"/>
      <c r="AN51" s="134"/>
      <c r="AO51" s="134"/>
      <c r="AP51" s="134"/>
      <c r="AQ51" s="134"/>
      <c r="AR51" s="134"/>
      <c r="AS51" s="134"/>
      <c r="AT51" s="134"/>
      <c r="AU51" s="566"/>
    </row>
    <row r="52" spans="1:47" ht="37.5" customHeight="1" thickBot="1">
      <c r="A52" s="536">
        <f t="shared" si="4"/>
        <v>41</v>
      </c>
      <c r="B52" s="537" t="str">
        <f>IF(基本情報入力シート!C74="","",基本情報入力シート!C74)</f>
        <v/>
      </c>
      <c r="C52" s="538" t="str">
        <f>IF(基本情報入力シート!D74="","",基本情報入力シート!D74)</f>
        <v/>
      </c>
      <c r="D52" s="538" t="str">
        <f>IF(基本情報入力シート!E74="","",基本情報入力シート!E74)</f>
        <v/>
      </c>
      <c r="E52" s="538" t="str">
        <f>IF(基本情報入力シート!F74="","",基本情報入力シート!F74)</f>
        <v/>
      </c>
      <c r="F52" s="538" t="str">
        <f>IF(基本情報入力シート!G74="","",基本情報入力シート!G74)</f>
        <v/>
      </c>
      <c r="G52" s="538" t="str">
        <f>IF(基本情報入力シート!H74="","",基本情報入力シート!H74)</f>
        <v/>
      </c>
      <c r="H52" s="538" t="str">
        <f>IF(基本情報入力シート!I74="","",基本情報入力シート!I74)</f>
        <v/>
      </c>
      <c r="I52" s="538" t="str">
        <f>IF(基本情報入力シート!J74="","",基本情報入力シート!J74)</f>
        <v/>
      </c>
      <c r="J52" s="538" t="str">
        <f>IF(基本情報入力シート!K74="","",基本情報入力シート!K74)</f>
        <v/>
      </c>
      <c r="K52" s="539" t="str">
        <f>IF(基本情報入力シート!L74="","",基本情報入力シート!L74)</f>
        <v/>
      </c>
      <c r="L52" s="536" t="str">
        <f>IF(基本情報入力シート!M74="","",基本情報入力シート!M74)</f>
        <v/>
      </c>
      <c r="M52" s="536" t="str">
        <f>IF(基本情報入力シート!R74="","",基本情報入力シート!R74)</f>
        <v/>
      </c>
      <c r="N52" s="536" t="str">
        <f>IF(基本情報入力シート!W74="","",基本情報入力シート!W74)</f>
        <v/>
      </c>
      <c r="O52" s="536" t="str">
        <f>IF(基本情報入力シート!X74="","",基本情報入力シート!X74)</f>
        <v/>
      </c>
      <c r="P52" s="540" t="str">
        <f>IF(基本情報入力シート!Y74="","",基本情報入力シート!Y74)</f>
        <v/>
      </c>
      <c r="Q52" s="541" t="str">
        <f>IF(基本情報入力シート!Z74="","",基本情報入力シート!Z74)</f>
        <v/>
      </c>
      <c r="R52" s="564" t="str">
        <f>IF(基本情報入力シート!AA74="","",基本情報入力シート!AA74)</f>
        <v/>
      </c>
      <c r="S52" s="61"/>
      <c r="T52" s="62"/>
      <c r="U52" s="565" t="str">
        <f>IF(P52="","",VLOOKUP(P52,'【参考】数式用 '!$A$5:$I$26,MATCH(T52,'【参考】数式用 '!$H$4:$I$4,0)+7,0))</f>
        <v/>
      </c>
      <c r="V52" s="610" t="str">
        <f>IF(P52="","",IF(T52&lt;&gt;"特定加算Ⅰ","該当なし",VLOOKUP(P52,'【参考】数式用 '!$A$5:$J$26,10,FALSE)))</f>
        <v/>
      </c>
      <c r="W52" s="123" t="s">
        <v>200</v>
      </c>
      <c r="X52" s="63"/>
      <c r="Y52" s="120" t="s">
        <v>201</v>
      </c>
      <c r="Z52" s="63"/>
      <c r="AA52" s="120" t="s">
        <v>202</v>
      </c>
      <c r="AB52" s="63"/>
      <c r="AC52" s="120" t="s">
        <v>201</v>
      </c>
      <c r="AD52" s="63"/>
      <c r="AE52" s="120" t="s">
        <v>203</v>
      </c>
      <c r="AF52" s="544" t="s">
        <v>204</v>
      </c>
      <c r="AG52" s="545" t="str">
        <f t="shared" si="5"/>
        <v/>
      </c>
      <c r="AH52" s="546" t="s">
        <v>205</v>
      </c>
      <c r="AI52" s="547" t="str">
        <f t="shared" si="8"/>
        <v/>
      </c>
      <c r="AK52" s="132" t="str">
        <f t="shared" si="6"/>
        <v>○</v>
      </c>
      <c r="AL52" s="133" t="str">
        <f t="shared" si="7"/>
        <v/>
      </c>
      <c r="AM52" s="134"/>
      <c r="AN52" s="134"/>
      <c r="AO52" s="134"/>
      <c r="AP52" s="134"/>
      <c r="AQ52" s="134"/>
      <c r="AR52" s="134"/>
      <c r="AS52" s="134"/>
      <c r="AT52" s="134"/>
      <c r="AU52" s="566"/>
    </row>
    <row r="53" spans="1:47" ht="37.5" customHeight="1" thickBot="1">
      <c r="A53" s="536">
        <f t="shared" si="4"/>
        <v>42</v>
      </c>
      <c r="B53" s="537" t="str">
        <f>IF(基本情報入力シート!C75="","",基本情報入力シート!C75)</f>
        <v/>
      </c>
      <c r="C53" s="538" t="str">
        <f>IF(基本情報入力シート!D75="","",基本情報入力シート!D75)</f>
        <v/>
      </c>
      <c r="D53" s="538" t="str">
        <f>IF(基本情報入力シート!E75="","",基本情報入力シート!E75)</f>
        <v/>
      </c>
      <c r="E53" s="538" t="str">
        <f>IF(基本情報入力シート!F75="","",基本情報入力シート!F75)</f>
        <v/>
      </c>
      <c r="F53" s="538" t="str">
        <f>IF(基本情報入力シート!G75="","",基本情報入力シート!G75)</f>
        <v/>
      </c>
      <c r="G53" s="538" t="str">
        <f>IF(基本情報入力シート!H75="","",基本情報入力シート!H75)</f>
        <v/>
      </c>
      <c r="H53" s="538" t="str">
        <f>IF(基本情報入力シート!I75="","",基本情報入力シート!I75)</f>
        <v/>
      </c>
      <c r="I53" s="538" t="str">
        <f>IF(基本情報入力シート!J75="","",基本情報入力シート!J75)</f>
        <v/>
      </c>
      <c r="J53" s="538" t="str">
        <f>IF(基本情報入力シート!K75="","",基本情報入力シート!K75)</f>
        <v/>
      </c>
      <c r="K53" s="539" t="str">
        <f>IF(基本情報入力シート!L75="","",基本情報入力シート!L75)</f>
        <v/>
      </c>
      <c r="L53" s="536" t="str">
        <f>IF(基本情報入力シート!M75="","",基本情報入力シート!M75)</f>
        <v/>
      </c>
      <c r="M53" s="536" t="str">
        <f>IF(基本情報入力シート!R75="","",基本情報入力シート!R75)</f>
        <v/>
      </c>
      <c r="N53" s="536" t="str">
        <f>IF(基本情報入力シート!W75="","",基本情報入力シート!W75)</f>
        <v/>
      </c>
      <c r="O53" s="536" t="str">
        <f>IF(基本情報入力シート!X75="","",基本情報入力シート!X75)</f>
        <v/>
      </c>
      <c r="P53" s="540" t="str">
        <f>IF(基本情報入力シート!Y75="","",基本情報入力シート!Y75)</f>
        <v/>
      </c>
      <c r="Q53" s="541" t="str">
        <f>IF(基本情報入力シート!Z75="","",基本情報入力シート!Z75)</f>
        <v/>
      </c>
      <c r="R53" s="564" t="str">
        <f>IF(基本情報入力シート!AA75="","",基本情報入力シート!AA75)</f>
        <v/>
      </c>
      <c r="S53" s="61"/>
      <c r="T53" s="62"/>
      <c r="U53" s="565" t="str">
        <f>IF(P53="","",VLOOKUP(P53,'【参考】数式用 '!$A$5:$I$26,MATCH(T53,'【参考】数式用 '!$H$4:$I$4,0)+7,0))</f>
        <v/>
      </c>
      <c r="V53" s="610" t="str">
        <f>IF(P53="","",IF(T53&lt;&gt;"特定加算Ⅰ","該当なし",VLOOKUP(P53,'【参考】数式用 '!$A$5:$J$26,10,FALSE)))</f>
        <v/>
      </c>
      <c r="W53" s="123" t="s">
        <v>200</v>
      </c>
      <c r="X53" s="63"/>
      <c r="Y53" s="120" t="s">
        <v>201</v>
      </c>
      <c r="Z53" s="63"/>
      <c r="AA53" s="120" t="s">
        <v>202</v>
      </c>
      <c r="AB53" s="63"/>
      <c r="AC53" s="120" t="s">
        <v>201</v>
      </c>
      <c r="AD53" s="63"/>
      <c r="AE53" s="120" t="s">
        <v>203</v>
      </c>
      <c r="AF53" s="544" t="s">
        <v>204</v>
      </c>
      <c r="AG53" s="545" t="str">
        <f t="shared" si="5"/>
        <v/>
      </c>
      <c r="AH53" s="546" t="s">
        <v>205</v>
      </c>
      <c r="AI53" s="547" t="str">
        <f t="shared" si="8"/>
        <v/>
      </c>
      <c r="AK53" s="132" t="str">
        <f t="shared" si="6"/>
        <v>○</v>
      </c>
      <c r="AL53" s="133" t="str">
        <f t="shared" si="7"/>
        <v/>
      </c>
      <c r="AM53" s="134"/>
      <c r="AN53" s="134"/>
      <c r="AO53" s="134"/>
      <c r="AP53" s="134"/>
      <c r="AQ53" s="134"/>
      <c r="AR53" s="134"/>
      <c r="AS53" s="134"/>
      <c r="AT53" s="134"/>
      <c r="AU53" s="566"/>
    </row>
    <row r="54" spans="1:47" ht="37.5" customHeight="1" thickBot="1">
      <c r="A54" s="536">
        <f t="shared" si="4"/>
        <v>43</v>
      </c>
      <c r="B54" s="537" t="str">
        <f>IF(基本情報入力シート!C76="","",基本情報入力シート!C76)</f>
        <v/>
      </c>
      <c r="C54" s="538" t="str">
        <f>IF(基本情報入力シート!D76="","",基本情報入力シート!D76)</f>
        <v/>
      </c>
      <c r="D54" s="538" t="str">
        <f>IF(基本情報入力シート!E76="","",基本情報入力シート!E76)</f>
        <v/>
      </c>
      <c r="E54" s="538" t="str">
        <f>IF(基本情報入力シート!F76="","",基本情報入力シート!F76)</f>
        <v/>
      </c>
      <c r="F54" s="538" t="str">
        <f>IF(基本情報入力シート!G76="","",基本情報入力シート!G76)</f>
        <v/>
      </c>
      <c r="G54" s="538" t="str">
        <f>IF(基本情報入力シート!H76="","",基本情報入力シート!H76)</f>
        <v/>
      </c>
      <c r="H54" s="538" t="str">
        <f>IF(基本情報入力シート!I76="","",基本情報入力シート!I76)</f>
        <v/>
      </c>
      <c r="I54" s="538" t="str">
        <f>IF(基本情報入力シート!J76="","",基本情報入力シート!J76)</f>
        <v/>
      </c>
      <c r="J54" s="538" t="str">
        <f>IF(基本情報入力シート!K76="","",基本情報入力シート!K76)</f>
        <v/>
      </c>
      <c r="K54" s="539" t="str">
        <f>IF(基本情報入力シート!L76="","",基本情報入力シート!L76)</f>
        <v/>
      </c>
      <c r="L54" s="536" t="str">
        <f>IF(基本情報入力シート!M76="","",基本情報入力シート!M76)</f>
        <v/>
      </c>
      <c r="M54" s="536" t="str">
        <f>IF(基本情報入力シート!R76="","",基本情報入力シート!R76)</f>
        <v/>
      </c>
      <c r="N54" s="536" t="str">
        <f>IF(基本情報入力シート!W76="","",基本情報入力シート!W76)</f>
        <v/>
      </c>
      <c r="O54" s="536" t="str">
        <f>IF(基本情報入力シート!X76="","",基本情報入力シート!X76)</f>
        <v/>
      </c>
      <c r="P54" s="540" t="str">
        <f>IF(基本情報入力シート!Y76="","",基本情報入力シート!Y76)</f>
        <v/>
      </c>
      <c r="Q54" s="541" t="str">
        <f>IF(基本情報入力シート!Z76="","",基本情報入力シート!Z76)</f>
        <v/>
      </c>
      <c r="R54" s="564" t="str">
        <f>IF(基本情報入力シート!AA76="","",基本情報入力シート!AA76)</f>
        <v/>
      </c>
      <c r="S54" s="61"/>
      <c r="T54" s="62"/>
      <c r="U54" s="565" t="str">
        <f>IF(P54="","",VLOOKUP(P54,'【参考】数式用 '!$A$5:$I$26,MATCH(T54,'【参考】数式用 '!$H$4:$I$4,0)+7,0))</f>
        <v/>
      </c>
      <c r="V54" s="610" t="str">
        <f>IF(P54="","",IF(T54&lt;&gt;"特定加算Ⅰ","該当なし",VLOOKUP(P54,'【参考】数式用 '!$A$5:$J$26,10,FALSE)))</f>
        <v/>
      </c>
      <c r="W54" s="123" t="s">
        <v>200</v>
      </c>
      <c r="X54" s="63"/>
      <c r="Y54" s="120" t="s">
        <v>201</v>
      </c>
      <c r="Z54" s="63"/>
      <c r="AA54" s="120" t="s">
        <v>202</v>
      </c>
      <c r="AB54" s="63"/>
      <c r="AC54" s="120" t="s">
        <v>201</v>
      </c>
      <c r="AD54" s="63"/>
      <c r="AE54" s="120" t="s">
        <v>203</v>
      </c>
      <c r="AF54" s="544" t="s">
        <v>204</v>
      </c>
      <c r="AG54" s="545" t="str">
        <f t="shared" si="5"/>
        <v/>
      </c>
      <c r="AH54" s="546" t="s">
        <v>205</v>
      </c>
      <c r="AI54" s="547" t="str">
        <f t="shared" si="8"/>
        <v/>
      </c>
      <c r="AK54" s="132" t="str">
        <f t="shared" si="6"/>
        <v>○</v>
      </c>
      <c r="AL54" s="133" t="str">
        <f t="shared" si="7"/>
        <v/>
      </c>
      <c r="AM54" s="134"/>
      <c r="AN54" s="134"/>
      <c r="AO54" s="134"/>
      <c r="AP54" s="134"/>
      <c r="AQ54" s="134"/>
      <c r="AR54" s="134"/>
      <c r="AS54" s="134"/>
      <c r="AT54" s="134"/>
      <c r="AU54" s="566"/>
    </row>
    <row r="55" spans="1:47" ht="37.5" customHeight="1" thickBot="1">
      <c r="A55" s="536">
        <f t="shared" si="4"/>
        <v>44</v>
      </c>
      <c r="B55" s="537" t="str">
        <f>IF(基本情報入力シート!C77="","",基本情報入力シート!C77)</f>
        <v/>
      </c>
      <c r="C55" s="538" t="str">
        <f>IF(基本情報入力シート!D77="","",基本情報入力シート!D77)</f>
        <v/>
      </c>
      <c r="D55" s="538" t="str">
        <f>IF(基本情報入力シート!E77="","",基本情報入力シート!E77)</f>
        <v/>
      </c>
      <c r="E55" s="538" t="str">
        <f>IF(基本情報入力シート!F77="","",基本情報入力シート!F77)</f>
        <v/>
      </c>
      <c r="F55" s="538" t="str">
        <f>IF(基本情報入力シート!G77="","",基本情報入力シート!G77)</f>
        <v/>
      </c>
      <c r="G55" s="538" t="str">
        <f>IF(基本情報入力シート!H77="","",基本情報入力シート!H77)</f>
        <v/>
      </c>
      <c r="H55" s="538" t="str">
        <f>IF(基本情報入力シート!I77="","",基本情報入力シート!I77)</f>
        <v/>
      </c>
      <c r="I55" s="538" t="str">
        <f>IF(基本情報入力シート!J77="","",基本情報入力シート!J77)</f>
        <v/>
      </c>
      <c r="J55" s="538" t="str">
        <f>IF(基本情報入力シート!K77="","",基本情報入力シート!K77)</f>
        <v/>
      </c>
      <c r="K55" s="539" t="str">
        <f>IF(基本情報入力シート!L77="","",基本情報入力シート!L77)</f>
        <v/>
      </c>
      <c r="L55" s="536" t="str">
        <f>IF(基本情報入力シート!M77="","",基本情報入力シート!M77)</f>
        <v/>
      </c>
      <c r="M55" s="536" t="str">
        <f>IF(基本情報入力シート!R77="","",基本情報入力シート!R77)</f>
        <v/>
      </c>
      <c r="N55" s="536" t="str">
        <f>IF(基本情報入力シート!W77="","",基本情報入力シート!W77)</f>
        <v/>
      </c>
      <c r="O55" s="536" t="str">
        <f>IF(基本情報入力シート!X77="","",基本情報入力シート!X77)</f>
        <v/>
      </c>
      <c r="P55" s="540" t="str">
        <f>IF(基本情報入力シート!Y77="","",基本情報入力シート!Y77)</f>
        <v/>
      </c>
      <c r="Q55" s="541" t="str">
        <f>IF(基本情報入力シート!Z77="","",基本情報入力シート!Z77)</f>
        <v/>
      </c>
      <c r="R55" s="564" t="str">
        <f>IF(基本情報入力シート!AA77="","",基本情報入力シート!AA77)</f>
        <v/>
      </c>
      <c r="S55" s="61"/>
      <c r="T55" s="62"/>
      <c r="U55" s="565" t="str">
        <f>IF(P55="","",VLOOKUP(P55,'【参考】数式用 '!$A$5:$I$26,MATCH(T55,'【参考】数式用 '!$H$4:$I$4,0)+7,0))</f>
        <v/>
      </c>
      <c r="V55" s="610" t="str">
        <f>IF(P55="","",IF(T55&lt;&gt;"特定加算Ⅰ","該当なし",VLOOKUP(P55,'【参考】数式用 '!$A$5:$J$26,10,FALSE)))</f>
        <v/>
      </c>
      <c r="W55" s="123" t="s">
        <v>200</v>
      </c>
      <c r="X55" s="63"/>
      <c r="Y55" s="120" t="s">
        <v>201</v>
      </c>
      <c r="Z55" s="63"/>
      <c r="AA55" s="120" t="s">
        <v>202</v>
      </c>
      <c r="AB55" s="63"/>
      <c r="AC55" s="120" t="s">
        <v>201</v>
      </c>
      <c r="AD55" s="63"/>
      <c r="AE55" s="120" t="s">
        <v>203</v>
      </c>
      <c r="AF55" s="544" t="s">
        <v>204</v>
      </c>
      <c r="AG55" s="545" t="str">
        <f t="shared" si="5"/>
        <v/>
      </c>
      <c r="AH55" s="546" t="s">
        <v>205</v>
      </c>
      <c r="AI55" s="547" t="str">
        <f t="shared" si="8"/>
        <v/>
      </c>
      <c r="AK55" s="132" t="str">
        <f t="shared" si="6"/>
        <v>○</v>
      </c>
      <c r="AL55" s="133" t="str">
        <f t="shared" si="7"/>
        <v/>
      </c>
      <c r="AM55" s="134"/>
      <c r="AN55" s="134"/>
      <c r="AO55" s="134"/>
      <c r="AP55" s="134"/>
      <c r="AQ55" s="134"/>
      <c r="AR55" s="134"/>
      <c r="AS55" s="134"/>
      <c r="AT55" s="134"/>
      <c r="AU55" s="566"/>
    </row>
    <row r="56" spans="1:47" ht="37.5" customHeight="1" thickBot="1">
      <c r="A56" s="536">
        <f t="shared" si="4"/>
        <v>45</v>
      </c>
      <c r="B56" s="537" t="str">
        <f>IF(基本情報入力シート!C78="","",基本情報入力シート!C78)</f>
        <v/>
      </c>
      <c r="C56" s="538" t="str">
        <f>IF(基本情報入力シート!D78="","",基本情報入力シート!D78)</f>
        <v/>
      </c>
      <c r="D56" s="538" t="str">
        <f>IF(基本情報入力シート!E78="","",基本情報入力シート!E78)</f>
        <v/>
      </c>
      <c r="E56" s="538" t="str">
        <f>IF(基本情報入力シート!F78="","",基本情報入力シート!F78)</f>
        <v/>
      </c>
      <c r="F56" s="538" t="str">
        <f>IF(基本情報入力シート!G78="","",基本情報入力シート!G78)</f>
        <v/>
      </c>
      <c r="G56" s="538" t="str">
        <f>IF(基本情報入力シート!H78="","",基本情報入力シート!H78)</f>
        <v/>
      </c>
      <c r="H56" s="538" t="str">
        <f>IF(基本情報入力シート!I78="","",基本情報入力シート!I78)</f>
        <v/>
      </c>
      <c r="I56" s="538" t="str">
        <f>IF(基本情報入力シート!J78="","",基本情報入力シート!J78)</f>
        <v/>
      </c>
      <c r="J56" s="538" t="str">
        <f>IF(基本情報入力シート!K78="","",基本情報入力シート!K78)</f>
        <v/>
      </c>
      <c r="K56" s="539" t="str">
        <f>IF(基本情報入力シート!L78="","",基本情報入力シート!L78)</f>
        <v/>
      </c>
      <c r="L56" s="536" t="str">
        <f>IF(基本情報入力シート!M78="","",基本情報入力シート!M78)</f>
        <v/>
      </c>
      <c r="M56" s="536" t="str">
        <f>IF(基本情報入力シート!R78="","",基本情報入力シート!R78)</f>
        <v/>
      </c>
      <c r="N56" s="536" t="str">
        <f>IF(基本情報入力シート!W78="","",基本情報入力シート!W78)</f>
        <v/>
      </c>
      <c r="O56" s="536" t="str">
        <f>IF(基本情報入力シート!X78="","",基本情報入力シート!X78)</f>
        <v/>
      </c>
      <c r="P56" s="540" t="str">
        <f>IF(基本情報入力シート!Y78="","",基本情報入力シート!Y78)</f>
        <v/>
      </c>
      <c r="Q56" s="541" t="str">
        <f>IF(基本情報入力シート!Z78="","",基本情報入力シート!Z78)</f>
        <v/>
      </c>
      <c r="R56" s="564" t="str">
        <f>IF(基本情報入力シート!AA78="","",基本情報入力シート!AA78)</f>
        <v/>
      </c>
      <c r="S56" s="61"/>
      <c r="T56" s="62"/>
      <c r="U56" s="565" t="str">
        <f>IF(P56="","",VLOOKUP(P56,'【参考】数式用 '!$A$5:$I$26,MATCH(T56,'【参考】数式用 '!$H$4:$I$4,0)+7,0))</f>
        <v/>
      </c>
      <c r="V56" s="610" t="str">
        <f>IF(P56="","",IF(T56&lt;&gt;"特定加算Ⅰ","該当なし",VLOOKUP(P56,'【参考】数式用 '!$A$5:$J$26,10,FALSE)))</f>
        <v/>
      </c>
      <c r="W56" s="123" t="s">
        <v>200</v>
      </c>
      <c r="X56" s="63"/>
      <c r="Y56" s="120" t="s">
        <v>201</v>
      </c>
      <c r="Z56" s="63"/>
      <c r="AA56" s="120" t="s">
        <v>202</v>
      </c>
      <c r="AB56" s="63"/>
      <c r="AC56" s="120" t="s">
        <v>201</v>
      </c>
      <c r="AD56" s="63"/>
      <c r="AE56" s="120" t="s">
        <v>203</v>
      </c>
      <c r="AF56" s="544" t="s">
        <v>204</v>
      </c>
      <c r="AG56" s="545" t="str">
        <f t="shared" si="5"/>
        <v/>
      </c>
      <c r="AH56" s="546" t="s">
        <v>205</v>
      </c>
      <c r="AI56" s="547" t="str">
        <f t="shared" si="8"/>
        <v/>
      </c>
      <c r="AK56" s="132" t="str">
        <f t="shared" si="6"/>
        <v>○</v>
      </c>
      <c r="AL56" s="133" t="str">
        <f t="shared" si="7"/>
        <v/>
      </c>
      <c r="AM56" s="134"/>
      <c r="AN56" s="134"/>
      <c r="AO56" s="134"/>
      <c r="AP56" s="134"/>
      <c r="AQ56" s="134"/>
      <c r="AR56" s="134"/>
      <c r="AS56" s="134"/>
      <c r="AT56" s="134"/>
      <c r="AU56" s="566"/>
    </row>
    <row r="57" spans="1:47" ht="37.5" customHeight="1" thickBot="1">
      <c r="A57" s="536">
        <f t="shared" si="4"/>
        <v>46</v>
      </c>
      <c r="B57" s="537" t="str">
        <f>IF(基本情報入力シート!C79="","",基本情報入力シート!C79)</f>
        <v/>
      </c>
      <c r="C57" s="538" t="str">
        <f>IF(基本情報入力シート!D79="","",基本情報入力シート!D79)</f>
        <v/>
      </c>
      <c r="D57" s="538" t="str">
        <f>IF(基本情報入力シート!E79="","",基本情報入力シート!E79)</f>
        <v/>
      </c>
      <c r="E57" s="538" t="str">
        <f>IF(基本情報入力シート!F79="","",基本情報入力シート!F79)</f>
        <v/>
      </c>
      <c r="F57" s="538" t="str">
        <f>IF(基本情報入力シート!G79="","",基本情報入力シート!G79)</f>
        <v/>
      </c>
      <c r="G57" s="538" t="str">
        <f>IF(基本情報入力シート!H79="","",基本情報入力シート!H79)</f>
        <v/>
      </c>
      <c r="H57" s="538" t="str">
        <f>IF(基本情報入力シート!I79="","",基本情報入力シート!I79)</f>
        <v/>
      </c>
      <c r="I57" s="538" t="str">
        <f>IF(基本情報入力シート!J79="","",基本情報入力シート!J79)</f>
        <v/>
      </c>
      <c r="J57" s="538" t="str">
        <f>IF(基本情報入力シート!K79="","",基本情報入力シート!K79)</f>
        <v/>
      </c>
      <c r="K57" s="539" t="str">
        <f>IF(基本情報入力シート!L79="","",基本情報入力シート!L79)</f>
        <v/>
      </c>
      <c r="L57" s="536" t="str">
        <f>IF(基本情報入力シート!M79="","",基本情報入力シート!M79)</f>
        <v/>
      </c>
      <c r="M57" s="536" t="str">
        <f>IF(基本情報入力シート!R79="","",基本情報入力シート!R79)</f>
        <v/>
      </c>
      <c r="N57" s="536" t="str">
        <f>IF(基本情報入力シート!W79="","",基本情報入力シート!W79)</f>
        <v/>
      </c>
      <c r="O57" s="536" t="str">
        <f>IF(基本情報入力シート!X79="","",基本情報入力シート!X79)</f>
        <v/>
      </c>
      <c r="P57" s="540" t="str">
        <f>IF(基本情報入力シート!Y79="","",基本情報入力シート!Y79)</f>
        <v/>
      </c>
      <c r="Q57" s="541" t="str">
        <f>IF(基本情報入力シート!Z79="","",基本情報入力シート!Z79)</f>
        <v/>
      </c>
      <c r="R57" s="564" t="str">
        <f>IF(基本情報入力シート!AA79="","",基本情報入力シート!AA79)</f>
        <v/>
      </c>
      <c r="S57" s="61"/>
      <c r="T57" s="62"/>
      <c r="U57" s="565" t="str">
        <f>IF(P57="","",VLOOKUP(P57,'【参考】数式用 '!$A$5:$I$26,MATCH(T57,'【参考】数式用 '!$H$4:$I$4,0)+7,0))</f>
        <v/>
      </c>
      <c r="V57" s="610" t="str">
        <f>IF(P57="","",IF(T57&lt;&gt;"特定加算Ⅰ","該当なし",VLOOKUP(P57,'【参考】数式用 '!$A$5:$J$26,10,FALSE)))</f>
        <v/>
      </c>
      <c r="W57" s="123" t="s">
        <v>200</v>
      </c>
      <c r="X57" s="63"/>
      <c r="Y57" s="120" t="s">
        <v>201</v>
      </c>
      <c r="Z57" s="63"/>
      <c r="AA57" s="120" t="s">
        <v>202</v>
      </c>
      <c r="AB57" s="63"/>
      <c r="AC57" s="120" t="s">
        <v>201</v>
      </c>
      <c r="AD57" s="63"/>
      <c r="AE57" s="120" t="s">
        <v>203</v>
      </c>
      <c r="AF57" s="544" t="s">
        <v>204</v>
      </c>
      <c r="AG57" s="545" t="str">
        <f t="shared" si="5"/>
        <v/>
      </c>
      <c r="AH57" s="546" t="s">
        <v>205</v>
      </c>
      <c r="AI57" s="547" t="str">
        <f t="shared" si="8"/>
        <v/>
      </c>
      <c r="AK57" s="132" t="str">
        <f t="shared" si="6"/>
        <v>○</v>
      </c>
      <c r="AL57" s="133" t="str">
        <f t="shared" si="7"/>
        <v/>
      </c>
      <c r="AM57" s="134"/>
      <c r="AN57" s="134"/>
      <c r="AO57" s="134"/>
      <c r="AP57" s="134"/>
      <c r="AQ57" s="134"/>
      <c r="AR57" s="134"/>
      <c r="AS57" s="134"/>
      <c r="AT57" s="134"/>
      <c r="AU57" s="566"/>
    </row>
    <row r="58" spans="1:47" ht="37.5" customHeight="1" thickBot="1">
      <c r="A58" s="536">
        <f t="shared" si="4"/>
        <v>47</v>
      </c>
      <c r="B58" s="537" t="str">
        <f>IF(基本情報入力シート!C80="","",基本情報入力シート!C80)</f>
        <v/>
      </c>
      <c r="C58" s="538" t="str">
        <f>IF(基本情報入力シート!D80="","",基本情報入力シート!D80)</f>
        <v/>
      </c>
      <c r="D58" s="538" t="str">
        <f>IF(基本情報入力シート!E80="","",基本情報入力シート!E80)</f>
        <v/>
      </c>
      <c r="E58" s="538" t="str">
        <f>IF(基本情報入力シート!F80="","",基本情報入力シート!F80)</f>
        <v/>
      </c>
      <c r="F58" s="538" t="str">
        <f>IF(基本情報入力シート!G80="","",基本情報入力シート!G80)</f>
        <v/>
      </c>
      <c r="G58" s="538" t="str">
        <f>IF(基本情報入力シート!H80="","",基本情報入力シート!H80)</f>
        <v/>
      </c>
      <c r="H58" s="538" t="str">
        <f>IF(基本情報入力シート!I80="","",基本情報入力シート!I80)</f>
        <v/>
      </c>
      <c r="I58" s="538" t="str">
        <f>IF(基本情報入力シート!J80="","",基本情報入力シート!J80)</f>
        <v/>
      </c>
      <c r="J58" s="538" t="str">
        <f>IF(基本情報入力シート!K80="","",基本情報入力シート!K80)</f>
        <v/>
      </c>
      <c r="K58" s="539" t="str">
        <f>IF(基本情報入力シート!L80="","",基本情報入力シート!L80)</f>
        <v/>
      </c>
      <c r="L58" s="536" t="str">
        <f>IF(基本情報入力シート!M80="","",基本情報入力シート!M80)</f>
        <v/>
      </c>
      <c r="M58" s="536" t="str">
        <f>IF(基本情報入力シート!R80="","",基本情報入力シート!R80)</f>
        <v/>
      </c>
      <c r="N58" s="536" t="str">
        <f>IF(基本情報入力シート!W80="","",基本情報入力シート!W80)</f>
        <v/>
      </c>
      <c r="O58" s="536" t="str">
        <f>IF(基本情報入力シート!X80="","",基本情報入力シート!X80)</f>
        <v/>
      </c>
      <c r="P58" s="540" t="str">
        <f>IF(基本情報入力シート!Y80="","",基本情報入力シート!Y80)</f>
        <v/>
      </c>
      <c r="Q58" s="541" t="str">
        <f>IF(基本情報入力シート!Z80="","",基本情報入力シート!Z80)</f>
        <v/>
      </c>
      <c r="R58" s="564" t="str">
        <f>IF(基本情報入力シート!AA80="","",基本情報入力シート!AA80)</f>
        <v/>
      </c>
      <c r="S58" s="61"/>
      <c r="T58" s="62"/>
      <c r="U58" s="565" t="str">
        <f>IF(P58="","",VLOOKUP(P58,'【参考】数式用 '!$A$5:$I$26,MATCH(T58,'【参考】数式用 '!$H$4:$I$4,0)+7,0))</f>
        <v/>
      </c>
      <c r="V58" s="610" t="str">
        <f>IF(P58="","",IF(T58&lt;&gt;"特定加算Ⅰ","該当なし",VLOOKUP(P58,'【参考】数式用 '!$A$5:$J$26,10,FALSE)))</f>
        <v/>
      </c>
      <c r="W58" s="123" t="s">
        <v>200</v>
      </c>
      <c r="X58" s="63"/>
      <c r="Y58" s="120" t="s">
        <v>201</v>
      </c>
      <c r="Z58" s="63"/>
      <c r="AA58" s="120" t="s">
        <v>202</v>
      </c>
      <c r="AB58" s="63"/>
      <c r="AC58" s="120" t="s">
        <v>201</v>
      </c>
      <c r="AD58" s="63"/>
      <c r="AE58" s="120" t="s">
        <v>203</v>
      </c>
      <c r="AF58" s="544" t="s">
        <v>204</v>
      </c>
      <c r="AG58" s="545" t="str">
        <f t="shared" si="5"/>
        <v/>
      </c>
      <c r="AH58" s="546" t="s">
        <v>205</v>
      </c>
      <c r="AI58" s="547" t="str">
        <f t="shared" si="8"/>
        <v/>
      </c>
      <c r="AK58" s="132" t="str">
        <f t="shared" si="6"/>
        <v>○</v>
      </c>
      <c r="AL58" s="133" t="str">
        <f t="shared" si="7"/>
        <v/>
      </c>
      <c r="AM58" s="134"/>
      <c r="AN58" s="134"/>
      <c r="AO58" s="134"/>
      <c r="AP58" s="134"/>
      <c r="AQ58" s="134"/>
      <c r="AR58" s="134"/>
      <c r="AS58" s="134"/>
      <c r="AT58" s="134"/>
      <c r="AU58" s="566"/>
    </row>
    <row r="59" spans="1:47" ht="37.5" customHeight="1" thickBot="1">
      <c r="A59" s="536">
        <f t="shared" si="4"/>
        <v>48</v>
      </c>
      <c r="B59" s="537" t="str">
        <f>IF(基本情報入力シート!C81="","",基本情報入力シート!C81)</f>
        <v/>
      </c>
      <c r="C59" s="538" t="str">
        <f>IF(基本情報入力シート!D81="","",基本情報入力シート!D81)</f>
        <v/>
      </c>
      <c r="D59" s="538" t="str">
        <f>IF(基本情報入力シート!E81="","",基本情報入力シート!E81)</f>
        <v/>
      </c>
      <c r="E59" s="538" t="str">
        <f>IF(基本情報入力シート!F81="","",基本情報入力シート!F81)</f>
        <v/>
      </c>
      <c r="F59" s="538" t="str">
        <f>IF(基本情報入力シート!G81="","",基本情報入力シート!G81)</f>
        <v/>
      </c>
      <c r="G59" s="538" t="str">
        <f>IF(基本情報入力シート!H81="","",基本情報入力シート!H81)</f>
        <v/>
      </c>
      <c r="H59" s="538" t="str">
        <f>IF(基本情報入力シート!I81="","",基本情報入力シート!I81)</f>
        <v/>
      </c>
      <c r="I59" s="538" t="str">
        <f>IF(基本情報入力シート!J81="","",基本情報入力シート!J81)</f>
        <v/>
      </c>
      <c r="J59" s="538" t="str">
        <f>IF(基本情報入力シート!K81="","",基本情報入力シート!K81)</f>
        <v/>
      </c>
      <c r="K59" s="539" t="str">
        <f>IF(基本情報入力シート!L81="","",基本情報入力シート!L81)</f>
        <v/>
      </c>
      <c r="L59" s="536" t="str">
        <f>IF(基本情報入力シート!M81="","",基本情報入力シート!M81)</f>
        <v/>
      </c>
      <c r="M59" s="536" t="str">
        <f>IF(基本情報入力シート!R81="","",基本情報入力シート!R81)</f>
        <v/>
      </c>
      <c r="N59" s="536" t="str">
        <f>IF(基本情報入力シート!W81="","",基本情報入力シート!W81)</f>
        <v/>
      </c>
      <c r="O59" s="536" t="str">
        <f>IF(基本情報入力シート!X81="","",基本情報入力シート!X81)</f>
        <v/>
      </c>
      <c r="P59" s="540" t="str">
        <f>IF(基本情報入力シート!Y81="","",基本情報入力シート!Y81)</f>
        <v/>
      </c>
      <c r="Q59" s="541" t="str">
        <f>IF(基本情報入力シート!Z81="","",基本情報入力シート!Z81)</f>
        <v/>
      </c>
      <c r="R59" s="564" t="str">
        <f>IF(基本情報入力シート!AA81="","",基本情報入力シート!AA81)</f>
        <v/>
      </c>
      <c r="S59" s="61"/>
      <c r="T59" s="62"/>
      <c r="U59" s="565" t="str">
        <f>IF(P59="","",VLOOKUP(P59,'【参考】数式用 '!$A$5:$I$26,MATCH(T59,'【参考】数式用 '!$H$4:$I$4,0)+7,0))</f>
        <v/>
      </c>
      <c r="V59" s="610" t="str">
        <f>IF(P59="","",IF(T59&lt;&gt;"特定加算Ⅰ","該当なし",VLOOKUP(P59,'【参考】数式用 '!$A$5:$J$26,10,FALSE)))</f>
        <v/>
      </c>
      <c r="W59" s="123" t="s">
        <v>200</v>
      </c>
      <c r="X59" s="63"/>
      <c r="Y59" s="120" t="s">
        <v>201</v>
      </c>
      <c r="Z59" s="63"/>
      <c r="AA59" s="120" t="s">
        <v>202</v>
      </c>
      <c r="AB59" s="63"/>
      <c r="AC59" s="120" t="s">
        <v>201</v>
      </c>
      <c r="AD59" s="63"/>
      <c r="AE59" s="120" t="s">
        <v>203</v>
      </c>
      <c r="AF59" s="544" t="s">
        <v>204</v>
      </c>
      <c r="AG59" s="545" t="str">
        <f t="shared" si="5"/>
        <v/>
      </c>
      <c r="AH59" s="546" t="s">
        <v>205</v>
      </c>
      <c r="AI59" s="547" t="str">
        <f t="shared" si="8"/>
        <v/>
      </c>
      <c r="AK59" s="132" t="str">
        <f t="shared" si="6"/>
        <v>○</v>
      </c>
      <c r="AL59" s="133" t="str">
        <f t="shared" si="7"/>
        <v/>
      </c>
      <c r="AM59" s="134"/>
      <c r="AN59" s="134"/>
      <c r="AO59" s="134"/>
      <c r="AP59" s="134"/>
      <c r="AQ59" s="134"/>
      <c r="AR59" s="134"/>
      <c r="AS59" s="134"/>
      <c r="AT59" s="134"/>
      <c r="AU59" s="566"/>
    </row>
    <row r="60" spans="1:47" ht="37.5" customHeight="1" thickBot="1">
      <c r="A60" s="536">
        <f t="shared" si="4"/>
        <v>49</v>
      </c>
      <c r="B60" s="537" t="str">
        <f>IF(基本情報入力シート!C82="","",基本情報入力シート!C82)</f>
        <v/>
      </c>
      <c r="C60" s="538" t="str">
        <f>IF(基本情報入力シート!D82="","",基本情報入力シート!D82)</f>
        <v/>
      </c>
      <c r="D60" s="538" t="str">
        <f>IF(基本情報入力シート!E82="","",基本情報入力シート!E82)</f>
        <v/>
      </c>
      <c r="E60" s="538" t="str">
        <f>IF(基本情報入力シート!F82="","",基本情報入力シート!F82)</f>
        <v/>
      </c>
      <c r="F60" s="538" t="str">
        <f>IF(基本情報入力シート!G82="","",基本情報入力シート!G82)</f>
        <v/>
      </c>
      <c r="G60" s="538" t="str">
        <f>IF(基本情報入力シート!H82="","",基本情報入力シート!H82)</f>
        <v/>
      </c>
      <c r="H60" s="538" t="str">
        <f>IF(基本情報入力シート!I82="","",基本情報入力シート!I82)</f>
        <v/>
      </c>
      <c r="I60" s="538" t="str">
        <f>IF(基本情報入力シート!J82="","",基本情報入力シート!J82)</f>
        <v/>
      </c>
      <c r="J60" s="538" t="str">
        <f>IF(基本情報入力シート!K82="","",基本情報入力シート!K82)</f>
        <v/>
      </c>
      <c r="K60" s="539" t="str">
        <f>IF(基本情報入力シート!L82="","",基本情報入力シート!L82)</f>
        <v/>
      </c>
      <c r="L60" s="536" t="str">
        <f>IF(基本情報入力シート!M82="","",基本情報入力シート!M82)</f>
        <v/>
      </c>
      <c r="M60" s="536" t="str">
        <f>IF(基本情報入力シート!R82="","",基本情報入力シート!R82)</f>
        <v/>
      </c>
      <c r="N60" s="536" t="str">
        <f>IF(基本情報入力シート!W82="","",基本情報入力シート!W82)</f>
        <v/>
      </c>
      <c r="O60" s="536" t="str">
        <f>IF(基本情報入力シート!X82="","",基本情報入力シート!X82)</f>
        <v/>
      </c>
      <c r="P60" s="540" t="str">
        <f>IF(基本情報入力シート!Y82="","",基本情報入力シート!Y82)</f>
        <v/>
      </c>
      <c r="Q60" s="541" t="str">
        <f>IF(基本情報入力シート!Z82="","",基本情報入力シート!Z82)</f>
        <v/>
      </c>
      <c r="R60" s="564" t="str">
        <f>IF(基本情報入力シート!AA82="","",基本情報入力シート!AA82)</f>
        <v/>
      </c>
      <c r="S60" s="61"/>
      <c r="T60" s="62"/>
      <c r="U60" s="565" t="str">
        <f>IF(P60="","",VLOOKUP(P60,'【参考】数式用 '!$A$5:$I$26,MATCH(T60,'【参考】数式用 '!$H$4:$I$4,0)+7,0))</f>
        <v/>
      </c>
      <c r="V60" s="610" t="str">
        <f>IF(P60="","",IF(T60&lt;&gt;"特定加算Ⅰ","該当なし",VLOOKUP(P60,'【参考】数式用 '!$A$5:$J$26,10,FALSE)))</f>
        <v/>
      </c>
      <c r="W60" s="123" t="s">
        <v>200</v>
      </c>
      <c r="X60" s="63"/>
      <c r="Y60" s="120" t="s">
        <v>201</v>
      </c>
      <c r="Z60" s="63"/>
      <c r="AA60" s="120" t="s">
        <v>202</v>
      </c>
      <c r="AB60" s="63"/>
      <c r="AC60" s="120" t="s">
        <v>201</v>
      </c>
      <c r="AD60" s="63"/>
      <c r="AE60" s="120" t="s">
        <v>203</v>
      </c>
      <c r="AF60" s="544" t="s">
        <v>204</v>
      </c>
      <c r="AG60" s="545" t="str">
        <f t="shared" si="5"/>
        <v/>
      </c>
      <c r="AH60" s="546" t="s">
        <v>205</v>
      </c>
      <c r="AI60" s="547" t="str">
        <f t="shared" si="8"/>
        <v/>
      </c>
      <c r="AK60" s="132" t="str">
        <f t="shared" si="6"/>
        <v>○</v>
      </c>
      <c r="AL60" s="133" t="str">
        <f t="shared" si="7"/>
        <v/>
      </c>
      <c r="AM60" s="134"/>
      <c r="AN60" s="134"/>
      <c r="AO60" s="134"/>
      <c r="AP60" s="134"/>
      <c r="AQ60" s="134"/>
      <c r="AR60" s="134"/>
      <c r="AS60" s="134"/>
      <c r="AT60" s="134"/>
      <c r="AU60" s="566"/>
    </row>
    <row r="61" spans="1:47" ht="37.5" customHeight="1" thickBot="1">
      <c r="A61" s="536">
        <f t="shared" si="4"/>
        <v>50</v>
      </c>
      <c r="B61" s="537" t="str">
        <f>IF(基本情報入力シート!C83="","",基本情報入力シート!C83)</f>
        <v/>
      </c>
      <c r="C61" s="538" t="str">
        <f>IF(基本情報入力シート!D83="","",基本情報入力シート!D83)</f>
        <v/>
      </c>
      <c r="D61" s="538" t="str">
        <f>IF(基本情報入力シート!E83="","",基本情報入力シート!E83)</f>
        <v/>
      </c>
      <c r="E61" s="538" t="str">
        <f>IF(基本情報入力シート!F83="","",基本情報入力シート!F83)</f>
        <v/>
      </c>
      <c r="F61" s="538" t="str">
        <f>IF(基本情報入力シート!G83="","",基本情報入力シート!G83)</f>
        <v/>
      </c>
      <c r="G61" s="538" t="str">
        <f>IF(基本情報入力シート!H83="","",基本情報入力シート!H83)</f>
        <v/>
      </c>
      <c r="H61" s="538" t="str">
        <f>IF(基本情報入力シート!I83="","",基本情報入力シート!I83)</f>
        <v/>
      </c>
      <c r="I61" s="538" t="str">
        <f>IF(基本情報入力シート!J83="","",基本情報入力シート!J83)</f>
        <v/>
      </c>
      <c r="J61" s="538" t="str">
        <f>IF(基本情報入力シート!K83="","",基本情報入力シート!K83)</f>
        <v/>
      </c>
      <c r="K61" s="539" t="str">
        <f>IF(基本情報入力シート!L83="","",基本情報入力シート!L83)</f>
        <v/>
      </c>
      <c r="L61" s="536" t="str">
        <f>IF(基本情報入力シート!M83="","",基本情報入力シート!M83)</f>
        <v/>
      </c>
      <c r="M61" s="536" t="str">
        <f>IF(基本情報入力シート!R83="","",基本情報入力シート!R83)</f>
        <v/>
      </c>
      <c r="N61" s="536" t="str">
        <f>IF(基本情報入力シート!W83="","",基本情報入力シート!W83)</f>
        <v/>
      </c>
      <c r="O61" s="536" t="str">
        <f>IF(基本情報入力シート!X83="","",基本情報入力シート!X83)</f>
        <v/>
      </c>
      <c r="P61" s="540" t="str">
        <f>IF(基本情報入力シート!Y83="","",基本情報入力シート!Y83)</f>
        <v/>
      </c>
      <c r="Q61" s="541" t="str">
        <f>IF(基本情報入力シート!Z83="","",基本情報入力シート!Z83)</f>
        <v/>
      </c>
      <c r="R61" s="564" t="str">
        <f>IF(基本情報入力シート!AA83="","",基本情報入力シート!AA83)</f>
        <v/>
      </c>
      <c r="S61" s="61"/>
      <c r="T61" s="62"/>
      <c r="U61" s="565" t="str">
        <f>IF(P61="","",VLOOKUP(P61,'【参考】数式用 '!$A$5:$I$26,MATCH(T61,'【参考】数式用 '!$H$4:$I$4,0)+7,0))</f>
        <v/>
      </c>
      <c r="V61" s="610" t="str">
        <f>IF(P61="","",IF(T61&lt;&gt;"特定加算Ⅰ","該当なし",VLOOKUP(P61,'【参考】数式用 '!$A$5:$J$26,10,FALSE)))</f>
        <v/>
      </c>
      <c r="W61" s="123" t="s">
        <v>200</v>
      </c>
      <c r="X61" s="63"/>
      <c r="Y61" s="120" t="s">
        <v>201</v>
      </c>
      <c r="Z61" s="63"/>
      <c r="AA61" s="120" t="s">
        <v>202</v>
      </c>
      <c r="AB61" s="63"/>
      <c r="AC61" s="120" t="s">
        <v>201</v>
      </c>
      <c r="AD61" s="63"/>
      <c r="AE61" s="120" t="s">
        <v>203</v>
      </c>
      <c r="AF61" s="544" t="s">
        <v>204</v>
      </c>
      <c r="AG61" s="545" t="str">
        <f t="shared" si="5"/>
        <v/>
      </c>
      <c r="AH61" s="546" t="s">
        <v>205</v>
      </c>
      <c r="AI61" s="547" t="str">
        <f t="shared" si="8"/>
        <v/>
      </c>
      <c r="AK61" s="132" t="str">
        <f t="shared" si="6"/>
        <v>○</v>
      </c>
      <c r="AL61" s="133" t="str">
        <f t="shared" si="7"/>
        <v/>
      </c>
      <c r="AM61" s="134"/>
      <c r="AN61" s="134"/>
      <c r="AO61" s="134"/>
      <c r="AP61" s="134"/>
      <c r="AQ61" s="134"/>
      <c r="AR61" s="134"/>
      <c r="AS61" s="134"/>
      <c r="AT61" s="134"/>
      <c r="AU61" s="566"/>
    </row>
    <row r="62" spans="1:47" ht="37.5" customHeight="1" thickBot="1">
      <c r="A62" s="536">
        <f t="shared" si="4"/>
        <v>51</v>
      </c>
      <c r="B62" s="537" t="str">
        <f>IF(基本情報入力シート!C84="","",基本情報入力シート!C84)</f>
        <v/>
      </c>
      <c r="C62" s="538" t="str">
        <f>IF(基本情報入力シート!D84="","",基本情報入力シート!D84)</f>
        <v/>
      </c>
      <c r="D62" s="538" t="str">
        <f>IF(基本情報入力シート!E84="","",基本情報入力シート!E84)</f>
        <v/>
      </c>
      <c r="E62" s="538" t="str">
        <f>IF(基本情報入力シート!F84="","",基本情報入力シート!F84)</f>
        <v/>
      </c>
      <c r="F62" s="538" t="str">
        <f>IF(基本情報入力シート!G84="","",基本情報入力シート!G84)</f>
        <v/>
      </c>
      <c r="G62" s="538" t="str">
        <f>IF(基本情報入力シート!H84="","",基本情報入力シート!H84)</f>
        <v/>
      </c>
      <c r="H62" s="538" t="str">
        <f>IF(基本情報入力シート!I84="","",基本情報入力シート!I84)</f>
        <v/>
      </c>
      <c r="I62" s="538" t="str">
        <f>IF(基本情報入力シート!J84="","",基本情報入力シート!J84)</f>
        <v/>
      </c>
      <c r="J62" s="538" t="str">
        <f>IF(基本情報入力シート!K84="","",基本情報入力シート!K84)</f>
        <v/>
      </c>
      <c r="K62" s="539" t="str">
        <f>IF(基本情報入力シート!L84="","",基本情報入力シート!L84)</f>
        <v/>
      </c>
      <c r="L62" s="536" t="str">
        <f>IF(基本情報入力シート!M84="","",基本情報入力シート!M84)</f>
        <v/>
      </c>
      <c r="M62" s="536" t="str">
        <f>IF(基本情報入力シート!R84="","",基本情報入力シート!R84)</f>
        <v/>
      </c>
      <c r="N62" s="536" t="str">
        <f>IF(基本情報入力シート!W84="","",基本情報入力シート!W84)</f>
        <v/>
      </c>
      <c r="O62" s="536" t="str">
        <f>IF(基本情報入力シート!X84="","",基本情報入力シート!X84)</f>
        <v/>
      </c>
      <c r="P62" s="540" t="str">
        <f>IF(基本情報入力シート!Y84="","",基本情報入力シート!Y84)</f>
        <v/>
      </c>
      <c r="Q62" s="541" t="str">
        <f>IF(基本情報入力シート!Z84="","",基本情報入力シート!Z84)</f>
        <v/>
      </c>
      <c r="R62" s="564" t="str">
        <f>IF(基本情報入力シート!AA84="","",基本情報入力シート!AA84)</f>
        <v/>
      </c>
      <c r="S62" s="61"/>
      <c r="T62" s="62"/>
      <c r="U62" s="565" t="str">
        <f>IF(P62="","",VLOOKUP(P62,'【参考】数式用 '!$A$5:$I$26,MATCH(T62,'【参考】数式用 '!$H$4:$I$4,0)+7,0))</f>
        <v/>
      </c>
      <c r="V62" s="610" t="str">
        <f>IF(P62="","",IF(T62&lt;&gt;"特定加算Ⅰ","該当なし",VLOOKUP(P62,'【参考】数式用 '!$A$5:$J$26,10,FALSE)))</f>
        <v/>
      </c>
      <c r="W62" s="123" t="s">
        <v>200</v>
      </c>
      <c r="X62" s="63"/>
      <c r="Y62" s="120" t="s">
        <v>201</v>
      </c>
      <c r="Z62" s="63"/>
      <c r="AA62" s="120" t="s">
        <v>202</v>
      </c>
      <c r="AB62" s="63"/>
      <c r="AC62" s="120" t="s">
        <v>201</v>
      </c>
      <c r="AD62" s="63"/>
      <c r="AE62" s="120" t="s">
        <v>203</v>
      </c>
      <c r="AF62" s="544" t="s">
        <v>204</v>
      </c>
      <c r="AG62" s="545" t="str">
        <f t="shared" si="5"/>
        <v/>
      </c>
      <c r="AH62" s="546" t="s">
        <v>205</v>
      </c>
      <c r="AI62" s="547" t="str">
        <f t="shared" si="8"/>
        <v/>
      </c>
      <c r="AK62" s="132" t="str">
        <f t="shared" si="6"/>
        <v>○</v>
      </c>
      <c r="AL62" s="133" t="str">
        <f t="shared" si="7"/>
        <v/>
      </c>
      <c r="AM62" s="134"/>
      <c r="AN62" s="134"/>
      <c r="AO62" s="134"/>
      <c r="AP62" s="134"/>
      <c r="AQ62" s="134"/>
      <c r="AR62" s="134"/>
      <c r="AS62" s="134"/>
      <c r="AT62" s="134"/>
      <c r="AU62" s="566"/>
    </row>
    <row r="63" spans="1:47" ht="37.5" customHeight="1" thickBot="1">
      <c r="A63" s="536">
        <f t="shared" si="4"/>
        <v>52</v>
      </c>
      <c r="B63" s="537" t="str">
        <f>IF(基本情報入力シート!C85="","",基本情報入力シート!C85)</f>
        <v/>
      </c>
      <c r="C63" s="538" t="str">
        <f>IF(基本情報入力シート!D85="","",基本情報入力シート!D85)</f>
        <v/>
      </c>
      <c r="D63" s="538" t="str">
        <f>IF(基本情報入力シート!E85="","",基本情報入力シート!E85)</f>
        <v/>
      </c>
      <c r="E63" s="538" t="str">
        <f>IF(基本情報入力シート!F85="","",基本情報入力シート!F85)</f>
        <v/>
      </c>
      <c r="F63" s="538" t="str">
        <f>IF(基本情報入力シート!G85="","",基本情報入力シート!G85)</f>
        <v/>
      </c>
      <c r="G63" s="538" t="str">
        <f>IF(基本情報入力シート!H85="","",基本情報入力シート!H85)</f>
        <v/>
      </c>
      <c r="H63" s="538" t="str">
        <f>IF(基本情報入力シート!I85="","",基本情報入力シート!I85)</f>
        <v/>
      </c>
      <c r="I63" s="538" t="str">
        <f>IF(基本情報入力シート!J85="","",基本情報入力シート!J85)</f>
        <v/>
      </c>
      <c r="J63" s="538" t="str">
        <f>IF(基本情報入力シート!K85="","",基本情報入力シート!K85)</f>
        <v/>
      </c>
      <c r="K63" s="539" t="str">
        <f>IF(基本情報入力シート!L85="","",基本情報入力シート!L85)</f>
        <v/>
      </c>
      <c r="L63" s="536" t="str">
        <f>IF(基本情報入力シート!M85="","",基本情報入力シート!M85)</f>
        <v/>
      </c>
      <c r="M63" s="536" t="str">
        <f>IF(基本情報入力シート!R85="","",基本情報入力シート!R85)</f>
        <v/>
      </c>
      <c r="N63" s="536" t="str">
        <f>IF(基本情報入力シート!W85="","",基本情報入力シート!W85)</f>
        <v/>
      </c>
      <c r="O63" s="536" t="str">
        <f>IF(基本情報入力シート!X85="","",基本情報入力シート!X85)</f>
        <v/>
      </c>
      <c r="P63" s="540" t="str">
        <f>IF(基本情報入力シート!Y85="","",基本情報入力シート!Y85)</f>
        <v/>
      </c>
      <c r="Q63" s="541" t="str">
        <f>IF(基本情報入力シート!Z85="","",基本情報入力シート!Z85)</f>
        <v/>
      </c>
      <c r="R63" s="564" t="str">
        <f>IF(基本情報入力シート!AA85="","",基本情報入力シート!AA85)</f>
        <v/>
      </c>
      <c r="S63" s="61"/>
      <c r="T63" s="62"/>
      <c r="U63" s="565" t="str">
        <f>IF(P63="","",VLOOKUP(P63,'【参考】数式用 '!$A$5:$I$26,MATCH(T63,'【参考】数式用 '!$H$4:$I$4,0)+7,0))</f>
        <v/>
      </c>
      <c r="V63" s="610" t="str">
        <f>IF(P63="","",IF(T63&lt;&gt;"特定加算Ⅰ","該当なし",VLOOKUP(P63,'【参考】数式用 '!$A$5:$J$26,10,FALSE)))</f>
        <v/>
      </c>
      <c r="W63" s="123" t="s">
        <v>200</v>
      </c>
      <c r="X63" s="63"/>
      <c r="Y63" s="120" t="s">
        <v>201</v>
      </c>
      <c r="Z63" s="63"/>
      <c r="AA63" s="120" t="s">
        <v>202</v>
      </c>
      <c r="AB63" s="63"/>
      <c r="AC63" s="120" t="s">
        <v>201</v>
      </c>
      <c r="AD63" s="63"/>
      <c r="AE63" s="120" t="s">
        <v>203</v>
      </c>
      <c r="AF63" s="544" t="s">
        <v>204</v>
      </c>
      <c r="AG63" s="545" t="str">
        <f t="shared" si="5"/>
        <v/>
      </c>
      <c r="AH63" s="546" t="s">
        <v>205</v>
      </c>
      <c r="AI63" s="547" t="str">
        <f t="shared" si="8"/>
        <v/>
      </c>
      <c r="AK63" s="132" t="str">
        <f t="shared" si="6"/>
        <v>○</v>
      </c>
      <c r="AL63" s="133" t="str">
        <f t="shared" si="7"/>
        <v/>
      </c>
      <c r="AM63" s="134"/>
      <c r="AN63" s="134"/>
      <c r="AO63" s="134"/>
      <c r="AP63" s="134"/>
      <c r="AQ63" s="134"/>
      <c r="AR63" s="134"/>
      <c r="AS63" s="134"/>
      <c r="AT63" s="134"/>
      <c r="AU63" s="566"/>
    </row>
    <row r="64" spans="1:47" ht="37.5" customHeight="1" thickBot="1">
      <c r="A64" s="536">
        <f t="shared" si="4"/>
        <v>53</v>
      </c>
      <c r="B64" s="537" t="str">
        <f>IF(基本情報入力シート!C86="","",基本情報入力シート!C86)</f>
        <v/>
      </c>
      <c r="C64" s="538" t="str">
        <f>IF(基本情報入力シート!D86="","",基本情報入力シート!D86)</f>
        <v/>
      </c>
      <c r="D64" s="538" t="str">
        <f>IF(基本情報入力シート!E86="","",基本情報入力シート!E86)</f>
        <v/>
      </c>
      <c r="E64" s="538" t="str">
        <f>IF(基本情報入力シート!F86="","",基本情報入力シート!F86)</f>
        <v/>
      </c>
      <c r="F64" s="538" t="str">
        <f>IF(基本情報入力シート!G86="","",基本情報入力シート!G86)</f>
        <v/>
      </c>
      <c r="G64" s="538" t="str">
        <f>IF(基本情報入力シート!H86="","",基本情報入力シート!H86)</f>
        <v/>
      </c>
      <c r="H64" s="538" t="str">
        <f>IF(基本情報入力シート!I86="","",基本情報入力シート!I86)</f>
        <v/>
      </c>
      <c r="I64" s="538" t="str">
        <f>IF(基本情報入力シート!J86="","",基本情報入力シート!J86)</f>
        <v/>
      </c>
      <c r="J64" s="538" t="str">
        <f>IF(基本情報入力シート!K86="","",基本情報入力シート!K86)</f>
        <v/>
      </c>
      <c r="K64" s="539" t="str">
        <f>IF(基本情報入力シート!L86="","",基本情報入力シート!L86)</f>
        <v/>
      </c>
      <c r="L64" s="536" t="str">
        <f>IF(基本情報入力シート!M86="","",基本情報入力シート!M86)</f>
        <v/>
      </c>
      <c r="M64" s="536" t="str">
        <f>IF(基本情報入力シート!R86="","",基本情報入力シート!R86)</f>
        <v/>
      </c>
      <c r="N64" s="536" t="str">
        <f>IF(基本情報入力シート!W86="","",基本情報入力シート!W86)</f>
        <v/>
      </c>
      <c r="O64" s="536" t="str">
        <f>IF(基本情報入力シート!X86="","",基本情報入力シート!X86)</f>
        <v/>
      </c>
      <c r="P64" s="540" t="str">
        <f>IF(基本情報入力シート!Y86="","",基本情報入力シート!Y86)</f>
        <v/>
      </c>
      <c r="Q64" s="541" t="str">
        <f>IF(基本情報入力シート!Z86="","",基本情報入力シート!Z86)</f>
        <v/>
      </c>
      <c r="R64" s="564" t="str">
        <f>IF(基本情報入力シート!AA86="","",基本情報入力シート!AA86)</f>
        <v/>
      </c>
      <c r="S64" s="61"/>
      <c r="T64" s="62"/>
      <c r="U64" s="565" t="str">
        <f>IF(P64="","",VLOOKUP(P64,'【参考】数式用 '!$A$5:$I$26,MATCH(T64,'【参考】数式用 '!$H$4:$I$4,0)+7,0))</f>
        <v/>
      </c>
      <c r="V64" s="610" t="str">
        <f>IF(P64="","",IF(T64&lt;&gt;"特定加算Ⅰ","該当なし",VLOOKUP(P64,'【参考】数式用 '!$A$5:$J$26,10,FALSE)))</f>
        <v/>
      </c>
      <c r="W64" s="123" t="s">
        <v>200</v>
      </c>
      <c r="X64" s="63"/>
      <c r="Y64" s="120" t="s">
        <v>201</v>
      </c>
      <c r="Z64" s="63"/>
      <c r="AA64" s="120" t="s">
        <v>202</v>
      </c>
      <c r="AB64" s="63"/>
      <c r="AC64" s="120" t="s">
        <v>201</v>
      </c>
      <c r="AD64" s="63"/>
      <c r="AE64" s="120" t="s">
        <v>203</v>
      </c>
      <c r="AF64" s="544" t="s">
        <v>204</v>
      </c>
      <c r="AG64" s="545" t="str">
        <f t="shared" si="5"/>
        <v/>
      </c>
      <c r="AH64" s="546" t="s">
        <v>205</v>
      </c>
      <c r="AI64" s="547" t="str">
        <f t="shared" si="8"/>
        <v/>
      </c>
      <c r="AK64" s="132" t="str">
        <f t="shared" si="6"/>
        <v>○</v>
      </c>
      <c r="AL64" s="133" t="str">
        <f t="shared" si="7"/>
        <v/>
      </c>
      <c r="AM64" s="134"/>
      <c r="AN64" s="134"/>
      <c r="AO64" s="134"/>
      <c r="AP64" s="134"/>
      <c r="AQ64" s="134"/>
      <c r="AR64" s="134"/>
      <c r="AS64" s="134"/>
      <c r="AT64" s="134"/>
      <c r="AU64" s="566"/>
    </row>
    <row r="65" spans="1:47" ht="37.5" customHeight="1" thickBot="1">
      <c r="A65" s="536">
        <f t="shared" si="4"/>
        <v>54</v>
      </c>
      <c r="B65" s="537" t="str">
        <f>IF(基本情報入力シート!C87="","",基本情報入力シート!C87)</f>
        <v/>
      </c>
      <c r="C65" s="538" t="str">
        <f>IF(基本情報入力シート!D87="","",基本情報入力シート!D87)</f>
        <v/>
      </c>
      <c r="D65" s="538" t="str">
        <f>IF(基本情報入力シート!E87="","",基本情報入力シート!E87)</f>
        <v/>
      </c>
      <c r="E65" s="538" t="str">
        <f>IF(基本情報入力シート!F87="","",基本情報入力シート!F87)</f>
        <v/>
      </c>
      <c r="F65" s="538" t="str">
        <f>IF(基本情報入力シート!G87="","",基本情報入力シート!G87)</f>
        <v/>
      </c>
      <c r="G65" s="538" t="str">
        <f>IF(基本情報入力シート!H87="","",基本情報入力シート!H87)</f>
        <v/>
      </c>
      <c r="H65" s="538" t="str">
        <f>IF(基本情報入力シート!I87="","",基本情報入力シート!I87)</f>
        <v/>
      </c>
      <c r="I65" s="538" t="str">
        <f>IF(基本情報入力シート!J87="","",基本情報入力シート!J87)</f>
        <v/>
      </c>
      <c r="J65" s="538" t="str">
        <f>IF(基本情報入力シート!K87="","",基本情報入力シート!K87)</f>
        <v/>
      </c>
      <c r="K65" s="539" t="str">
        <f>IF(基本情報入力シート!L87="","",基本情報入力シート!L87)</f>
        <v/>
      </c>
      <c r="L65" s="536" t="str">
        <f>IF(基本情報入力シート!M87="","",基本情報入力シート!M87)</f>
        <v/>
      </c>
      <c r="M65" s="536" t="str">
        <f>IF(基本情報入力シート!R87="","",基本情報入力シート!R87)</f>
        <v/>
      </c>
      <c r="N65" s="536" t="str">
        <f>IF(基本情報入力シート!W87="","",基本情報入力シート!W87)</f>
        <v/>
      </c>
      <c r="O65" s="536" t="str">
        <f>IF(基本情報入力シート!X87="","",基本情報入力シート!X87)</f>
        <v/>
      </c>
      <c r="P65" s="540" t="str">
        <f>IF(基本情報入力シート!Y87="","",基本情報入力シート!Y87)</f>
        <v/>
      </c>
      <c r="Q65" s="541" t="str">
        <f>IF(基本情報入力シート!Z87="","",基本情報入力シート!Z87)</f>
        <v/>
      </c>
      <c r="R65" s="564" t="str">
        <f>IF(基本情報入力シート!AA87="","",基本情報入力シート!AA87)</f>
        <v/>
      </c>
      <c r="S65" s="61"/>
      <c r="T65" s="62"/>
      <c r="U65" s="565" t="str">
        <f>IF(P65="","",VLOOKUP(P65,'【参考】数式用 '!$A$5:$I$26,MATCH(T65,'【参考】数式用 '!$H$4:$I$4,0)+7,0))</f>
        <v/>
      </c>
      <c r="V65" s="610" t="str">
        <f>IF(P65="","",IF(T65&lt;&gt;"特定加算Ⅰ","該当なし",VLOOKUP(P65,'【参考】数式用 '!$A$5:$J$26,10,FALSE)))</f>
        <v/>
      </c>
      <c r="W65" s="123" t="s">
        <v>200</v>
      </c>
      <c r="X65" s="63"/>
      <c r="Y65" s="120" t="s">
        <v>201</v>
      </c>
      <c r="Z65" s="63"/>
      <c r="AA65" s="120" t="s">
        <v>202</v>
      </c>
      <c r="AB65" s="63"/>
      <c r="AC65" s="120" t="s">
        <v>201</v>
      </c>
      <c r="AD65" s="63"/>
      <c r="AE65" s="120" t="s">
        <v>203</v>
      </c>
      <c r="AF65" s="544" t="s">
        <v>204</v>
      </c>
      <c r="AG65" s="545" t="str">
        <f t="shared" si="5"/>
        <v/>
      </c>
      <c r="AH65" s="546" t="s">
        <v>205</v>
      </c>
      <c r="AI65" s="547" t="str">
        <f t="shared" si="8"/>
        <v/>
      </c>
      <c r="AK65" s="132" t="str">
        <f t="shared" si="6"/>
        <v>○</v>
      </c>
      <c r="AL65" s="133" t="str">
        <f t="shared" si="7"/>
        <v/>
      </c>
      <c r="AM65" s="134"/>
      <c r="AN65" s="134"/>
      <c r="AO65" s="134"/>
      <c r="AP65" s="134"/>
      <c r="AQ65" s="134"/>
      <c r="AR65" s="134"/>
      <c r="AS65" s="134"/>
      <c r="AT65" s="134"/>
      <c r="AU65" s="566"/>
    </row>
    <row r="66" spans="1:47" ht="37.5" customHeight="1" thickBot="1">
      <c r="A66" s="536">
        <f t="shared" si="4"/>
        <v>55</v>
      </c>
      <c r="B66" s="537" t="str">
        <f>IF(基本情報入力シート!C88="","",基本情報入力シート!C88)</f>
        <v/>
      </c>
      <c r="C66" s="538" t="str">
        <f>IF(基本情報入力シート!D88="","",基本情報入力シート!D88)</f>
        <v/>
      </c>
      <c r="D66" s="538" t="str">
        <f>IF(基本情報入力シート!E88="","",基本情報入力シート!E88)</f>
        <v/>
      </c>
      <c r="E66" s="538" t="str">
        <f>IF(基本情報入力シート!F88="","",基本情報入力シート!F88)</f>
        <v/>
      </c>
      <c r="F66" s="538" t="str">
        <f>IF(基本情報入力シート!G88="","",基本情報入力シート!G88)</f>
        <v/>
      </c>
      <c r="G66" s="538" t="str">
        <f>IF(基本情報入力シート!H88="","",基本情報入力シート!H88)</f>
        <v/>
      </c>
      <c r="H66" s="538" t="str">
        <f>IF(基本情報入力シート!I88="","",基本情報入力シート!I88)</f>
        <v/>
      </c>
      <c r="I66" s="538" t="str">
        <f>IF(基本情報入力シート!J88="","",基本情報入力シート!J88)</f>
        <v/>
      </c>
      <c r="J66" s="538" t="str">
        <f>IF(基本情報入力シート!K88="","",基本情報入力シート!K88)</f>
        <v/>
      </c>
      <c r="K66" s="539" t="str">
        <f>IF(基本情報入力シート!L88="","",基本情報入力シート!L88)</f>
        <v/>
      </c>
      <c r="L66" s="536" t="str">
        <f>IF(基本情報入力シート!M88="","",基本情報入力シート!M88)</f>
        <v/>
      </c>
      <c r="M66" s="536" t="str">
        <f>IF(基本情報入力シート!R88="","",基本情報入力シート!R88)</f>
        <v/>
      </c>
      <c r="N66" s="536" t="str">
        <f>IF(基本情報入力シート!W88="","",基本情報入力シート!W88)</f>
        <v/>
      </c>
      <c r="O66" s="536" t="str">
        <f>IF(基本情報入力シート!X88="","",基本情報入力シート!X88)</f>
        <v/>
      </c>
      <c r="P66" s="540" t="str">
        <f>IF(基本情報入力シート!Y88="","",基本情報入力シート!Y88)</f>
        <v/>
      </c>
      <c r="Q66" s="541" t="str">
        <f>IF(基本情報入力シート!Z88="","",基本情報入力シート!Z88)</f>
        <v/>
      </c>
      <c r="R66" s="564" t="str">
        <f>IF(基本情報入力シート!AA88="","",基本情報入力シート!AA88)</f>
        <v/>
      </c>
      <c r="S66" s="61"/>
      <c r="T66" s="62"/>
      <c r="U66" s="565" t="str">
        <f>IF(P66="","",VLOOKUP(P66,'【参考】数式用 '!$A$5:$I$26,MATCH(T66,'【参考】数式用 '!$H$4:$I$4,0)+7,0))</f>
        <v/>
      </c>
      <c r="V66" s="610" t="str">
        <f>IF(P66="","",IF(T66&lt;&gt;"特定加算Ⅰ","該当なし",VLOOKUP(P66,'【参考】数式用 '!$A$5:$J$26,10,FALSE)))</f>
        <v/>
      </c>
      <c r="W66" s="123" t="s">
        <v>200</v>
      </c>
      <c r="X66" s="63"/>
      <c r="Y66" s="120" t="s">
        <v>201</v>
      </c>
      <c r="Z66" s="63"/>
      <c r="AA66" s="120" t="s">
        <v>202</v>
      </c>
      <c r="AB66" s="63"/>
      <c r="AC66" s="120" t="s">
        <v>201</v>
      </c>
      <c r="AD66" s="63"/>
      <c r="AE66" s="120" t="s">
        <v>203</v>
      </c>
      <c r="AF66" s="544" t="s">
        <v>204</v>
      </c>
      <c r="AG66" s="545" t="str">
        <f t="shared" si="5"/>
        <v/>
      </c>
      <c r="AH66" s="546" t="s">
        <v>205</v>
      </c>
      <c r="AI66" s="547" t="str">
        <f t="shared" si="8"/>
        <v/>
      </c>
      <c r="AK66" s="132" t="str">
        <f t="shared" si="6"/>
        <v>○</v>
      </c>
      <c r="AL66" s="133" t="str">
        <f t="shared" si="7"/>
        <v/>
      </c>
      <c r="AM66" s="134"/>
      <c r="AN66" s="134"/>
      <c r="AO66" s="134"/>
      <c r="AP66" s="134"/>
      <c r="AQ66" s="134"/>
      <c r="AR66" s="134"/>
      <c r="AS66" s="134"/>
      <c r="AT66" s="134"/>
      <c r="AU66" s="566"/>
    </row>
    <row r="67" spans="1:47" ht="37.5" customHeight="1" thickBot="1">
      <c r="A67" s="536">
        <f t="shared" si="4"/>
        <v>56</v>
      </c>
      <c r="B67" s="537" t="str">
        <f>IF(基本情報入力シート!C89="","",基本情報入力シート!C89)</f>
        <v/>
      </c>
      <c r="C67" s="538" t="str">
        <f>IF(基本情報入力シート!D89="","",基本情報入力シート!D89)</f>
        <v/>
      </c>
      <c r="D67" s="538" t="str">
        <f>IF(基本情報入力シート!E89="","",基本情報入力シート!E89)</f>
        <v/>
      </c>
      <c r="E67" s="538" t="str">
        <f>IF(基本情報入力シート!F89="","",基本情報入力シート!F89)</f>
        <v/>
      </c>
      <c r="F67" s="538" t="str">
        <f>IF(基本情報入力シート!G89="","",基本情報入力シート!G89)</f>
        <v/>
      </c>
      <c r="G67" s="538" t="str">
        <f>IF(基本情報入力シート!H89="","",基本情報入力シート!H89)</f>
        <v/>
      </c>
      <c r="H67" s="538" t="str">
        <f>IF(基本情報入力シート!I89="","",基本情報入力シート!I89)</f>
        <v/>
      </c>
      <c r="I67" s="538" t="str">
        <f>IF(基本情報入力シート!J89="","",基本情報入力シート!J89)</f>
        <v/>
      </c>
      <c r="J67" s="538" t="str">
        <f>IF(基本情報入力シート!K89="","",基本情報入力シート!K89)</f>
        <v/>
      </c>
      <c r="K67" s="539" t="str">
        <f>IF(基本情報入力シート!L89="","",基本情報入力シート!L89)</f>
        <v/>
      </c>
      <c r="L67" s="536" t="str">
        <f>IF(基本情報入力シート!M89="","",基本情報入力シート!M89)</f>
        <v/>
      </c>
      <c r="M67" s="536" t="str">
        <f>IF(基本情報入力シート!R89="","",基本情報入力シート!R89)</f>
        <v/>
      </c>
      <c r="N67" s="536" t="str">
        <f>IF(基本情報入力シート!W89="","",基本情報入力シート!W89)</f>
        <v/>
      </c>
      <c r="O67" s="536" t="str">
        <f>IF(基本情報入力シート!X89="","",基本情報入力シート!X89)</f>
        <v/>
      </c>
      <c r="P67" s="540" t="str">
        <f>IF(基本情報入力シート!Y89="","",基本情報入力シート!Y89)</f>
        <v/>
      </c>
      <c r="Q67" s="541" t="str">
        <f>IF(基本情報入力シート!Z89="","",基本情報入力シート!Z89)</f>
        <v/>
      </c>
      <c r="R67" s="564" t="str">
        <f>IF(基本情報入力シート!AA89="","",基本情報入力シート!AA89)</f>
        <v/>
      </c>
      <c r="S67" s="61"/>
      <c r="T67" s="62"/>
      <c r="U67" s="565" t="str">
        <f>IF(P67="","",VLOOKUP(P67,'【参考】数式用 '!$A$5:$I$26,MATCH(T67,'【参考】数式用 '!$H$4:$I$4,0)+7,0))</f>
        <v/>
      </c>
      <c r="V67" s="610" t="str">
        <f>IF(P67="","",IF(T67&lt;&gt;"特定加算Ⅰ","該当なし",VLOOKUP(P67,'【参考】数式用 '!$A$5:$J$26,10,FALSE)))</f>
        <v/>
      </c>
      <c r="W67" s="123" t="s">
        <v>200</v>
      </c>
      <c r="X67" s="63"/>
      <c r="Y67" s="120" t="s">
        <v>201</v>
      </c>
      <c r="Z67" s="63"/>
      <c r="AA67" s="120" t="s">
        <v>202</v>
      </c>
      <c r="AB67" s="63"/>
      <c r="AC67" s="120" t="s">
        <v>201</v>
      </c>
      <c r="AD67" s="63"/>
      <c r="AE67" s="120" t="s">
        <v>203</v>
      </c>
      <c r="AF67" s="544" t="s">
        <v>204</v>
      </c>
      <c r="AG67" s="545" t="str">
        <f t="shared" si="5"/>
        <v/>
      </c>
      <c r="AH67" s="546" t="s">
        <v>205</v>
      </c>
      <c r="AI67" s="547" t="str">
        <f t="shared" si="8"/>
        <v/>
      </c>
      <c r="AK67" s="132" t="str">
        <f t="shared" si="6"/>
        <v>○</v>
      </c>
      <c r="AL67" s="133" t="str">
        <f t="shared" si="7"/>
        <v/>
      </c>
      <c r="AM67" s="134"/>
      <c r="AN67" s="134"/>
      <c r="AO67" s="134"/>
      <c r="AP67" s="134"/>
      <c r="AQ67" s="134"/>
      <c r="AR67" s="134"/>
      <c r="AS67" s="134"/>
      <c r="AT67" s="134"/>
      <c r="AU67" s="566"/>
    </row>
    <row r="68" spans="1:47" ht="37.5" customHeight="1" thickBot="1">
      <c r="A68" s="536">
        <f t="shared" si="4"/>
        <v>57</v>
      </c>
      <c r="B68" s="537" t="str">
        <f>IF(基本情報入力シート!C90="","",基本情報入力シート!C90)</f>
        <v/>
      </c>
      <c r="C68" s="538" t="str">
        <f>IF(基本情報入力シート!D90="","",基本情報入力シート!D90)</f>
        <v/>
      </c>
      <c r="D68" s="538" t="str">
        <f>IF(基本情報入力シート!E90="","",基本情報入力シート!E90)</f>
        <v/>
      </c>
      <c r="E68" s="538" t="str">
        <f>IF(基本情報入力シート!F90="","",基本情報入力シート!F90)</f>
        <v/>
      </c>
      <c r="F68" s="538" t="str">
        <f>IF(基本情報入力シート!G90="","",基本情報入力シート!G90)</f>
        <v/>
      </c>
      <c r="G68" s="538" t="str">
        <f>IF(基本情報入力シート!H90="","",基本情報入力シート!H90)</f>
        <v/>
      </c>
      <c r="H68" s="538" t="str">
        <f>IF(基本情報入力シート!I90="","",基本情報入力シート!I90)</f>
        <v/>
      </c>
      <c r="I68" s="538" t="str">
        <f>IF(基本情報入力シート!J90="","",基本情報入力シート!J90)</f>
        <v/>
      </c>
      <c r="J68" s="538" t="str">
        <f>IF(基本情報入力シート!K90="","",基本情報入力シート!K90)</f>
        <v/>
      </c>
      <c r="K68" s="539" t="str">
        <f>IF(基本情報入力シート!L90="","",基本情報入力シート!L90)</f>
        <v/>
      </c>
      <c r="L68" s="536" t="str">
        <f>IF(基本情報入力シート!M90="","",基本情報入力シート!M90)</f>
        <v/>
      </c>
      <c r="M68" s="536" t="str">
        <f>IF(基本情報入力シート!R90="","",基本情報入力シート!R90)</f>
        <v/>
      </c>
      <c r="N68" s="536" t="str">
        <f>IF(基本情報入力シート!W90="","",基本情報入力シート!W90)</f>
        <v/>
      </c>
      <c r="O68" s="536" t="str">
        <f>IF(基本情報入力シート!X90="","",基本情報入力シート!X90)</f>
        <v/>
      </c>
      <c r="P68" s="540" t="str">
        <f>IF(基本情報入力シート!Y90="","",基本情報入力シート!Y90)</f>
        <v/>
      </c>
      <c r="Q68" s="541" t="str">
        <f>IF(基本情報入力シート!Z90="","",基本情報入力シート!Z90)</f>
        <v/>
      </c>
      <c r="R68" s="564" t="str">
        <f>IF(基本情報入力シート!AA90="","",基本情報入力シート!AA90)</f>
        <v/>
      </c>
      <c r="S68" s="61"/>
      <c r="T68" s="62"/>
      <c r="U68" s="565" t="str">
        <f>IF(P68="","",VLOOKUP(P68,'【参考】数式用 '!$A$5:$I$26,MATCH(T68,'【参考】数式用 '!$H$4:$I$4,0)+7,0))</f>
        <v/>
      </c>
      <c r="V68" s="610" t="str">
        <f>IF(P68="","",IF(T68&lt;&gt;"特定加算Ⅰ","該当なし",VLOOKUP(P68,'【参考】数式用 '!$A$5:$J$26,10,FALSE)))</f>
        <v/>
      </c>
      <c r="W68" s="123" t="s">
        <v>200</v>
      </c>
      <c r="X68" s="63"/>
      <c r="Y68" s="120" t="s">
        <v>201</v>
      </c>
      <c r="Z68" s="63"/>
      <c r="AA68" s="120" t="s">
        <v>202</v>
      </c>
      <c r="AB68" s="63"/>
      <c r="AC68" s="120" t="s">
        <v>201</v>
      </c>
      <c r="AD68" s="63"/>
      <c r="AE68" s="120" t="s">
        <v>203</v>
      </c>
      <c r="AF68" s="544" t="s">
        <v>204</v>
      </c>
      <c r="AG68" s="545" t="str">
        <f t="shared" si="5"/>
        <v/>
      </c>
      <c r="AH68" s="546" t="s">
        <v>205</v>
      </c>
      <c r="AI68" s="547" t="str">
        <f t="shared" si="8"/>
        <v/>
      </c>
      <c r="AK68" s="132" t="str">
        <f t="shared" si="6"/>
        <v>○</v>
      </c>
      <c r="AL68" s="133" t="str">
        <f t="shared" si="7"/>
        <v/>
      </c>
      <c r="AM68" s="134"/>
      <c r="AN68" s="134"/>
      <c r="AO68" s="134"/>
      <c r="AP68" s="134"/>
      <c r="AQ68" s="134"/>
      <c r="AR68" s="134"/>
      <c r="AS68" s="134"/>
      <c r="AT68" s="134"/>
      <c r="AU68" s="566"/>
    </row>
    <row r="69" spans="1:47" ht="37.5" customHeight="1" thickBot="1">
      <c r="A69" s="536">
        <f t="shared" si="4"/>
        <v>58</v>
      </c>
      <c r="B69" s="537" t="str">
        <f>IF(基本情報入力シート!C91="","",基本情報入力シート!C91)</f>
        <v/>
      </c>
      <c r="C69" s="538" t="str">
        <f>IF(基本情報入力シート!D91="","",基本情報入力シート!D91)</f>
        <v/>
      </c>
      <c r="D69" s="538" t="str">
        <f>IF(基本情報入力シート!E91="","",基本情報入力シート!E91)</f>
        <v/>
      </c>
      <c r="E69" s="538" t="str">
        <f>IF(基本情報入力シート!F91="","",基本情報入力シート!F91)</f>
        <v/>
      </c>
      <c r="F69" s="538" t="str">
        <f>IF(基本情報入力シート!G91="","",基本情報入力シート!G91)</f>
        <v/>
      </c>
      <c r="G69" s="538" t="str">
        <f>IF(基本情報入力シート!H91="","",基本情報入力シート!H91)</f>
        <v/>
      </c>
      <c r="H69" s="538" t="str">
        <f>IF(基本情報入力シート!I91="","",基本情報入力シート!I91)</f>
        <v/>
      </c>
      <c r="I69" s="538" t="str">
        <f>IF(基本情報入力シート!J91="","",基本情報入力シート!J91)</f>
        <v/>
      </c>
      <c r="J69" s="538" t="str">
        <f>IF(基本情報入力シート!K91="","",基本情報入力シート!K91)</f>
        <v/>
      </c>
      <c r="K69" s="539" t="str">
        <f>IF(基本情報入力シート!L91="","",基本情報入力シート!L91)</f>
        <v/>
      </c>
      <c r="L69" s="536" t="str">
        <f>IF(基本情報入力シート!M91="","",基本情報入力シート!M91)</f>
        <v/>
      </c>
      <c r="M69" s="536" t="str">
        <f>IF(基本情報入力シート!R91="","",基本情報入力シート!R91)</f>
        <v/>
      </c>
      <c r="N69" s="536" t="str">
        <f>IF(基本情報入力シート!W91="","",基本情報入力シート!W91)</f>
        <v/>
      </c>
      <c r="O69" s="536" t="str">
        <f>IF(基本情報入力シート!X91="","",基本情報入力シート!X91)</f>
        <v/>
      </c>
      <c r="P69" s="540" t="str">
        <f>IF(基本情報入力シート!Y91="","",基本情報入力シート!Y91)</f>
        <v/>
      </c>
      <c r="Q69" s="541" t="str">
        <f>IF(基本情報入力シート!Z91="","",基本情報入力シート!Z91)</f>
        <v/>
      </c>
      <c r="R69" s="564" t="str">
        <f>IF(基本情報入力シート!AA91="","",基本情報入力シート!AA91)</f>
        <v/>
      </c>
      <c r="S69" s="61"/>
      <c r="T69" s="62"/>
      <c r="U69" s="565" t="str">
        <f>IF(P69="","",VLOOKUP(P69,'【参考】数式用 '!$A$5:$I$26,MATCH(T69,'【参考】数式用 '!$H$4:$I$4,0)+7,0))</f>
        <v/>
      </c>
      <c r="V69" s="610" t="str">
        <f>IF(P69="","",IF(T69&lt;&gt;"特定加算Ⅰ","該当なし",VLOOKUP(P69,'【参考】数式用 '!$A$5:$J$26,10,FALSE)))</f>
        <v/>
      </c>
      <c r="W69" s="123" t="s">
        <v>200</v>
      </c>
      <c r="X69" s="63"/>
      <c r="Y69" s="120" t="s">
        <v>201</v>
      </c>
      <c r="Z69" s="63"/>
      <c r="AA69" s="120" t="s">
        <v>202</v>
      </c>
      <c r="AB69" s="63"/>
      <c r="AC69" s="120" t="s">
        <v>201</v>
      </c>
      <c r="AD69" s="63"/>
      <c r="AE69" s="120" t="s">
        <v>203</v>
      </c>
      <c r="AF69" s="544" t="s">
        <v>204</v>
      </c>
      <c r="AG69" s="545" t="str">
        <f t="shared" si="5"/>
        <v/>
      </c>
      <c r="AH69" s="546" t="s">
        <v>205</v>
      </c>
      <c r="AI69" s="547" t="str">
        <f t="shared" si="8"/>
        <v/>
      </c>
      <c r="AK69" s="132" t="str">
        <f t="shared" si="6"/>
        <v>○</v>
      </c>
      <c r="AL69" s="133" t="str">
        <f t="shared" si="7"/>
        <v/>
      </c>
      <c r="AM69" s="134"/>
      <c r="AN69" s="134"/>
      <c r="AO69" s="134"/>
      <c r="AP69" s="134"/>
      <c r="AQ69" s="134"/>
      <c r="AR69" s="134"/>
      <c r="AS69" s="134"/>
      <c r="AT69" s="134"/>
      <c r="AU69" s="566"/>
    </row>
    <row r="70" spans="1:47" ht="37.5" customHeight="1" thickBot="1">
      <c r="A70" s="536">
        <f t="shared" si="4"/>
        <v>59</v>
      </c>
      <c r="B70" s="537" t="str">
        <f>IF(基本情報入力シート!C92="","",基本情報入力シート!C92)</f>
        <v/>
      </c>
      <c r="C70" s="538" t="str">
        <f>IF(基本情報入力シート!D92="","",基本情報入力シート!D92)</f>
        <v/>
      </c>
      <c r="D70" s="538" t="str">
        <f>IF(基本情報入力シート!E92="","",基本情報入力シート!E92)</f>
        <v/>
      </c>
      <c r="E70" s="538" t="str">
        <f>IF(基本情報入力シート!F92="","",基本情報入力シート!F92)</f>
        <v/>
      </c>
      <c r="F70" s="538" t="str">
        <f>IF(基本情報入力シート!G92="","",基本情報入力シート!G92)</f>
        <v/>
      </c>
      <c r="G70" s="538" t="str">
        <f>IF(基本情報入力シート!H92="","",基本情報入力シート!H92)</f>
        <v/>
      </c>
      <c r="H70" s="538" t="str">
        <f>IF(基本情報入力シート!I92="","",基本情報入力シート!I92)</f>
        <v/>
      </c>
      <c r="I70" s="538" t="str">
        <f>IF(基本情報入力シート!J92="","",基本情報入力シート!J92)</f>
        <v/>
      </c>
      <c r="J70" s="538" t="str">
        <f>IF(基本情報入力シート!K92="","",基本情報入力シート!K92)</f>
        <v/>
      </c>
      <c r="K70" s="539" t="str">
        <f>IF(基本情報入力シート!L92="","",基本情報入力シート!L92)</f>
        <v/>
      </c>
      <c r="L70" s="536" t="str">
        <f>IF(基本情報入力シート!M92="","",基本情報入力シート!M92)</f>
        <v/>
      </c>
      <c r="M70" s="536" t="str">
        <f>IF(基本情報入力シート!R92="","",基本情報入力シート!R92)</f>
        <v/>
      </c>
      <c r="N70" s="536" t="str">
        <f>IF(基本情報入力シート!W92="","",基本情報入力シート!W92)</f>
        <v/>
      </c>
      <c r="O70" s="536" t="str">
        <f>IF(基本情報入力シート!X92="","",基本情報入力シート!X92)</f>
        <v/>
      </c>
      <c r="P70" s="540" t="str">
        <f>IF(基本情報入力シート!Y92="","",基本情報入力シート!Y92)</f>
        <v/>
      </c>
      <c r="Q70" s="541" t="str">
        <f>IF(基本情報入力シート!Z92="","",基本情報入力シート!Z92)</f>
        <v/>
      </c>
      <c r="R70" s="564" t="str">
        <f>IF(基本情報入力シート!AA92="","",基本情報入力シート!AA92)</f>
        <v/>
      </c>
      <c r="S70" s="61"/>
      <c r="T70" s="62"/>
      <c r="U70" s="565" t="str">
        <f>IF(P70="","",VLOOKUP(P70,'【参考】数式用 '!$A$5:$I$26,MATCH(T70,'【参考】数式用 '!$H$4:$I$4,0)+7,0))</f>
        <v/>
      </c>
      <c r="V70" s="610" t="str">
        <f>IF(P70="","",IF(T70&lt;&gt;"特定加算Ⅰ","該当なし",VLOOKUP(P70,'【参考】数式用 '!$A$5:$J$26,10,FALSE)))</f>
        <v/>
      </c>
      <c r="W70" s="123" t="s">
        <v>200</v>
      </c>
      <c r="X70" s="63"/>
      <c r="Y70" s="120" t="s">
        <v>201</v>
      </c>
      <c r="Z70" s="63"/>
      <c r="AA70" s="120" t="s">
        <v>202</v>
      </c>
      <c r="AB70" s="63"/>
      <c r="AC70" s="120" t="s">
        <v>201</v>
      </c>
      <c r="AD70" s="63"/>
      <c r="AE70" s="120" t="s">
        <v>203</v>
      </c>
      <c r="AF70" s="544" t="s">
        <v>204</v>
      </c>
      <c r="AG70" s="545" t="str">
        <f t="shared" si="5"/>
        <v/>
      </c>
      <c r="AH70" s="546" t="s">
        <v>205</v>
      </c>
      <c r="AI70" s="547" t="str">
        <f t="shared" si="8"/>
        <v/>
      </c>
      <c r="AK70" s="132" t="str">
        <f t="shared" si="6"/>
        <v>○</v>
      </c>
      <c r="AL70" s="133" t="str">
        <f t="shared" si="7"/>
        <v/>
      </c>
      <c r="AM70" s="134"/>
      <c r="AN70" s="134"/>
      <c r="AO70" s="134"/>
      <c r="AP70" s="134"/>
      <c r="AQ70" s="134"/>
      <c r="AR70" s="134"/>
      <c r="AS70" s="134"/>
      <c r="AT70" s="134"/>
      <c r="AU70" s="566"/>
    </row>
    <row r="71" spans="1:47" ht="37.5" customHeight="1" thickBot="1">
      <c r="A71" s="536">
        <f t="shared" si="4"/>
        <v>60</v>
      </c>
      <c r="B71" s="537" t="str">
        <f>IF(基本情報入力シート!C93="","",基本情報入力シート!C93)</f>
        <v/>
      </c>
      <c r="C71" s="538" t="str">
        <f>IF(基本情報入力シート!D93="","",基本情報入力シート!D93)</f>
        <v/>
      </c>
      <c r="D71" s="538" t="str">
        <f>IF(基本情報入力シート!E93="","",基本情報入力シート!E93)</f>
        <v/>
      </c>
      <c r="E71" s="538" t="str">
        <f>IF(基本情報入力シート!F93="","",基本情報入力シート!F93)</f>
        <v/>
      </c>
      <c r="F71" s="538" t="str">
        <f>IF(基本情報入力シート!G93="","",基本情報入力シート!G93)</f>
        <v/>
      </c>
      <c r="G71" s="538" t="str">
        <f>IF(基本情報入力シート!H93="","",基本情報入力シート!H93)</f>
        <v/>
      </c>
      <c r="H71" s="538" t="str">
        <f>IF(基本情報入力シート!I93="","",基本情報入力シート!I93)</f>
        <v/>
      </c>
      <c r="I71" s="538" t="str">
        <f>IF(基本情報入力シート!J93="","",基本情報入力シート!J93)</f>
        <v/>
      </c>
      <c r="J71" s="538" t="str">
        <f>IF(基本情報入力シート!K93="","",基本情報入力シート!K93)</f>
        <v/>
      </c>
      <c r="K71" s="539" t="str">
        <f>IF(基本情報入力シート!L93="","",基本情報入力シート!L93)</f>
        <v/>
      </c>
      <c r="L71" s="536" t="str">
        <f>IF(基本情報入力シート!M93="","",基本情報入力シート!M93)</f>
        <v/>
      </c>
      <c r="M71" s="536" t="str">
        <f>IF(基本情報入力シート!R93="","",基本情報入力シート!R93)</f>
        <v/>
      </c>
      <c r="N71" s="536" t="str">
        <f>IF(基本情報入力シート!W93="","",基本情報入力シート!W93)</f>
        <v/>
      </c>
      <c r="O71" s="536" t="str">
        <f>IF(基本情報入力シート!X93="","",基本情報入力シート!X93)</f>
        <v/>
      </c>
      <c r="P71" s="540" t="str">
        <f>IF(基本情報入力シート!Y93="","",基本情報入力シート!Y93)</f>
        <v/>
      </c>
      <c r="Q71" s="541" t="str">
        <f>IF(基本情報入力シート!Z93="","",基本情報入力シート!Z93)</f>
        <v/>
      </c>
      <c r="R71" s="564" t="str">
        <f>IF(基本情報入力シート!AA93="","",基本情報入力シート!AA93)</f>
        <v/>
      </c>
      <c r="S71" s="61"/>
      <c r="T71" s="62"/>
      <c r="U71" s="565" t="str">
        <f>IF(P71="","",VLOOKUP(P71,'【参考】数式用 '!$A$5:$I$26,MATCH(T71,'【参考】数式用 '!$H$4:$I$4,0)+7,0))</f>
        <v/>
      </c>
      <c r="V71" s="610" t="str">
        <f>IF(P71="","",IF(T71&lt;&gt;"特定加算Ⅰ","該当なし",VLOOKUP(P71,'【参考】数式用 '!$A$5:$J$26,10,FALSE)))</f>
        <v/>
      </c>
      <c r="W71" s="123" t="s">
        <v>200</v>
      </c>
      <c r="X71" s="63"/>
      <c r="Y71" s="120" t="s">
        <v>201</v>
      </c>
      <c r="Z71" s="63"/>
      <c r="AA71" s="120" t="s">
        <v>202</v>
      </c>
      <c r="AB71" s="63"/>
      <c r="AC71" s="120" t="s">
        <v>201</v>
      </c>
      <c r="AD71" s="63"/>
      <c r="AE71" s="120" t="s">
        <v>203</v>
      </c>
      <c r="AF71" s="544" t="s">
        <v>204</v>
      </c>
      <c r="AG71" s="545" t="str">
        <f t="shared" si="5"/>
        <v/>
      </c>
      <c r="AH71" s="546" t="s">
        <v>205</v>
      </c>
      <c r="AI71" s="547" t="str">
        <f t="shared" si="8"/>
        <v/>
      </c>
      <c r="AK71" s="132" t="str">
        <f t="shared" si="6"/>
        <v>○</v>
      </c>
      <c r="AL71" s="133" t="str">
        <f t="shared" si="7"/>
        <v/>
      </c>
      <c r="AM71" s="134"/>
      <c r="AN71" s="134"/>
      <c r="AO71" s="134"/>
      <c r="AP71" s="134"/>
      <c r="AQ71" s="134"/>
      <c r="AR71" s="134"/>
      <c r="AS71" s="134"/>
      <c r="AT71" s="134"/>
      <c r="AU71" s="566"/>
    </row>
    <row r="72" spans="1:47" ht="37.5" customHeight="1" thickBot="1">
      <c r="A72" s="536">
        <f t="shared" si="4"/>
        <v>61</v>
      </c>
      <c r="B72" s="537" t="str">
        <f>IF(基本情報入力シート!C94="","",基本情報入力シート!C94)</f>
        <v/>
      </c>
      <c r="C72" s="538" t="str">
        <f>IF(基本情報入力シート!D94="","",基本情報入力シート!D94)</f>
        <v/>
      </c>
      <c r="D72" s="538" t="str">
        <f>IF(基本情報入力シート!E94="","",基本情報入力シート!E94)</f>
        <v/>
      </c>
      <c r="E72" s="538" t="str">
        <f>IF(基本情報入力シート!F94="","",基本情報入力シート!F94)</f>
        <v/>
      </c>
      <c r="F72" s="538" t="str">
        <f>IF(基本情報入力シート!G94="","",基本情報入力シート!G94)</f>
        <v/>
      </c>
      <c r="G72" s="538" t="str">
        <f>IF(基本情報入力シート!H94="","",基本情報入力シート!H94)</f>
        <v/>
      </c>
      <c r="H72" s="538" t="str">
        <f>IF(基本情報入力シート!I94="","",基本情報入力シート!I94)</f>
        <v/>
      </c>
      <c r="I72" s="538" t="str">
        <f>IF(基本情報入力シート!J94="","",基本情報入力シート!J94)</f>
        <v/>
      </c>
      <c r="J72" s="538" t="str">
        <f>IF(基本情報入力シート!K94="","",基本情報入力シート!K94)</f>
        <v/>
      </c>
      <c r="K72" s="539" t="str">
        <f>IF(基本情報入力シート!L94="","",基本情報入力シート!L94)</f>
        <v/>
      </c>
      <c r="L72" s="536" t="str">
        <f>IF(基本情報入力シート!M94="","",基本情報入力シート!M94)</f>
        <v/>
      </c>
      <c r="M72" s="536" t="str">
        <f>IF(基本情報入力シート!R94="","",基本情報入力シート!R94)</f>
        <v/>
      </c>
      <c r="N72" s="536" t="str">
        <f>IF(基本情報入力シート!W94="","",基本情報入力シート!W94)</f>
        <v/>
      </c>
      <c r="O72" s="536" t="str">
        <f>IF(基本情報入力シート!X94="","",基本情報入力シート!X94)</f>
        <v/>
      </c>
      <c r="P72" s="540" t="str">
        <f>IF(基本情報入力シート!Y94="","",基本情報入力シート!Y94)</f>
        <v/>
      </c>
      <c r="Q72" s="541" t="str">
        <f>IF(基本情報入力シート!Z94="","",基本情報入力シート!Z94)</f>
        <v/>
      </c>
      <c r="R72" s="564" t="str">
        <f>IF(基本情報入力シート!AA94="","",基本情報入力シート!AA94)</f>
        <v/>
      </c>
      <c r="S72" s="61"/>
      <c r="T72" s="62"/>
      <c r="U72" s="565" t="str">
        <f>IF(P72="","",VLOOKUP(P72,'【参考】数式用 '!$A$5:$I$26,MATCH(T72,'【参考】数式用 '!$H$4:$I$4,0)+7,0))</f>
        <v/>
      </c>
      <c r="V72" s="610" t="str">
        <f>IF(P72="","",IF(T72&lt;&gt;"特定加算Ⅰ","該当なし",VLOOKUP(P72,'【参考】数式用 '!$A$5:$J$26,10,FALSE)))</f>
        <v/>
      </c>
      <c r="W72" s="123" t="s">
        <v>200</v>
      </c>
      <c r="X72" s="63"/>
      <c r="Y72" s="120" t="s">
        <v>201</v>
      </c>
      <c r="Z72" s="63"/>
      <c r="AA72" s="120" t="s">
        <v>202</v>
      </c>
      <c r="AB72" s="63"/>
      <c r="AC72" s="120" t="s">
        <v>201</v>
      </c>
      <c r="AD72" s="63"/>
      <c r="AE72" s="120" t="s">
        <v>203</v>
      </c>
      <c r="AF72" s="544" t="s">
        <v>204</v>
      </c>
      <c r="AG72" s="545" t="str">
        <f t="shared" si="5"/>
        <v/>
      </c>
      <c r="AH72" s="546" t="s">
        <v>205</v>
      </c>
      <c r="AI72" s="547" t="str">
        <f t="shared" si="8"/>
        <v/>
      </c>
      <c r="AK72" s="132" t="str">
        <f t="shared" si="6"/>
        <v>○</v>
      </c>
      <c r="AL72" s="133" t="str">
        <f t="shared" si="7"/>
        <v/>
      </c>
      <c r="AM72" s="134"/>
      <c r="AN72" s="134"/>
      <c r="AO72" s="134"/>
      <c r="AP72" s="134"/>
      <c r="AQ72" s="134"/>
      <c r="AR72" s="134"/>
      <c r="AS72" s="134"/>
      <c r="AT72" s="134"/>
      <c r="AU72" s="566"/>
    </row>
    <row r="73" spans="1:47" ht="37.5" customHeight="1" thickBot="1">
      <c r="A73" s="536">
        <f t="shared" si="4"/>
        <v>62</v>
      </c>
      <c r="B73" s="537" t="str">
        <f>IF(基本情報入力シート!C95="","",基本情報入力シート!C95)</f>
        <v/>
      </c>
      <c r="C73" s="538" t="str">
        <f>IF(基本情報入力シート!D95="","",基本情報入力シート!D95)</f>
        <v/>
      </c>
      <c r="D73" s="538" t="str">
        <f>IF(基本情報入力シート!E95="","",基本情報入力シート!E95)</f>
        <v/>
      </c>
      <c r="E73" s="538" t="str">
        <f>IF(基本情報入力シート!F95="","",基本情報入力シート!F95)</f>
        <v/>
      </c>
      <c r="F73" s="538" t="str">
        <f>IF(基本情報入力シート!G95="","",基本情報入力シート!G95)</f>
        <v/>
      </c>
      <c r="G73" s="538" t="str">
        <f>IF(基本情報入力シート!H95="","",基本情報入力シート!H95)</f>
        <v/>
      </c>
      <c r="H73" s="538" t="str">
        <f>IF(基本情報入力シート!I95="","",基本情報入力シート!I95)</f>
        <v/>
      </c>
      <c r="I73" s="538" t="str">
        <f>IF(基本情報入力シート!J95="","",基本情報入力シート!J95)</f>
        <v/>
      </c>
      <c r="J73" s="538" t="str">
        <f>IF(基本情報入力シート!K95="","",基本情報入力シート!K95)</f>
        <v/>
      </c>
      <c r="K73" s="539" t="str">
        <f>IF(基本情報入力シート!L95="","",基本情報入力シート!L95)</f>
        <v/>
      </c>
      <c r="L73" s="536" t="str">
        <f>IF(基本情報入力シート!M95="","",基本情報入力シート!M95)</f>
        <v/>
      </c>
      <c r="M73" s="536" t="str">
        <f>IF(基本情報入力シート!R95="","",基本情報入力シート!R95)</f>
        <v/>
      </c>
      <c r="N73" s="536" t="str">
        <f>IF(基本情報入力シート!W95="","",基本情報入力シート!W95)</f>
        <v/>
      </c>
      <c r="O73" s="536" t="str">
        <f>IF(基本情報入力シート!X95="","",基本情報入力シート!X95)</f>
        <v/>
      </c>
      <c r="P73" s="540" t="str">
        <f>IF(基本情報入力シート!Y95="","",基本情報入力シート!Y95)</f>
        <v/>
      </c>
      <c r="Q73" s="541" t="str">
        <f>IF(基本情報入力シート!Z95="","",基本情報入力シート!Z95)</f>
        <v/>
      </c>
      <c r="R73" s="564" t="str">
        <f>IF(基本情報入力シート!AA95="","",基本情報入力シート!AA95)</f>
        <v/>
      </c>
      <c r="S73" s="61"/>
      <c r="T73" s="62"/>
      <c r="U73" s="565" t="str">
        <f>IF(P73="","",VLOOKUP(P73,'【参考】数式用 '!$A$5:$I$26,MATCH(T73,'【参考】数式用 '!$H$4:$I$4,0)+7,0))</f>
        <v/>
      </c>
      <c r="V73" s="610" t="str">
        <f>IF(P73="","",IF(T73&lt;&gt;"特定加算Ⅰ","該当なし",VLOOKUP(P73,'【参考】数式用 '!$A$5:$J$26,10,FALSE)))</f>
        <v/>
      </c>
      <c r="W73" s="123" t="s">
        <v>200</v>
      </c>
      <c r="X73" s="63"/>
      <c r="Y73" s="120" t="s">
        <v>201</v>
      </c>
      <c r="Z73" s="63"/>
      <c r="AA73" s="120" t="s">
        <v>202</v>
      </c>
      <c r="AB73" s="63"/>
      <c r="AC73" s="120" t="s">
        <v>201</v>
      </c>
      <c r="AD73" s="63"/>
      <c r="AE73" s="120" t="s">
        <v>203</v>
      </c>
      <c r="AF73" s="544" t="s">
        <v>204</v>
      </c>
      <c r="AG73" s="545" t="str">
        <f t="shared" si="5"/>
        <v/>
      </c>
      <c r="AH73" s="546" t="s">
        <v>205</v>
      </c>
      <c r="AI73" s="547" t="str">
        <f t="shared" si="8"/>
        <v/>
      </c>
      <c r="AK73" s="132" t="str">
        <f t="shared" si="6"/>
        <v>○</v>
      </c>
      <c r="AL73" s="133" t="str">
        <f t="shared" si="7"/>
        <v/>
      </c>
      <c r="AM73" s="134"/>
      <c r="AN73" s="134"/>
      <c r="AO73" s="134"/>
      <c r="AP73" s="134"/>
      <c r="AQ73" s="134"/>
      <c r="AR73" s="134"/>
      <c r="AS73" s="134"/>
      <c r="AT73" s="134"/>
      <c r="AU73" s="566"/>
    </row>
    <row r="74" spans="1:47" ht="37.5" customHeight="1" thickBot="1">
      <c r="A74" s="536">
        <f t="shared" si="4"/>
        <v>63</v>
      </c>
      <c r="B74" s="537" t="str">
        <f>IF(基本情報入力シート!C96="","",基本情報入力シート!C96)</f>
        <v/>
      </c>
      <c r="C74" s="538" t="str">
        <f>IF(基本情報入力シート!D96="","",基本情報入力シート!D96)</f>
        <v/>
      </c>
      <c r="D74" s="538" t="str">
        <f>IF(基本情報入力シート!E96="","",基本情報入力シート!E96)</f>
        <v/>
      </c>
      <c r="E74" s="538" t="str">
        <f>IF(基本情報入力シート!F96="","",基本情報入力シート!F96)</f>
        <v/>
      </c>
      <c r="F74" s="538" t="str">
        <f>IF(基本情報入力シート!G96="","",基本情報入力シート!G96)</f>
        <v/>
      </c>
      <c r="G74" s="538" t="str">
        <f>IF(基本情報入力シート!H96="","",基本情報入力シート!H96)</f>
        <v/>
      </c>
      <c r="H74" s="538" t="str">
        <f>IF(基本情報入力シート!I96="","",基本情報入力シート!I96)</f>
        <v/>
      </c>
      <c r="I74" s="538" t="str">
        <f>IF(基本情報入力シート!J96="","",基本情報入力シート!J96)</f>
        <v/>
      </c>
      <c r="J74" s="538" t="str">
        <f>IF(基本情報入力シート!K96="","",基本情報入力シート!K96)</f>
        <v/>
      </c>
      <c r="K74" s="539" t="str">
        <f>IF(基本情報入力シート!L96="","",基本情報入力シート!L96)</f>
        <v/>
      </c>
      <c r="L74" s="536" t="str">
        <f>IF(基本情報入力シート!M96="","",基本情報入力シート!M96)</f>
        <v/>
      </c>
      <c r="M74" s="536" t="str">
        <f>IF(基本情報入力シート!R96="","",基本情報入力シート!R96)</f>
        <v/>
      </c>
      <c r="N74" s="536" t="str">
        <f>IF(基本情報入力シート!W96="","",基本情報入力シート!W96)</f>
        <v/>
      </c>
      <c r="O74" s="536" t="str">
        <f>IF(基本情報入力シート!X96="","",基本情報入力シート!X96)</f>
        <v/>
      </c>
      <c r="P74" s="540" t="str">
        <f>IF(基本情報入力シート!Y96="","",基本情報入力シート!Y96)</f>
        <v/>
      </c>
      <c r="Q74" s="541" t="str">
        <f>IF(基本情報入力シート!Z96="","",基本情報入力シート!Z96)</f>
        <v/>
      </c>
      <c r="R74" s="564" t="str">
        <f>IF(基本情報入力シート!AA96="","",基本情報入力シート!AA96)</f>
        <v/>
      </c>
      <c r="S74" s="61"/>
      <c r="T74" s="62"/>
      <c r="U74" s="565" t="str">
        <f>IF(P74="","",VLOOKUP(P74,'【参考】数式用 '!$A$5:$I$26,MATCH(T74,'【参考】数式用 '!$H$4:$I$4,0)+7,0))</f>
        <v/>
      </c>
      <c r="V74" s="610" t="str">
        <f>IF(P74="","",IF(T74&lt;&gt;"特定加算Ⅰ","該当なし",VLOOKUP(P74,'【参考】数式用 '!$A$5:$J$26,10,FALSE)))</f>
        <v/>
      </c>
      <c r="W74" s="123" t="s">
        <v>200</v>
      </c>
      <c r="X74" s="63"/>
      <c r="Y74" s="120" t="s">
        <v>201</v>
      </c>
      <c r="Z74" s="63"/>
      <c r="AA74" s="120" t="s">
        <v>202</v>
      </c>
      <c r="AB74" s="63"/>
      <c r="AC74" s="120" t="s">
        <v>201</v>
      </c>
      <c r="AD74" s="63"/>
      <c r="AE74" s="120" t="s">
        <v>203</v>
      </c>
      <c r="AF74" s="544" t="s">
        <v>204</v>
      </c>
      <c r="AG74" s="545" t="str">
        <f t="shared" si="5"/>
        <v/>
      </c>
      <c r="AH74" s="546" t="s">
        <v>205</v>
      </c>
      <c r="AI74" s="547" t="str">
        <f t="shared" si="8"/>
        <v/>
      </c>
      <c r="AK74" s="132" t="str">
        <f t="shared" si="6"/>
        <v>○</v>
      </c>
      <c r="AL74" s="133" t="str">
        <f t="shared" si="7"/>
        <v/>
      </c>
      <c r="AM74" s="134"/>
      <c r="AN74" s="134"/>
      <c r="AO74" s="134"/>
      <c r="AP74" s="134"/>
      <c r="AQ74" s="134"/>
      <c r="AR74" s="134"/>
      <c r="AS74" s="134"/>
      <c r="AT74" s="134"/>
      <c r="AU74" s="566"/>
    </row>
    <row r="75" spans="1:47" ht="37.5" customHeight="1" thickBot="1">
      <c r="A75" s="536">
        <f t="shared" si="4"/>
        <v>64</v>
      </c>
      <c r="B75" s="537" t="str">
        <f>IF(基本情報入力シート!C97="","",基本情報入力シート!C97)</f>
        <v/>
      </c>
      <c r="C75" s="538" t="str">
        <f>IF(基本情報入力シート!D97="","",基本情報入力シート!D97)</f>
        <v/>
      </c>
      <c r="D75" s="538" t="str">
        <f>IF(基本情報入力シート!E97="","",基本情報入力シート!E97)</f>
        <v/>
      </c>
      <c r="E75" s="538" t="str">
        <f>IF(基本情報入力シート!F97="","",基本情報入力シート!F97)</f>
        <v/>
      </c>
      <c r="F75" s="538" t="str">
        <f>IF(基本情報入力シート!G97="","",基本情報入力シート!G97)</f>
        <v/>
      </c>
      <c r="G75" s="538" t="str">
        <f>IF(基本情報入力シート!H97="","",基本情報入力シート!H97)</f>
        <v/>
      </c>
      <c r="H75" s="538" t="str">
        <f>IF(基本情報入力シート!I97="","",基本情報入力シート!I97)</f>
        <v/>
      </c>
      <c r="I75" s="538" t="str">
        <f>IF(基本情報入力シート!J97="","",基本情報入力シート!J97)</f>
        <v/>
      </c>
      <c r="J75" s="538" t="str">
        <f>IF(基本情報入力シート!K97="","",基本情報入力シート!K97)</f>
        <v/>
      </c>
      <c r="K75" s="539" t="str">
        <f>IF(基本情報入力シート!L97="","",基本情報入力シート!L97)</f>
        <v/>
      </c>
      <c r="L75" s="536" t="str">
        <f>IF(基本情報入力シート!M97="","",基本情報入力シート!M97)</f>
        <v/>
      </c>
      <c r="M75" s="536" t="str">
        <f>IF(基本情報入力シート!R97="","",基本情報入力シート!R97)</f>
        <v/>
      </c>
      <c r="N75" s="536" t="str">
        <f>IF(基本情報入力シート!W97="","",基本情報入力シート!W97)</f>
        <v/>
      </c>
      <c r="O75" s="536" t="str">
        <f>IF(基本情報入力シート!X97="","",基本情報入力シート!X97)</f>
        <v/>
      </c>
      <c r="P75" s="540" t="str">
        <f>IF(基本情報入力シート!Y97="","",基本情報入力シート!Y97)</f>
        <v/>
      </c>
      <c r="Q75" s="541" t="str">
        <f>IF(基本情報入力シート!Z97="","",基本情報入力シート!Z97)</f>
        <v/>
      </c>
      <c r="R75" s="564" t="str">
        <f>IF(基本情報入力シート!AA97="","",基本情報入力シート!AA97)</f>
        <v/>
      </c>
      <c r="S75" s="61"/>
      <c r="T75" s="62"/>
      <c r="U75" s="565" t="str">
        <f>IF(P75="","",VLOOKUP(P75,'【参考】数式用 '!$A$5:$I$26,MATCH(T75,'【参考】数式用 '!$H$4:$I$4,0)+7,0))</f>
        <v/>
      </c>
      <c r="V75" s="610" t="str">
        <f>IF(P75="","",IF(T75&lt;&gt;"特定加算Ⅰ","該当なし",VLOOKUP(P75,'【参考】数式用 '!$A$5:$J$26,10,FALSE)))</f>
        <v/>
      </c>
      <c r="W75" s="123" t="s">
        <v>200</v>
      </c>
      <c r="X75" s="63"/>
      <c r="Y75" s="120" t="s">
        <v>201</v>
      </c>
      <c r="Z75" s="63"/>
      <c r="AA75" s="120" t="s">
        <v>202</v>
      </c>
      <c r="AB75" s="63"/>
      <c r="AC75" s="120" t="s">
        <v>201</v>
      </c>
      <c r="AD75" s="63"/>
      <c r="AE75" s="120" t="s">
        <v>203</v>
      </c>
      <c r="AF75" s="544" t="s">
        <v>204</v>
      </c>
      <c r="AG75" s="545" t="str">
        <f t="shared" si="5"/>
        <v/>
      </c>
      <c r="AH75" s="546" t="s">
        <v>205</v>
      </c>
      <c r="AI75" s="547" t="str">
        <f t="shared" si="8"/>
        <v/>
      </c>
      <c r="AK75" s="132" t="str">
        <f t="shared" si="6"/>
        <v>○</v>
      </c>
      <c r="AL75" s="133" t="str">
        <f t="shared" si="7"/>
        <v/>
      </c>
      <c r="AM75" s="134"/>
      <c r="AN75" s="134"/>
      <c r="AO75" s="134"/>
      <c r="AP75" s="134"/>
      <c r="AQ75" s="134"/>
      <c r="AR75" s="134"/>
      <c r="AS75" s="134"/>
      <c r="AT75" s="134"/>
      <c r="AU75" s="566"/>
    </row>
    <row r="76" spans="1:47" ht="37.5" customHeight="1" thickBot="1">
      <c r="A76" s="536">
        <f t="shared" si="4"/>
        <v>65</v>
      </c>
      <c r="B76" s="537" t="str">
        <f>IF(基本情報入力シート!C98="","",基本情報入力シート!C98)</f>
        <v/>
      </c>
      <c r="C76" s="538" t="str">
        <f>IF(基本情報入力シート!D98="","",基本情報入力シート!D98)</f>
        <v/>
      </c>
      <c r="D76" s="538" t="str">
        <f>IF(基本情報入力シート!E98="","",基本情報入力シート!E98)</f>
        <v/>
      </c>
      <c r="E76" s="538" t="str">
        <f>IF(基本情報入力シート!F98="","",基本情報入力シート!F98)</f>
        <v/>
      </c>
      <c r="F76" s="538" t="str">
        <f>IF(基本情報入力シート!G98="","",基本情報入力シート!G98)</f>
        <v/>
      </c>
      <c r="G76" s="538" t="str">
        <f>IF(基本情報入力シート!H98="","",基本情報入力シート!H98)</f>
        <v/>
      </c>
      <c r="H76" s="538" t="str">
        <f>IF(基本情報入力シート!I98="","",基本情報入力シート!I98)</f>
        <v/>
      </c>
      <c r="I76" s="538" t="str">
        <f>IF(基本情報入力シート!J98="","",基本情報入力シート!J98)</f>
        <v/>
      </c>
      <c r="J76" s="538" t="str">
        <f>IF(基本情報入力シート!K98="","",基本情報入力シート!K98)</f>
        <v/>
      </c>
      <c r="K76" s="539" t="str">
        <f>IF(基本情報入力シート!L98="","",基本情報入力シート!L98)</f>
        <v/>
      </c>
      <c r="L76" s="536" t="str">
        <f>IF(基本情報入力シート!M98="","",基本情報入力シート!M98)</f>
        <v/>
      </c>
      <c r="M76" s="536" t="str">
        <f>IF(基本情報入力シート!R98="","",基本情報入力シート!R98)</f>
        <v/>
      </c>
      <c r="N76" s="536" t="str">
        <f>IF(基本情報入力シート!W98="","",基本情報入力シート!W98)</f>
        <v/>
      </c>
      <c r="O76" s="536" t="str">
        <f>IF(基本情報入力シート!X98="","",基本情報入力シート!X98)</f>
        <v/>
      </c>
      <c r="P76" s="540" t="str">
        <f>IF(基本情報入力シート!Y98="","",基本情報入力シート!Y98)</f>
        <v/>
      </c>
      <c r="Q76" s="541" t="str">
        <f>IF(基本情報入力シート!Z98="","",基本情報入力シート!Z98)</f>
        <v/>
      </c>
      <c r="R76" s="564" t="str">
        <f>IF(基本情報入力シート!AA98="","",基本情報入力シート!AA98)</f>
        <v/>
      </c>
      <c r="S76" s="61"/>
      <c r="T76" s="62"/>
      <c r="U76" s="565" t="str">
        <f>IF(P76="","",VLOOKUP(P76,'【参考】数式用 '!$A$5:$I$26,MATCH(T76,'【参考】数式用 '!$H$4:$I$4,0)+7,0))</f>
        <v/>
      </c>
      <c r="V76" s="610" t="str">
        <f>IF(P76="","",IF(T76&lt;&gt;"特定加算Ⅰ","該当なし",VLOOKUP(P76,'【参考】数式用 '!$A$5:$J$26,10,FALSE)))</f>
        <v/>
      </c>
      <c r="W76" s="123" t="s">
        <v>200</v>
      </c>
      <c r="X76" s="63"/>
      <c r="Y76" s="120" t="s">
        <v>201</v>
      </c>
      <c r="Z76" s="63"/>
      <c r="AA76" s="120" t="s">
        <v>202</v>
      </c>
      <c r="AB76" s="63"/>
      <c r="AC76" s="120" t="s">
        <v>201</v>
      </c>
      <c r="AD76" s="63"/>
      <c r="AE76" s="120" t="s">
        <v>203</v>
      </c>
      <c r="AF76" s="544" t="s">
        <v>204</v>
      </c>
      <c r="AG76" s="545" t="str">
        <f t="shared" si="5"/>
        <v/>
      </c>
      <c r="AH76" s="546" t="s">
        <v>205</v>
      </c>
      <c r="AI76" s="547" t="str">
        <f t="shared" ref="AI76:AI111" si="9">IFERROR(ROUNDDOWN(ROUND(Q76*R76,0)*U76,0)*AG76,"")</f>
        <v/>
      </c>
      <c r="AK76" s="132" t="str">
        <f t="shared" si="6"/>
        <v>○</v>
      </c>
      <c r="AL76" s="133" t="str">
        <f t="shared" si="7"/>
        <v/>
      </c>
      <c r="AM76" s="134"/>
      <c r="AN76" s="134"/>
      <c r="AO76" s="134"/>
      <c r="AP76" s="134"/>
      <c r="AQ76" s="134"/>
      <c r="AR76" s="134"/>
      <c r="AS76" s="134"/>
      <c r="AT76" s="134"/>
      <c r="AU76" s="566"/>
    </row>
    <row r="77" spans="1:47" ht="37.5" customHeight="1" thickBot="1">
      <c r="A77" s="536">
        <f t="shared" si="4"/>
        <v>66</v>
      </c>
      <c r="B77" s="537" t="str">
        <f>IF(基本情報入力シート!C99="","",基本情報入力シート!C99)</f>
        <v/>
      </c>
      <c r="C77" s="538" t="str">
        <f>IF(基本情報入力シート!D99="","",基本情報入力シート!D99)</f>
        <v/>
      </c>
      <c r="D77" s="538" t="str">
        <f>IF(基本情報入力シート!E99="","",基本情報入力シート!E99)</f>
        <v/>
      </c>
      <c r="E77" s="538" t="str">
        <f>IF(基本情報入力シート!F99="","",基本情報入力シート!F99)</f>
        <v/>
      </c>
      <c r="F77" s="538" t="str">
        <f>IF(基本情報入力シート!G99="","",基本情報入力シート!G99)</f>
        <v/>
      </c>
      <c r="G77" s="538" t="str">
        <f>IF(基本情報入力シート!H99="","",基本情報入力シート!H99)</f>
        <v/>
      </c>
      <c r="H77" s="538" t="str">
        <f>IF(基本情報入力シート!I99="","",基本情報入力シート!I99)</f>
        <v/>
      </c>
      <c r="I77" s="538" t="str">
        <f>IF(基本情報入力シート!J99="","",基本情報入力シート!J99)</f>
        <v/>
      </c>
      <c r="J77" s="538" t="str">
        <f>IF(基本情報入力シート!K99="","",基本情報入力シート!K99)</f>
        <v/>
      </c>
      <c r="K77" s="539" t="str">
        <f>IF(基本情報入力シート!L99="","",基本情報入力シート!L99)</f>
        <v/>
      </c>
      <c r="L77" s="536" t="str">
        <f>IF(基本情報入力シート!M99="","",基本情報入力シート!M99)</f>
        <v/>
      </c>
      <c r="M77" s="536" t="str">
        <f>IF(基本情報入力シート!R99="","",基本情報入力シート!R99)</f>
        <v/>
      </c>
      <c r="N77" s="536" t="str">
        <f>IF(基本情報入力シート!W99="","",基本情報入力シート!W99)</f>
        <v/>
      </c>
      <c r="O77" s="536" t="str">
        <f>IF(基本情報入力シート!X99="","",基本情報入力シート!X99)</f>
        <v/>
      </c>
      <c r="P77" s="540" t="str">
        <f>IF(基本情報入力シート!Y99="","",基本情報入力シート!Y99)</f>
        <v/>
      </c>
      <c r="Q77" s="541" t="str">
        <f>IF(基本情報入力シート!Z99="","",基本情報入力シート!Z99)</f>
        <v/>
      </c>
      <c r="R77" s="564" t="str">
        <f>IF(基本情報入力シート!AA99="","",基本情報入力シート!AA99)</f>
        <v/>
      </c>
      <c r="S77" s="61"/>
      <c r="T77" s="62"/>
      <c r="U77" s="565" t="str">
        <f>IF(P77="","",VLOOKUP(P77,'【参考】数式用 '!$A$5:$I$26,MATCH(T77,'【参考】数式用 '!$H$4:$I$4,0)+7,0))</f>
        <v/>
      </c>
      <c r="V77" s="610" t="str">
        <f>IF(P77="","",IF(T77&lt;&gt;"特定加算Ⅰ","該当なし",VLOOKUP(P77,'【参考】数式用 '!$A$5:$J$26,10,FALSE)))</f>
        <v/>
      </c>
      <c r="W77" s="123" t="s">
        <v>200</v>
      </c>
      <c r="X77" s="63"/>
      <c r="Y77" s="120" t="s">
        <v>201</v>
      </c>
      <c r="Z77" s="63"/>
      <c r="AA77" s="120" t="s">
        <v>202</v>
      </c>
      <c r="AB77" s="63"/>
      <c r="AC77" s="120" t="s">
        <v>201</v>
      </c>
      <c r="AD77" s="63"/>
      <c r="AE77" s="120" t="s">
        <v>203</v>
      </c>
      <c r="AF77" s="544" t="s">
        <v>204</v>
      </c>
      <c r="AG77" s="545" t="str">
        <f t="shared" si="5"/>
        <v/>
      </c>
      <c r="AH77" s="546" t="s">
        <v>205</v>
      </c>
      <c r="AI77" s="547" t="str">
        <f t="shared" si="9"/>
        <v/>
      </c>
      <c r="AK77" s="132" t="str">
        <f t="shared" si="6"/>
        <v>○</v>
      </c>
      <c r="AL77" s="133" t="str">
        <f t="shared" si="7"/>
        <v/>
      </c>
      <c r="AM77" s="134"/>
      <c r="AN77" s="134"/>
      <c r="AO77" s="134"/>
      <c r="AP77" s="134"/>
      <c r="AQ77" s="134"/>
      <c r="AR77" s="134"/>
      <c r="AS77" s="134"/>
      <c r="AT77" s="134"/>
      <c r="AU77" s="566"/>
    </row>
    <row r="78" spans="1:47" ht="37.5" customHeight="1" thickBot="1">
      <c r="A78" s="536">
        <f t="shared" si="4"/>
        <v>67</v>
      </c>
      <c r="B78" s="537" t="str">
        <f>IF(基本情報入力シート!C100="","",基本情報入力シート!C100)</f>
        <v/>
      </c>
      <c r="C78" s="538" t="str">
        <f>IF(基本情報入力シート!D100="","",基本情報入力シート!D100)</f>
        <v/>
      </c>
      <c r="D78" s="538" t="str">
        <f>IF(基本情報入力シート!E100="","",基本情報入力シート!E100)</f>
        <v/>
      </c>
      <c r="E78" s="538" t="str">
        <f>IF(基本情報入力シート!F100="","",基本情報入力シート!F100)</f>
        <v/>
      </c>
      <c r="F78" s="538" t="str">
        <f>IF(基本情報入力シート!G100="","",基本情報入力シート!G100)</f>
        <v/>
      </c>
      <c r="G78" s="538" t="str">
        <f>IF(基本情報入力シート!H100="","",基本情報入力シート!H100)</f>
        <v/>
      </c>
      <c r="H78" s="538" t="str">
        <f>IF(基本情報入力シート!I100="","",基本情報入力シート!I100)</f>
        <v/>
      </c>
      <c r="I78" s="538" t="str">
        <f>IF(基本情報入力シート!J100="","",基本情報入力シート!J100)</f>
        <v/>
      </c>
      <c r="J78" s="538" t="str">
        <f>IF(基本情報入力シート!K100="","",基本情報入力シート!K100)</f>
        <v/>
      </c>
      <c r="K78" s="539" t="str">
        <f>IF(基本情報入力シート!L100="","",基本情報入力シート!L100)</f>
        <v/>
      </c>
      <c r="L78" s="536" t="str">
        <f>IF(基本情報入力シート!M100="","",基本情報入力シート!M100)</f>
        <v/>
      </c>
      <c r="M78" s="536" t="str">
        <f>IF(基本情報入力シート!R100="","",基本情報入力シート!R100)</f>
        <v/>
      </c>
      <c r="N78" s="536" t="str">
        <f>IF(基本情報入力シート!W100="","",基本情報入力シート!W100)</f>
        <v/>
      </c>
      <c r="O78" s="536" t="str">
        <f>IF(基本情報入力シート!X100="","",基本情報入力シート!X100)</f>
        <v/>
      </c>
      <c r="P78" s="540" t="str">
        <f>IF(基本情報入力シート!Y100="","",基本情報入力シート!Y100)</f>
        <v/>
      </c>
      <c r="Q78" s="541" t="str">
        <f>IF(基本情報入力シート!Z100="","",基本情報入力シート!Z100)</f>
        <v/>
      </c>
      <c r="R78" s="564" t="str">
        <f>IF(基本情報入力シート!AA100="","",基本情報入力シート!AA100)</f>
        <v/>
      </c>
      <c r="S78" s="61"/>
      <c r="T78" s="62"/>
      <c r="U78" s="565" t="str">
        <f>IF(P78="","",VLOOKUP(P78,'【参考】数式用 '!$A$5:$I$26,MATCH(T78,'【参考】数式用 '!$H$4:$I$4,0)+7,0))</f>
        <v/>
      </c>
      <c r="V78" s="610" t="str">
        <f>IF(P78="","",IF(T78&lt;&gt;"特定加算Ⅰ","該当なし",VLOOKUP(P78,'【参考】数式用 '!$A$5:$J$26,10,FALSE)))</f>
        <v/>
      </c>
      <c r="W78" s="123" t="s">
        <v>200</v>
      </c>
      <c r="X78" s="63"/>
      <c r="Y78" s="120" t="s">
        <v>201</v>
      </c>
      <c r="Z78" s="63"/>
      <c r="AA78" s="120" t="s">
        <v>202</v>
      </c>
      <c r="AB78" s="63"/>
      <c r="AC78" s="120" t="s">
        <v>201</v>
      </c>
      <c r="AD78" s="63"/>
      <c r="AE78" s="120" t="s">
        <v>203</v>
      </c>
      <c r="AF78" s="544" t="s">
        <v>204</v>
      </c>
      <c r="AG78" s="545" t="str">
        <f t="shared" si="5"/>
        <v/>
      </c>
      <c r="AH78" s="546" t="s">
        <v>205</v>
      </c>
      <c r="AI78" s="547" t="str">
        <f t="shared" si="9"/>
        <v/>
      </c>
      <c r="AK78" s="132" t="str">
        <f t="shared" si="6"/>
        <v>○</v>
      </c>
      <c r="AL78" s="133" t="str">
        <f t="shared" si="7"/>
        <v/>
      </c>
      <c r="AM78" s="134"/>
      <c r="AN78" s="134"/>
      <c r="AO78" s="134"/>
      <c r="AP78" s="134"/>
      <c r="AQ78" s="134"/>
      <c r="AR78" s="134"/>
      <c r="AS78" s="134"/>
      <c r="AT78" s="134"/>
      <c r="AU78" s="566"/>
    </row>
    <row r="79" spans="1:47" ht="37.5" customHeight="1" thickBot="1">
      <c r="A79" s="536">
        <f t="shared" si="4"/>
        <v>68</v>
      </c>
      <c r="B79" s="537" t="str">
        <f>IF(基本情報入力シート!C101="","",基本情報入力シート!C101)</f>
        <v/>
      </c>
      <c r="C79" s="538" t="str">
        <f>IF(基本情報入力シート!D101="","",基本情報入力シート!D101)</f>
        <v/>
      </c>
      <c r="D79" s="538" t="str">
        <f>IF(基本情報入力シート!E101="","",基本情報入力シート!E101)</f>
        <v/>
      </c>
      <c r="E79" s="538" t="str">
        <f>IF(基本情報入力シート!F101="","",基本情報入力シート!F101)</f>
        <v/>
      </c>
      <c r="F79" s="538" t="str">
        <f>IF(基本情報入力シート!G101="","",基本情報入力シート!G101)</f>
        <v/>
      </c>
      <c r="G79" s="538" t="str">
        <f>IF(基本情報入力シート!H101="","",基本情報入力シート!H101)</f>
        <v/>
      </c>
      <c r="H79" s="538" t="str">
        <f>IF(基本情報入力シート!I101="","",基本情報入力シート!I101)</f>
        <v/>
      </c>
      <c r="I79" s="538" t="str">
        <f>IF(基本情報入力シート!J101="","",基本情報入力シート!J101)</f>
        <v/>
      </c>
      <c r="J79" s="538" t="str">
        <f>IF(基本情報入力シート!K101="","",基本情報入力シート!K101)</f>
        <v/>
      </c>
      <c r="K79" s="539" t="str">
        <f>IF(基本情報入力シート!L101="","",基本情報入力シート!L101)</f>
        <v/>
      </c>
      <c r="L79" s="536" t="str">
        <f>IF(基本情報入力シート!M101="","",基本情報入力シート!M101)</f>
        <v/>
      </c>
      <c r="M79" s="536" t="str">
        <f>IF(基本情報入力シート!R101="","",基本情報入力シート!R101)</f>
        <v/>
      </c>
      <c r="N79" s="536" t="str">
        <f>IF(基本情報入力シート!W101="","",基本情報入力シート!W101)</f>
        <v/>
      </c>
      <c r="O79" s="536" t="str">
        <f>IF(基本情報入力シート!X101="","",基本情報入力シート!X101)</f>
        <v/>
      </c>
      <c r="P79" s="540" t="str">
        <f>IF(基本情報入力シート!Y101="","",基本情報入力シート!Y101)</f>
        <v/>
      </c>
      <c r="Q79" s="541" t="str">
        <f>IF(基本情報入力シート!Z101="","",基本情報入力シート!Z101)</f>
        <v/>
      </c>
      <c r="R79" s="564" t="str">
        <f>IF(基本情報入力シート!AA101="","",基本情報入力シート!AA101)</f>
        <v/>
      </c>
      <c r="S79" s="61"/>
      <c r="T79" s="62"/>
      <c r="U79" s="565" t="str">
        <f>IF(P79="","",VLOOKUP(P79,'【参考】数式用 '!$A$5:$I$26,MATCH(T79,'【参考】数式用 '!$H$4:$I$4,0)+7,0))</f>
        <v/>
      </c>
      <c r="V79" s="610" t="str">
        <f>IF(P79="","",IF(T79&lt;&gt;"特定加算Ⅰ","該当なし",VLOOKUP(P79,'【参考】数式用 '!$A$5:$J$26,10,FALSE)))</f>
        <v/>
      </c>
      <c r="W79" s="123" t="s">
        <v>200</v>
      </c>
      <c r="X79" s="63"/>
      <c r="Y79" s="120" t="s">
        <v>201</v>
      </c>
      <c r="Z79" s="63"/>
      <c r="AA79" s="120" t="s">
        <v>202</v>
      </c>
      <c r="AB79" s="63"/>
      <c r="AC79" s="120" t="s">
        <v>201</v>
      </c>
      <c r="AD79" s="63"/>
      <c r="AE79" s="120" t="s">
        <v>203</v>
      </c>
      <c r="AF79" s="544" t="s">
        <v>204</v>
      </c>
      <c r="AG79" s="545" t="str">
        <f t="shared" si="5"/>
        <v/>
      </c>
      <c r="AH79" s="546" t="s">
        <v>205</v>
      </c>
      <c r="AI79" s="547" t="str">
        <f t="shared" si="9"/>
        <v/>
      </c>
      <c r="AK79" s="132" t="str">
        <f t="shared" si="6"/>
        <v>○</v>
      </c>
      <c r="AL79" s="133" t="str">
        <f t="shared" si="7"/>
        <v/>
      </c>
      <c r="AM79" s="134"/>
      <c r="AN79" s="134"/>
      <c r="AO79" s="134"/>
      <c r="AP79" s="134"/>
      <c r="AQ79" s="134"/>
      <c r="AR79" s="134"/>
      <c r="AS79" s="134"/>
      <c r="AT79" s="134"/>
      <c r="AU79" s="566"/>
    </row>
    <row r="80" spans="1:47" ht="37.5" customHeight="1" thickBot="1">
      <c r="A80" s="536">
        <f t="shared" si="4"/>
        <v>69</v>
      </c>
      <c r="B80" s="537" t="str">
        <f>IF(基本情報入力シート!C102="","",基本情報入力シート!C102)</f>
        <v/>
      </c>
      <c r="C80" s="538" t="str">
        <f>IF(基本情報入力シート!D102="","",基本情報入力シート!D102)</f>
        <v/>
      </c>
      <c r="D80" s="538" t="str">
        <f>IF(基本情報入力シート!E102="","",基本情報入力シート!E102)</f>
        <v/>
      </c>
      <c r="E80" s="538" t="str">
        <f>IF(基本情報入力シート!F102="","",基本情報入力シート!F102)</f>
        <v/>
      </c>
      <c r="F80" s="538" t="str">
        <f>IF(基本情報入力シート!G102="","",基本情報入力シート!G102)</f>
        <v/>
      </c>
      <c r="G80" s="538" t="str">
        <f>IF(基本情報入力シート!H102="","",基本情報入力シート!H102)</f>
        <v/>
      </c>
      <c r="H80" s="538" t="str">
        <f>IF(基本情報入力シート!I102="","",基本情報入力シート!I102)</f>
        <v/>
      </c>
      <c r="I80" s="538" t="str">
        <f>IF(基本情報入力シート!J102="","",基本情報入力シート!J102)</f>
        <v/>
      </c>
      <c r="J80" s="538" t="str">
        <f>IF(基本情報入力シート!K102="","",基本情報入力シート!K102)</f>
        <v/>
      </c>
      <c r="K80" s="539" t="str">
        <f>IF(基本情報入力シート!L102="","",基本情報入力シート!L102)</f>
        <v/>
      </c>
      <c r="L80" s="536" t="str">
        <f>IF(基本情報入力シート!M102="","",基本情報入力シート!M102)</f>
        <v/>
      </c>
      <c r="M80" s="536" t="str">
        <f>IF(基本情報入力シート!R102="","",基本情報入力シート!R102)</f>
        <v/>
      </c>
      <c r="N80" s="536" t="str">
        <f>IF(基本情報入力シート!W102="","",基本情報入力シート!W102)</f>
        <v/>
      </c>
      <c r="O80" s="536" t="str">
        <f>IF(基本情報入力シート!X102="","",基本情報入力シート!X102)</f>
        <v/>
      </c>
      <c r="P80" s="540" t="str">
        <f>IF(基本情報入力シート!Y102="","",基本情報入力シート!Y102)</f>
        <v/>
      </c>
      <c r="Q80" s="541" t="str">
        <f>IF(基本情報入力シート!Z102="","",基本情報入力シート!Z102)</f>
        <v/>
      </c>
      <c r="R80" s="564" t="str">
        <f>IF(基本情報入力シート!AA102="","",基本情報入力シート!AA102)</f>
        <v/>
      </c>
      <c r="S80" s="61"/>
      <c r="T80" s="62"/>
      <c r="U80" s="565" t="str">
        <f>IF(P80="","",VLOOKUP(P80,'【参考】数式用 '!$A$5:$I$26,MATCH(T80,'【参考】数式用 '!$H$4:$I$4,0)+7,0))</f>
        <v/>
      </c>
      <c r="V80" s="610" t="str">
        <f>IF(P80="","",IF(T80&lt;&gt;"特定加算Ⅰ","該当なし",VLOOKUP(P80,'【参考】数式用 '!$A$5:$J$26,10,FALSE)))</f>
        <v/>
      </c>
      <c r="W80" s="123" t="s">
        <v>200</v>
      </c>
      <c r="X80" s="63"/>
      <c r="Y80" s="120" t="s">
        <v>201</v>
      </c>
      <c r="Z80" s="63"/>
      <c r="AA80" s="120" t="s">
        <v>202</v>
      </c>
      <c r="AB80" s="63"/>
      <c r="AC80" s="120" t="s">
        <v>201</v>
      </c>
      <c r="AD80" s="63"/>
      <c r="AE80" s="120" t="s">
        <v>203</v>
      </c>
      <c r="AF80" s="544" t="s">
        <v>204</v>
      </c>
      <c r="AG80" s="545" t="str">
        <f t="shared" si="5"/>
        <v/>
      </c>
      <c r="AH80" s="546" t="s">
        <v>205</v>
      </c>
      <c r="AI80" s="547" t="str">
        <f t="shared" si="9"/>
        <v/>
      </c>
      <c r="AK80" s="132" t="str">
        <f t="shared" si="6"/>
        <v>○</v>
      </c>
      <c r="AL80" s="133" t="str">
        <f t="shared" si="7"/>
        <v/>
      </c>
      <c r="AM80" s="134"/>
      <c r="AN80" s="134"/>
      <c r="AO80" s="134"/>
      <c r="AP80" s="134"/>
      <c r="AQ80" s="134"/>
      <c r="AR80" s="134"/>
      <c r="AS80" s="134"/>
      <c r="AT80" s="134"/>
      <c r="AU80" s="566"/>
    </row>
    <row r="81" spans="1:47" ht="37.5" customHeight="1" thickBot="1">
      <c r="A81" s="536">
        <f t="shared" si="4"/>
        <v>70</v>
      </c>
      <c r="B81" s="537" t="str">
        <f>IF(基本情報入力シート!C103="","",基本情報入力シート!C103)</f>
        <v/>
      </c>
      <c r="C81" s="538" t="str">
        <f>IF(基本情報入力シート!D103="","",基本情報入力シート!D103)</f>
        <v/>
      </c>
      <c r="D81" s="538" t="str">
        <f>IF(基本情報入力シート!E103="","",基本情報入力シート!E103)</f>
        <v/>
      </c>
      <c r="E81" s="538" t="str">
        <f>IF(基本情報入力シート!F103="","",基本情報入力シート!F103)</f>
        <v/>
      </c>
      <c r="F81" s="538" t="str">
        <f>IF(基本情報入力シート!G103="","",基本情報入力シート!G103)</f>
        <v/>
      </c>
      <c r="G81" s="538" t="str">
        <f>IF(基本情報入力シート!H103="","",基本情報入力シート!H103)</f>
        <v/>
      </c>
      <c r="H81" s="538" t="str">
        <f>IF(基本情報入力シート!I103="","",基本情報入力シート!I103)</f>
        <v/>
      </c>
      <c r="I81" s="538" t="str">
        <f>IF(基本情報入力シート!J103="","",基本情報入力シート!J103)</f>
        <v/>
      </c>
      <c r="J81" s="538" t="str">
        <f>IF(基本情報入力シート!K103="","",基本情報入力シート!K103)</f>
        <v/>
      </c>
      <c r="K81" s="539" t="str">
        <f>IF(基本情報入力シート!L103="","",基本情報入力シート!L103)</f>
        <v/>
      </c>
      <c r="L81" s="536" t="str">
        <f>IF(基本情報入力シート!M103="","",基本情報入力シート!M103)</f>
        <v/>
      </c>
      <c r="M81" s="536" t="str">
        <f>IF(基本情報入力シート!R103="","",基本情報入力シート!R103)</f>
        <v/>
      </c>
      <c r="N81" s="536" t="str">
        <f>IF(基本情報入力シート!W103="","",基本情報入力シート!W103)</f>
        <v/>
      </c>
      <c r="O81" s="536" t="str">
        <f>IF(基本情報入力シート!X103="","",基本情報入力シート!X103)</f>
        <v/>
      </c>
      <c r="P81" s="540" t="str">
        <f>IF(基本情報入力シート!Y103="","",基本情報入力シート!Y103)</f>
        <v/>
      </c>
      <c r="Q81" s="541" t="str">
        <f>IF(基本情報入力シート!Z103="","",基本情報入力シート!Z103)</f>
        <v/>
      </c>
      <c r="R81" s="564" t="str">
        <f>IF(基本情報入力シート!AA103="","",基本情報入力シート!AA103)</f>
        <v/>
      </c>
      <c r="S81" s="61"/>
      <c r="T81" s="62"/>
      <c r="U81" s="565" t="str">
        <f>IF(P81="","",VLOOKUP(P81,'【参考】数式用 '!$A$5:$I$26,MATCH(T81,'【参考】数式用 '!$H$4:$I$4,0)+7,0))</f>
        <v/>
      </c>
      <c r="V81" s="610" t="str">
        <f>IF(P81="","",IF(T81&lt;&gt;"特定加算Ⅰ","該当なし",VLOOKUP(P81,'【参考】数式用 '!$A$5:$J$26,10,FALSE)))</f>
        <v/>
      </c>
      <c r="W81" s="123" t="s">
        <v>200</v>
      </c>
      <c r="X81" s="63"/>
      <c r="Y81" s="120" t="s">
        <v>201</v>
      </c>
      <c r="Z81" s="63"/>
      <c r="AA81" s="120" t="s">
        <v>202</v>
      </c>
      <c r="AB81" s="63"/>
      <c r="AC81" s="120" t="s">
        <v>201</v>
      </c>
      <c r="AD81" s="63"/>
      <c r="AE81" s="120" t="s">
        <v>203</v>
      </c>
      <c r="AF81" s="544" t="s">
        <v>204</v>
      </c>
      <c r="AG81" s="545" t="str">
        <f t="shared" ref="AG81:AG111" si="10">IF(X81&gt;=1,(AB81*12+AD81)-(X81*12+Z81)+1,"")</f>
        <v/>
      </c>
      <c r="AH81" s="546" t="s">
        <v>205</v>
      </c>
      <c r="AI81" s="547" t="str">
        <f t="shared" si="9"/>
        <v/>
      </c>
      <c r="AK81" s="132" t="str">
        <f t="shared" si="6"/>
        <v>○</v>
      </c>
      <c r="AL81" s="133" t="str">
        <f t="shared" si="7"/>
        <v/>
      </c>
      <c r="AM81" s="134"/>
      <c r="AN81" s="134"/>
      <c r="AO81" s="134"/>
      <c r="AP81" s="134"/>
      <c r="AQ81" s="134"/>
      <c r="AR81" s="134"/>
      <c r="AS81" s="134"/>
      <c r="AT81" s="134"/>
      <c r="AU81" s="566"/>
    </row>
    <row r="82" spans="1:47" ht="37.5" customHeight="1" thickBot="1">
      <c r="A82" s="536">
        <f t="shared" si="4"/>
        <v>71</v>
      </c>
      <c r="B82" s="537" t="str">
        <f>IF(基本情報入力シート!C104="","",基本情報入力シート!C104)</f>
        <v/>
      </c>
      <c r="C82" s="538" t="str">
        <f>IF(基本情報入力シート!D104="","",基本情報入力シート!D104)</f>
        <v/>
      </c>
      <c r="D82" s="538" t="str">
        <f>IF(基本情報入力シート!E104="","",基本情報入力シート!E104)</f>
        <v/>
      </c>
      <c r="E82" s="538" t="str">
        <f>IF(基本情報入力シート!F104="","",基本情報入力シート!F104)</f>
        <v/>
      </c>
      <c r="F82" s="538" t="str">
        <f>IF(基本情報入力シート!G104="","",基本情報入力シート!G104)</f>
        <v/>
      </c>
      <c r="G82" s="538" t="str">
        <f>IF(基本情報入力シート!H104="","",基本情報入力シート!H104)</f>
        <v/>
      </c>
      <c r="H82" s="538" t="str">
        <f>IF(基本情報入力シート!I104="","",基本情報入力シート!I104)</f>
        <v/>
      </c>
      <c r="I82" s="538" t="str">
        <f>IF(基本情報入力シート!J104="","",基本情報入力シート!J104)</f>
        <v/>
      </c>
      <c r="J82" s="538" t="str">
        <f>IF(基本情報入力シート!K104="","",基本情報入力シート!K104)</f>
        <v/>
      </c>
      <c r="K82" s="539" t="str">
        <f>IF(基本情報入力シート!L104="","",基本情報入力シート!L104)</f>
        <v/>
      </c>
      <c r="L82" s="536" t="str">
        <f>IF(基本情報入力シート!M104="","",基本情報入力シート!M104)</f>
        <v/>
      </c>
      <c r="M82" s="536" t="str">
        <f>IF(基本情報入力シート!R104="","",基本情報入力シート!R104)</f>
        <v/>
      </c>
      <c r="N82" s="536" t="str">
        <f>IF(基本情報入力シート!W104="","",基本情報入力シート!W104)</f>
        <v/>
      </c>
      <c r="O82" s="536" t="str">
        <f>IF(基本情報入力シート!X104="","",基本情報入力シート!X104)</f>
        <v/>
      </c>
      <c r="P82" s="540" t="str">
        <f>IF(基本情報入力シート!Y104="","",基本情報入力シート!Y104)</f>
        <v/>
      </c>
      <c r="Q82" s="541" t="str">
        <f>IF(基本情報入力シート!Z104="","",基本情報入力シート!Z104)</f>
        <v/>
      </c>
      <c r="R82" s="564" t="str">
        <f>IF(基本情報入力シート!AA104="","",基本情報入力シート!AA104)</f>
        <v/>
      </c>
      <c r="S82" s="61"/>
      <c r="T82" s="62"/>
      <c r="U82" s="565" t="str">
        <f>IF(P82="","",VLOOKUP(P82,'【参考】数式用 '!$A$5:$I$26,MATCH(T82,'【参考】数式用 '!$H$4:$I$4,0)+7,0))</f>
        <v/>
      </c>
      <c r="V82" s="610" t="str">
        <f>IF(P82="","",IF(T82&lt;&gt;"特定加算Ⅰ","該当なし",VLOOKUP(P82,'【参考】数式用 '!$A$5:$J$26,10,FALSE)))</f>
        <v/>
      </c>
      <c r="W82" s="123" t="s">
        <v>200</v>
      </c>
      <c r="X82" s="63"/>
      <c r="Y82" s="120" t="s">
        <v>201</v>
      </c>
      <c r="Z82" s="63"/>
      <c r="AA82" s="120" t="s">
        <v>202</v>
      </c>
      <c r="AB82" s="63"/>
      <c r="AC82" s="120" t="s">
        <v>201</v>
      </c>
      <c r="AD82" s="63"/>
      <c r="AE82" s="120" t="s">
        <v>203</v>
      </c>
      <c r="AF82" s="544" t="s">
        <v>204</v>
      </c>
      <c r="AG82" s="545" t="str">
        <f t="shared" si="10"/>
        <v/>
      </c>
      <c r="AH82" s="546" t="s">
        <v>205</v>
      </c>
      <c r="AI82" s="547" t="str">
        <f t="shared" si="9"/>
        <v/>
      </c>
      <c r="AK82" s="132" t="str">
        <f t="shared" si="6"/>
        <v>○</v>
      </c>
      <c r="AL82" s="133" t="str">
        <f t="shared" si="7"/>
        <v/>
      </c>
      <c r="AM82" s="134"/>
      <c r="AN82" s="134"/>
      <c r="AO82" s="134"/>
      <c r="AP82" s="134"/>
      <c r="AQ82" s="134"/>
      <c r="AR82" s="134"/>
      <c r="AS82" s="134"/>
      <c r="AT82" s="134"/>
      <c r="AU82" s="566"/>
    </row>
    <row r="83" spans="1:47" ht="37.5" customHeight="1" thickBot="1">
      <c r="A83" s="536">
        <f t="shared" si="4"/>
        <v>72</v>
      </c>
      <c r="B83" s="537" t="str">
        <f>IF(基本情報入力シート!C105="","",基本情報入力シート!C105)</f>
        <v/>
      </c>
      <c r="C83" s="538" t="str">
        <f>IF(基本情報入力シート!D105="","",基本情報入力シート!D105)</f>
        <v/>
      </c>
      <c r="D83" s="538" t="str">
        <f>IF(基本情報入力シート!E105="","",基本情報入力シート!E105)</f>
        <v/>
      </c>
      <c r="E83" s="538" t="str">
        <f>IF(基本情報入力シート!F105="","",基本情報入力シート!F105)</f>
        <v/>
      </c>
      <c r="F83" s="538" t="str">
        <f>IF(基本情報入力シート!G105="","",基本情報入力シート!G105)</f>
        <v/>
      </c>
      <c r="G83" s="538" t="str">
        <f>IF(基本情報入力シート!H105="","",基本情報入力シート!H105)</f>
        <v/>
      </c>
      <c r="H83" s="538" t="str">
        <f>IF(基本情報入力シート!I105="","",基本情報入力シート!I105)</f>
        <v/>
      </c>
      <c r="I83" s="538" t="str">
        <f>IF(基本情報入力シート!J105="","",基本情報入力シート!J105)</f>
        <v/>
      </c>
      <c r="J83" s="538" t="str">
        <f>IF(基本情報入力シート!K105="","",基本情報入力シート!K105)</f>
        <v/>
      </c>
      <c r="K83" s="539" t="str">
        <f>IF(基本情報入力シート!L105="","",基本情報入力シート!L105)</f>
        <v/>
      </c>
      <c r="L83" s="536" t="str">
        <f>IF(基本情報入力シート!M105="","",基本情報入力シート!M105)</f>
        <v/>
      </c>
      <c r="M83" s="536" t="str">
        <f>IF(基本情報入力シート!R105="","",基本情報入力シート!R105)</f>
        <v/>
      </c>
      <c r="N83" s="536" t="str">
        <f>IF(基本情報入力シート!W105="","",基本情報入力シート!W105)</f>
        <v/>
      </c>
      <c r="O83" s="536" t="str">
        <f>IF(基本情報入力シート!X105="","",基本情報入力シート!X105)</f>
        <v/>
      </c>
      <c r="P83" s="540" t="str">
        <f>IF(基本情報入力シート!Y105="","",基本情報入力シート!Y105)</f>
        <v/>
      </c>
      <c r="Q83" s="541" t="str">
        <f>IF(基本情報入力シート!Z105="","",基本情報入力シート!Z105)</f>
        <v/>
      </c>
      <c r="R83" s="564" t="str">
        <f>IF(基本情報入力シート!AA105="","",基本情報入力シート!AA105)</f>
        <v/>
      </c>
      <c r="S83" s="61"/>
      <c r="T83" s="62"/>
      <c r="U83" s="565" t="str">
        <f>IF(P83="","",VLOOKUP(P83,'【参考】数式用 '!$A$5:$I$26,MATCH(T83,'【参考】数式用 '!$H$4:$I$4,0)+7,0))</f>
        <v/>
      </c>
      <c r="V83" s="610" t="str">
        <f>IF(P83="","",IF(T83&lt;&gt;"特定加算Ⅰ","該当なし",VLOOKUP(P83,'【参考】数式用 '!$A$5:$J$26,10,FALSE)))</f>
        <v/>
      </c>
      <c r="W83" s="123" t="s">
        <v>200</v>
      </c>
      <c r="X83" s="63"/>
      <c r="Y83" s="120" t="s">
        <v>201</v>
      </c>
      <c r="Z83" s="63"/>
      <c r="AA83" s="120" t="s">
        <v>202</v>
      </c>
      <c r="AB83" s="63"/>
      <c r="AC83" s="120" t="s">
        <v>201</v>
      </c>
      <c r="AD83" s="63"/>
      <c r="AE83" s="120" t="s">
        <v>203</v>
      </c>
      <c r="AF83" s="544" t="s">
        <v>204</v>
      </c>
      <c r="AG83" s="545" t="str">
        <f t="shared" si="10"/>
        <v/>
      </c>
      <c r="AH83" s="546" t="s">
        <v>205</v>
      </c>
      <c r="AI83" s="547" t="str">
        <f t="shared" si="9"/>
        <v/>
      </c>
      <c r="AK83" s="132" t="str">
        <f t="shared" ref="AK83:AK111" si="11">IFERROR(IF(AND(T83="特定加算Ⅰ",OR(V83="",V83="-",V83="いずれも取得していない")),"☓","○"),"")</f>
        <v>○</v>
      </c>
      <c r="AL83" s="133" t="str">
        <f t="shared" ref="AL83:AL111" si="12">IFERROR(IF(AND(T83="特定加算Ⅰ",OR(V83="",V83="-",V83="いずれも取得していない")),"！特定加算Ⅰが選択されています。該当する介護福祉士配置等要件を選択してください。",""),"")</f>
        <v/>
      </c>
      <c r="AM83" s="134"/>
      <c r="AN83" s="134"/>
      <c r="AO83" s="134"/>
      <c r="AP83" s="134"/>
      <c r="AQ83" s="134"/>
      <c r="AR83" s="134"/>
      <c r="AS83" s="134"/>
      <c r="AT83" s="134"/>
      <c r="AU83" s="566"/>
    </row>
    <row r="84" spans="1:47" ht="37.5" customHeight="1" thickBot="1">
      <c r="A84" s="536">
        <f t="shared" si="4"/>
        <v>73</v>
      </c>
      <c r="B84" s="537" t="str">
        <f>IF(基本情報入力シート!C106="","",基本情報入力シート!C106)</f>
        <v/>
      </c>
      <c r="C84" s="538" t="str">
        <f>IF(基本情報入力シート!D106="","",基本情報入力シート!D106)</f>
        <v/>
      </c>
      <c r="D84" s="538" t="str">
        <f>IF(基本情報入力シート!E106="","",基本情報入力シート!E106)</f>
        <v/>
      </c>
      <c r="E84" s="538" t="str">
        <f>IF(基本情報入力シート!F106="","",基本情報入力シート!F106)</f>
        <v/>
      </c>
      <c r="F84" s="538" t="str">
        <f>IF(基本情報入力シート!G106="","",基本情報入力シート!G106)</f>
        <v/>
      </c>
      <c r="G84" s="538" t="str">
        <f>IF(基本情報入力シート!H106="","",基本情報入力シート!H106)</f>
        <v/>
      </c>
      <c r="H84" s="538" t="str">
        <f>IF(基本情報入力シート!I106="","",基本情報入力シート!I106)</f>
        <v/>
      </c>
      <c r="I84" s="538" t="str">
        <f>IF(基本情報入力シート!J106="","",基本情報入力シート!J106)</f>
        <v/>
      </c>
      <c r="J84" s="538" t="str">
        <f>IF(基本情報入力シート!K106="","",基本情報入力シート!K106)</f>
        <v/>
      </c>
      <c r="K84" s="539" t="str">
        <f>IF(基本情報入力シート!L106="","",基本情報入力シート!L106)</f>
        <v/>
      </c>
      <c r="L84" s="536" t="str">
        <f>IF(基本情報入力シート!M106="","",基本情報入力シート!M106)</f>
        <v/>
      </c>
      <c r="M84" s="536" t="str">
        <f>IF(基本情報入力シート!R106="","",基本情報入力シート!R106)</f>
        <v/>
      </c>
      <c r="N84" s="536" t="str">
        <f>IF(基本情報入力シート!W106="","",基本情報入力シート!W106)</f>
        <v/>
      </c>
      <c r="O84" s="536" t="str">
        <f>IF(基本情報入力シート!X106="","",基本情報入力シート!X106)</f>
        <v/>
      </c>
      <c r="P84" s="540" t="str">
        <f>IF(基本情報入力シート!Y106="","",基本情報入力シート!Y106)</f>
        <v/>
      </c>
      <c r="Q84" s="541" t="str">
        <f>IF(基本情報入力シート!Z106="","",基本情報入力シート!Z106)</f>
        <v/>
      </c>
      <c r="R84" s="564" t="str">
        <f>IF(基本情報入力シート!AA106="","",基本情報入力シート!AA106)</f>
        <v/>
      </c>
      <c r="S84" s="61"/>
      <c r="T84" s="62"/>
      <c r="U84" s="565" t="str">
        <f>IF(P84="","",VLOOKUP(P84,'【参考】数式用 '!$A$5:$I$26,MATCH(T84,'【参考】数式用 '!$H$4:$I$4,0)+7,0))</f>
        <v/>
      </c>
      <c r="V84" s="610" t="str">
        <f>IF(P84="","",IF(T84&lt;&gt;"特定加算Ⅰ","該当なし",VLOOKUP(P84,'【参考】数式用 '!$A$5:$J$26,10,FALSE)))</f>
        <v/>
      </c>
      <c r="W84" s="123" t="s">
        <v>200</v>
      </c>
      <c r="X84" s="63"/>
      <c r="Y84" s="120" t="s">
        <v>201</v>
      </c>
      <c r="Z84" s="63"/>
      <c r="AA84" s="120" t="s">
        <v>202</v>
      </c>
      <c r="AB84" s="63"/>
      <c r="AC84" s="120" t="s">
        <v>201</v>
      </c>
      <c r="AD84" s="63"/>
      <c r="AE84" s="120" t="s">
        <v>203</v>
      </c>
      <c r="AF84" s="544" t="s">
        <v>204</v>
      </c>
      <c r="AG84" s="545" t="str">
        <f t="shared" si="10"/>
        <v/>
      </c>
      <c r="AH84" s="546" t="s">
        <v>205</v>
      </c>
      <c r="AI84" s="547" t="str">
        <f t="shared" si="9"/>
        <v/>
      </c>
      <c r="AK84" s="132" t="str">
        <f t="shared" si="11"/>
        <v>○</v>
      </c>
      <c r="AL84" s="133" t="str">
        <f t="shared" si="12"/>
        <v/>
      </c>
      <c r="AM84" s="134"/>
      <c r="AN84" s="134"/>
      <c r="AO84" s="134"/>
      <c r="AP84" s="134"/>
      <c r="AQ84" s="134"/>
      <c r="AR84" s="134"/>
      <c r="AS84" s="134"/>
      <c r="AT84" s="134"/>
      <c r="AU84" s="566"/>
    </row>
    <row r="85" spans="1:47" ht="37.5" customHeight="1" thickBot="1">
      <c r="A85" s="536">
        <f t="shared" si="4"/>
        <v>74</v>
      </c>
      <c r="B85" s="537" t="str">
        <f>IF(基本情報入力シート!C107="","",基本情報入力シート!C107)</f>
        <v/>
      </c>
      <c r="C85" s="538" t="str">
        <f>IF(基本情報入力シート!D107="","",基本情報入力シート!D107)</f>
        <v/>
      </c>
      <c r="D85" s="538" t="str">
        <f>IF(基本情報入力シート!E107="","",基本情報入力シート!E107)</f>
        <v/>
      </c>
      <c r="E85" s="538" t="str">
        <f>IF(基本情報入力シート!F107="","",基本情報入力シート!F107)</f>
        <v/>
      </c>
      <c r="F85" s="538" t="str">
        <f>IF(基本情報入力シート!G107="","",基本情報入力シート!G107)</f>
        <v/>
      </c>
      <c r="G85" s="538" t="str">
        <f>IF(基本情報入力シート!H107="","",基本情報入力シート!H107)</f>
        <v/>
      </c>
      <c r="H85" s="538" t="str">
        <f>IF(基本情報入力シート!I107="","",基本情報入力シート!I107)</f>
        <v/>
      </c>
      <c r="I85" s="538" t="str">
        <f>IF(基本情報入力シート!J107="","",基本情報入力シート!J107)</f>
        <v/>
      </c>
      <c r="J85" s="538" t="str">
        <f>IF(基本情報入力シート!K107="","",基本情報入力シート!K107)</f>
        <v/>
      </c>
      <c r="K85" s="539" t="str">
        <f>IF(基本情報入力シート!L107="","",基本情報入力シート!L107)</f>
        <v/>
      </c>
      <c r="L85" s="536" t="str">
        <f>IF(基本情報入力シート!M107="","",基本情報入力シート!M107)</f>
        <v/>
      </c>
      <c r="M85" s="536" t="str">
        <f>IF(基本情報入力シート!R107="","",基本情報入力シート!R107)</f>
        <v/>
      </c>
      <c r="N85" s="536" t="str">
        <f>IF(基本情報入力シート!W107="","",基本情報入力シート!W107)</f>
        <v/>
      </c>
      <c r="O85" s="536" t="str">
        <f>IF(基本情報入力シート!X107="","",基本情報入力シート!X107)</f>
        <v/>
      </c>
      <c r="P85" s="540" t="str">
        <f>IF(基本情報入力シート!Y107="","",基本情報入力シート!Y107)</f>
        <v/>
      </c>
      <c r="Q85" s="541" t="str">
        <f>IF(基本情報入力シート!Z107="","",基本情報入力シート!Z107)</f>
        <v/>
      </c>
      <c r="R85" s="564" t="str">
        <f>IF(基本情報入力シート!AA107="","",基本情報入力シート!AA107)</f>
        <v/>
      </c>
      <c r="S85" s="61"/>
      <c r="T85" s="62"/>
      <c r="U85" s="565" t="str">
        <f>IF(P85="","",VLOOKUP(P85,'【参考】数式用 '!$A$5:$I$26,MATCH(T85,'【参考】数式用 '!$H$4:$I$4,0)+7,0))</f>
        <v/>
      </c>
      <c r="V85" s="610" t="str">
        <f>IF(P85="","",IF(T85&lt;&gt;"特定加算Ⅰ","該当なし",VLOOKUP(P85,'【参考】数式用 '!$A$5:$J$26,10,FALSE)))</f>
        <v/>
      </c>
      <c r="W85" s="123" t="s">
        <v>200</v>
      </c>
      <c r="X85" s="63"/>
      <c r="Y85" s="120" t="s">
        <v>201</v>
      </c>
      <c r="Z85" s="63"/>
      <c r="AA85" s="120" t="s">
        <v>202</v>
      </c>
      <c r="AB85" s="63"/>
      <c r="AC85" s="120" t="s">
        <v>201</v>
      </c>
      <c r="AD85" s="63"/>
      <c r="AE85" s="120" t="s">
        <v>203</v>
      </c>
      <c r="AF85" s="544" t="s">
        <v>204</v>
      </c>
      <c r="AG85" s="545" t="str">
        <f t="shared" si="10"/>
        <v/>
      </c>
      <c r="AH85" s="546" t="s">
        <v>205</v>
      </c>
      <c r="AI85" s="547" t="str">
        <f t="shared" si="9"/>
        <v/>
      </c>
      <c r="AK85" s="132" t="str">
        <f t="shared" si="11"/>
        <v>○</v>
      </c>
      <c r="AL85" s="133" t="str">
        <f t="shared" si="12"/>
        <v/>
      </c>
      <c r="AM85" s="134"/>
      <c r="AN85" s="134"/>
      <c r="AO85" s="134"/>
      <c r="AP85" s="134"/>
      <c r="AQ85" s="134"/>
      <c r="AR85" s="134"/>
      <c r="AS85" s="134"/>
      <c r="AT85" s="134"/>
      <c r="AU85" s="566"/>
    </row>
    <row r="86" spans="1:47" ht="37.5" customHeight="1" thickBot="1">
      <c r="A86" s="536">
        <f t="shared" si="4"/>
        <v>75</v>
      </c>
      <c r="B86" s="537" t="str">
        <f>IF(基本情報入力シート!C108="","",基本情報入力シート!C108)</f>
        <v/>
      </c>
      <c r="C86" s="538" t="str">
        <f>IF(基本情報入力シート!D108="","",基本情報入力シート!D108)</f>
        <v/>
      </c>
      <c r="D86" s="538" t="str">
        <f>IF(基本情報入力シート!E108="","",基本情報入力シート!E108)</f>
        <v/>
      </c>
      <c r="E86" s="538" t="str">
        <f>IF(基本情報入力シート!F108="","",基本情報入力シート!F108)</f>
        <v/>
      </c>
      <c r="F86" s="538" t="str">
        <f>IF(基本情報入力シート!G108="","",基本情報入力シート!G108)</f>
        <v/>
      </c>
      <c r="G86" s="538" t="str">
        <f>IF(基本情報入力シート!H108="","",基本情報入力シート!H108)</f>
        <v/>
      </c>
      <c r="H86" s="538" t="str">
        <f>IF(基本情報入力シート!I108="","",基本情報入力シート!I108)</f>
        <v/>
      </c>
      <c r="I86" s="538" t="str">
        <f>IF(基本情報入力シート!J108="","",基本情報入力シート!J108)</f>
        <v/>
      </c>
      <c r="J86" s="538" t="str">
        <f>IF(基本情報入力シート!K108="","",基本情報入力シート!K108)</f>
        <v/>
      </c>
      <c r="K86" s="539" t="str">
        <f>IF(基本情報入力シート!L108="","",基本情報入力シート!L108)</f>
        <v/>
      </c>
      <c r="L86" s="536" t="str">
        <f>IF(基本情報入力シート!M108="","",基本情報入力シート!M108)</f>
        <v/>
      </c>
      <c r="M86" s="536" t="str">
        <f>IF(基本情報入力シート!R108="","",基本情報入力シート!R108)</f>
        <v/>
      </c>
      <c r="N86" s="536" t="str">
        <f>IF(基本情報入力シート!W108="","",基本情報入力シート!W108)</f>
        <v/>
      </c>
      <c r="O86" s="536" t="str">
        <f>IF(基本情報入力シート!X108="","",基本情報入力シート!X108)</f>
        <v/>
      </c>
      <c r="P86" s="540" t="str">
        <f>IF(基本情報入力シート!Y108="","",基本情報入力シート!Y108)</f>
        <v/>
      </c>
      <c r="Q86" s="541" t="str">
        <f>IF(基本情報入力シート!Z108="","",基本情報入力シート!Z108)</f>
        <v/>
      </c>
      <c r="R86" s="564" t="str">
        <f>IF(基本情報入力シート!AA108="","",基本情報入力シート!AA108)</f>
        <v/>
      </c>
      <c r="S86" s="61"/>
      <c r="T86" s="62"/>
      <c r="U86" s="565" t="str">
        <f>IF(P86="","",VLOOKUP(P86,'【参考】数式用 '!$A$5:$I$26,MATCH(T86,'【参考】数式用 '!$H$4:$I$4,0)+7,0))</f>
        <v/>
      </c>
      <c r="V86" s="610" t="str">
        <f>IF(P86="","",IF(T86&lt;&gt;"特定加算Ⅰ","該当なし",VLOOKUP(P86,'【参考】数式用 '!$A$5:$J$26,10,FALSE)))</f>
        <v/>
      </c>
      <c r="W86" s="123" t="s">
        <v>200</v>
      </c>
      <c r="X86" s="63"/>
      <c r="Y86" s="120" t="s">
        <v>201</v>
      </c>
      <c r="Z86" s="63"/>
      <c r="AA86" s="120" t="s">
        <v>202</v>
      </c>
      <c r="AB86" s="63"/>
      <c r="AC86" s="120" t="s">
        <v>201</v>
      </c>
      <c r="AD86" s="63"/>
      <c r="AE86" s="120" t="s">
        <v>203</v>
      </c>
      <c r="AF86" s="544" t="s">
        <v>204</v>
      </c>
      <c r="AG86" s="545" t="str">
        <f t="shared" si="10"/>
        <v/>
      </c>
      <c r="AH86" s="546" t="s">
        <v>205</v>
      </c>
      <c r="AI86" s="547" t="str">
        <f t="shared" si="9"/>
        <v/>
      </c>
      <c r="AK86" s="132" t="str">
        <f t="shared" si="11"/>
        <v>○</v>
      </c>
      <c r="AL86" s="133" t="str">
        <f t="shared" si="12"/>
        <v/>
      </c>
      <c r="AM86" s="134"/>
      <c r="AN86" s="134"/>
      <c r="AO86" s="134"/>
      <c r="AP86" s="134"/>
      <c r="AQ86" s="134"/>
      <c r="AR86" s="134"/>
      <c r="AS86" s="134"/>
      <c r="AT86" s="134"/>
      <c r="AU86" s="566"/>
    </row>
    <row r="87" spans="1:47" ht="37.5" customHeight="1" thickBot="1">
      <c r="A87" s="536">
        <f t="shared" si="4"/>
        <v>76</v>
      </c>
      <c r="B87" s="537" t="str">
        <f>IF(基本情報入力シート!C109="","",基本情報入力シート!C109)</f>
        <v/>
      </c>
      <c r="C87" s="538" t="str">
        <f>IF(基本情報入力シート!D109="","",基本情報入力シート!D109)</f>
        <v/>
      </c>
      <c r="D87" s="538" t="str">
        <f>IF(基本情報入力シート!E109="","",基本情報入力シート!E109)</f>
        <v/>
      </c>
      <c r="E87" s="538" t="str">
        <f>IF(基本情報入力シート!F109="","",基本情報入力シート!F109)</f>
        <v/>
      </c>
      <c r="F87" s="538" t="str">
        <f>IF(基本情報入力シート!G109="","",基本情報入力シート!G109)</f>
        <v/>
      </c>
      <c r="G87" s="538" t="str">
        <f>IF(基本情報入力シート!H109="","",基本情報入力シート!H109)</f>
        <v/>
      </c>
      <c r="H87" s="538" t="str">
        <f>IF(基本情報入力シート!I109="","",基本情報入力シート!I109)</f>
        <v/>
      </c>
      <c r="I87" s="538" t="str">
        <f>IF(基本情報入力シート!J109="","",基本情報入力シート!J109)</f>
        <v/>
      </c>
      <c r="J87" s="538" t="str">
        <f>IF(基本情報入力シート!K109="","",基本情報入力シート!K109)</f>
        <v/>
      </c>
      <c r="K87" s="539" t="str">
        <f>IF(基本情報入力シート!L109="","",基本情報入力シート!L109)</f>
        <v/>
      </c>
      <c r="L87" s="536" t="str">
        <f>IF(基本情報入力シート!M109="","",基本情報入力シート!M109)</f>
        <v/>
      </c>
      <c r="M87" s="536" t="str">
        <f>IF(基本情報入力シート!R109="","",基本情報入力シート!R109)</f>
        <v/>
      </c>
      <c r="N87" s="536" t="str">
        <f>IF(基本情報入力シート!W109="","",基本情報入力シート!W109)</f>
        <v/>
      </c>
      <c r="O87" s="536" t="str">
        <f>IF(基本情報入力シート!X109="","",基本情報入力シート!X109)</f>
        <v/>
      </c>
      <c r="P87" s="540" t="str">
        <f>IF(基本情報入力シート!Y109="","",基本情報入力シート!Y109)</f>
        <v/>
      </c>
      <c r="Q87" s="541" t="str">
        <f>IF(基本情報入力シート!Z109="","",基本情報入力シート!Z109)</f>
        <v/>
      </c>
      <c r="R87" s="564" t="str">
        <f>IF(基本情報入力シート!AA109="","",基本情報入力シート!AA109)</f>
        <v/>
      </c>
      <c r="S87" s="61"/>
      <c r="T87" s="62"/>
      <c r="U87" s="565" t="str">
        <f>IF(P87="","",VLOOKUP(P87,'【参考】数式用 '!$A$5:$I$26,MATCH(T87,'【参考】数式用 '!$H$4:$I$4,0)+7,0))</f>
        <v/>
      </c>
      <c r="V87" s="610" t="str">
        <f>IF(P87="","",IF(T87&lt;&gt;"特定加算Ⅰ","該当なし",VLOOKUP(P87,'【参考】数式用 '!$A$5:$J$26,10,FALSE)))</f>
        <v/>
      </c>
      <c r="W87" s="123" t="s">
        <v>200</v>
      </c>
      <c r="X87" s="63"/>
      <c r="Y87" s="120" t="s">
        <v>201</v>
      </c>
      <c r="Z87" s="63"/>
      <c r="AA87" s="120" t="s">
        <v>202</v>
      </c>
      <c r="AB87" s="63"/>
      <c r="AC87" s="120" t="s">
        <v>201</v>
      </c>
      <c r="AD87" s="63"/>
      <c r="AE87" s="120" t="s">
        <v>203</v>
      </c>
      <c r="AF87" s="544" t="s">
        <v>204</v>
      </c>
      <c r="AG87" s="545" t="str">
        <f t="shared" si="10"/>
        <v/>
      </c>
      <c r="AH87" s="546" t="s">
        <v>205</v>
      </c>
      <c r="AI87" s="547" t="str">
        <f t="shared" si="9"/>
        <v/>
      </c>
      <c r="AK87" s="132" t="str">
        <f t="shared" si="11"/>
        <v>○</v>
      </c>
      <c r="AL87" s="133" t="str">
        <f t="shared" si="12"/>
        <v/>
      </c>
      <c r="AM87" s="134"/>
      <c r="AN87" s="134"/>
      <c r="AO87" s="134"/>
      <c r="AP87" s="134"/>
      <c r="AQ87" s="134"/>
      <c r="AR87" s="134"/>
      <c r="AS87" s="134"/>
      <c r="AT87" s="134"/>
      <c r="AU87" s="566"/>
    </row>
    <row r="88" spans="1:47" ht="37.5" customHeight="1" thickBot="1">
      <c r="A88" s="536">
        <f t="shared" si="4"/>
        <v>77</v>
      </c>
      <c r="B88" s="537" t="str">
        <f>IF(基本情報入力シート!C110="","",基本情報入力シート!C110)</f>
        <v/>
      </c>
      <c r="C88" s="538" t="str">
        <f>IF(基本情報入力シート!D110="","",基本情報入力シート!D110)</f>
        <v/>
      </c>
      <c r="D88" s="538" t="str">
        <f>IF(基本情報入力シート!E110="","",基本情報入力シート!E110)</f>
        <v/>
      </c>
      <c r="E88" s="538" t="str">
        <f>IF(基本情報入力シート!F110="","",基本情報入力シート!F110)</f>
        <v/>
      </c>
      <c r="F88" s="538" t="str">
        <f>IF(基本情報入力シート!G110="","",基本情報入力シート!G110)</f>
        <v/>
      </c>
      <c r="G88" s="538" t="str">
        <f>IF(基本情報入力シート!H110="","",基本情報入力シート!H110)</f>
        <v/>
      </c>
      <c r="H88" s="538" t="str">
        <f>IF(基本情報入力シート!I110="","",基本情報入力シート!I110)</f>
        <v/>
      </c>
      <c r="I88" s="538" t="str">
        <f>IF(基本情報入力シート!J110="","",基本情報入力シート!J110)</f>
        <v/>
      </c>
      <c r="J88" s="538" t="str">
        <f>IF(基本情報入力シート!K110="","",基本情報入力シート!K110)</f>
        <v/>
      </c>
      <c r="K88" s="539" t="str">
        <f>IF(基本情報入力シート!L110="","",基本情報入力シート!L110)</f>
        <v/>
      </c>
      <c r="L88" s="536" t="str">
        <f>IF(基本情報入力シート!M110="","",基本情報入力シート!M110)</f>
        <v/>
      </c>
      <c r="M88" s="536" t="str">
        <f>IF(基本情報入力シート!R110="","",基本情報入力シート!R110)</f>
        <v/>
      </c>
      <c r="N88" s="536" t="str">
        <f>IF(基本情報入力シート!W110="","",基本情報入力シート!W110)</f>
        <v/>
      </c>
      <c r="O88" s="536" t="str">
        <f>IF(基本情報入力シート!X110="","",基本情報入力シート!X110)</f>
        <v/>
      </c>
      <c r="P88" s="540" t="str">
        <f>IF(基本情報入力シート!Y110="","",基本情報入力シート!Y110)</f>
        <v/>
      </c>
      <c r="Q88" s="541" t="str">
        <f>IF(基本情報入力シート!Z110="","",基本情報入力シート!Z110)</f>
        <v/>
      </c>
      <c r="R88" s="564" t="str">
        <f>IF(基本情報入力シート!AA110="","",基本情報入力シート!AA110)</f>
        <v/>
      </c>
      <c r="S88" s="61"/>
      <c r="T88" s="62"/>
      <c r="U88" s="565" t="str">
        <f>IF(P88="","",VLOOKUP(P88,'【参考】数式用 '!$A$5:$I$26,MATCH(T88,'【参考】数式用 '!$H$4:$I$4,0)+7,0))</f>
        <v/>
      </c>
      <c r="V88" s="610" t="str">
        <f>IF(P88="","",IF(T88&lt;&gt;"特定加算Ⅰ","該当なし",VLOOKUP(P88,'【参考】数式用 '!$A$5:$J$26,10,FALSE)))</f>
        <v/>
      </c>
      <c r="W88" s="123" t="s">
        <v>200</v>
      </c>
      <c r="X88" s="63"/>
      <c r="Y88" s="120" t="s">
        <v>201</v>
      </c>
      <c r="Z88" s="63"/>
      <c r="AA88" s="120" t="s">
        <v>202</v>
      </c>
      <c r="AB88" s="63"/>
      <c r="AC88" s="120" t="s">
        <v>201</v>
      </c>
      <c r="AD88" s="63"/>
      <c r="AE88" s="120" t="s">
        <v>203</v>
      </c>
      <c r="AF88" s="544" t="s">
        <v>204</v>
      </c>
      <c r="AG88" s="545" t="str">
        <f t="shared" si="10"/>
        <v/>
      </c>
      <c r="AH88" s="546" t="s">
        <v>205</v>
      </c>
      <c r="AI88" s="547" t="str">
        <f t="shared" si="9"/>
        <v/>
      </c>
      <c r="AK88" s="132" t="str">
        <f t="shared" si="11"/>
        <v>○</v>
      </c>
      <c r="AL88" s="133" t="str">
        <f t="shared" si="12"/>
        <v/>
      </c>
      <c r="AM88" s="134"/>
      <c r="AN88" s="134"/>
      <c r="AO88" s="134"/>
      <c r="AP88" s="134"/>
      <c r="AQ88" s="134"/>
      <c r="AR88" s="134"/>
      <c r="AS88" s="134"/>
      <c r="AT88" s="134"/>
      <c r="AU88" s="566"/>
    </row>
    <row r="89" spans="1:47" ht="37.5" customHeight="1" thickBot="1">
      <c r="A89" s="536">
        <f t="shared" si="4"/>
        <v>78</v>
      </c>
      <c r="B89" s="537" t="str">
        <f>IF(基本情報入力シート!C111="","",基本情報入力シート!C111)</f>
        <v/>
      </c>
      <c r="C89" s="538" t="str">
        <f>IF(基本情報入力シート!D111="","",基本情報入力シート!D111)</f>
        <v/>
      </c>
      <c r="D89" s="538" t="str">
        <f>IF(基本情報入力シート!E111="","",基本情報入力シート!E111)</f>
        <v/>
      </c>
      <c r="E89" s="538" t="str">
        <f>IF(基本情報入力シート!F111="","",基本情報入力シート!F111)</f>
        <v/>
      </c>
      <c r="F89" s="538" t="str">
        <f>IF(基本情報入力シート!G111="","",基本情報入力シート!G111)</f>
        <v/>
      </c>
      <c r="G89" s="538" t="str">
        <f>IF(基本情報入力シート!H111="","",基本情報入力シート!H111)</f>
        <v/>
      </c>
      <c r="H89" s="538" t="str">
        <f>IF(基本情報入力シート!I111="","",基本情報入力シート!I111)</f>
        <v/>
      </c>
      <c r="I89" s="538" t="str">
        <f>IF(基本情報入力シート!J111="","",基本情報入力シート!J111)</f>
        <v/>
      </c>
      <c r="J89" s="538" t="str">
        <f>IF(基本情報入力シート!K111="","",基本情報入力シート!K111)</f>
        <v/>
      </c>
      <c r="K89" s="539" t="str">
        <f>IF(基本情報入力シート!L111="","",基本情報入力シート!L111)</f>
        <v/>
      </c>
      <c r="L89" s="536" t="str">
        <f>IF(基本情報入力シート!M111="","",基本情報入力シート!M111)</f>
        <v/>
      </c>
      <c r="M89" s="536" t="str">
        <f>IF(基本情報入力シート!R111="","",基本情報入力シート!R111)</f>
        <v/>
      </c>
      <c r="N89" s="536" t="str">
        <f>IF(基本情報入力シート!W111="","",基本情報入力シート!W111)</f>
        <v/>
      </c>
      <c r="O89" s="536" t="str">
        <f>IF(基本情報入力シート!X111="","",基本情報入力シート!X111)</f>
        <v/>
      </c>
      <c r="P89" s="540" t="str">
        <f>IF(基本情報入力シート!Y111="","",基本情報入力シート!Y111)</f>
        <v/>
      </c>
      <c r="Q89" s="541" t="str">
        <f>IF(基本情報入力シート!Z111="","",基本情報入力シート!Z111)</f>
        <v/>
      </c>
      <c r="R89" s="564" t="str">
        <f>IF(基本情報入力シート!AA111="","",基本情報入力シート!AA111)</f>
        <v/>
      </c>
      <c r="S89" s="61"/>
      <c r="T89" s="62"/>
      <c r="U89" s="565" t="str">
        <f>IF(P89="","",VLOOKUP(P89,'【参考】数式用 '!$A$5:$I$26,MATCH(T89,'【参考】数式用 '!$H$4:$I$4,0)+7,0))</f>
        <v/>
      </c>
      <c r="V89" s="610" t="str">
        <f>IF(P89="","",IF(T89&lt;&gt;"特定加算Ⅰ","該当なし",VLOOKUP(P89,'【参考】数式用 '!$A$5:$J$26,10,FALSE)))</f>
        <v/>
      </c>
      <c r="W89" s="123" t="s">
        <v>200</v>
      </c>
      <c r="X89" s="63"/>
      <c r="Y89" s="120" t="s">
        <v>201</v>
      </c>
      <c r="Z89" s="63"/>
      <c r="AA89" s="120" t="s">
        <v>202</v>
      </c>
      <c r="AB89" s="63"/>
      <c r="AC89" s="120" t="s">
        <v>201</v>
      </c>
      <c r="AD89" s="63"/>
      <c r="AE89" s="120" t="s">
        <v>203</v>
      </c>
      <c r="AF89" s="544" t="s">
        <v>204</v>
      </c>
      <c r="AG89" s="545" t="str">
        <f t="shared" si="10"/>
        <v/>
      </c>
      <c r="AH89" s="546" t="s">
        <v>205</v>
      </c>
      <c r="AI89" s="547" t="str">
        <f t="shared" si="9"/>
        <v/>
      </c>
      <c r="AK89" s="132" t="str">
        <f t="shared" si="11"/>
        <v>○</v>
      </c>
      <c r="AL89" s="133" t="str">
        <f t="shared" si="12"/>
        <v/>
      </c>
      <c r="AM89" s="134"/>
      <c r="AN89" s="134"/>
      <c r="AO89" s="134"/>
      <c r="AP89" s="134"/>
      <c r="AQ89" s="134"/>
      <c r="AR89" s="134"/>
      <c r="AS89" s="134"/>
      <c r="AT89" s="134"/>
      <c r="AU89" s="566"/>
    </row>
    <row r="90" spans="1:47" ht="37.5" customHeight="1" thickBot="1">
      <c r="A90" s="536">
        <f t="shared" si="4"/>
        <v>79</v>
      </c>
      <c r="B90" s="537" t="str">
        <f>IF(基本情報入力シート!C112="","",基本情報入力シート!C112)</f>
        <v/>
      </c>
      <c r="C90" s="538" t="str">
        <f>IF(基本情報入力シート!D112="","",基本情報入力シート!D112)</f>
        <v/>
      </c>
      <c r="D90" s="538" t="str">
        <f>IF(基本情報入力シート!E112="","",基本情報入力シート!E112)</f>
        <v/>
      </c>
      <c r="E90" s="538" t="str">
        <f>IF(基本情報入力シート!F112="","",基本情報入力シート!F112)</f>
        <v/>
      </c>
      <c r="F90" s="538" t="str">
        <f>IF(基本情報入力シート!G112="","",基本情報入力シート!G112)</f>
        <v/>
      </c>
      <c r="G90" s="538" t="str">
        <f>IF(基本情報入力シート!H112="","",基本情報入力シート!H112)</f>
        <v/>
      </c>
      <c r="H90" s="538" t="str">
        <f>IF(基本情報入力シート!I112="","",基本情報入力シート!I112)</f>
        <v/>
      </c>
      <c r="I90" s="538" t="str">
        <f>IF(基本情報入力シート!J112="","",基本情報入力シート!J112)</f>
        <v/>
      </c>
      <c r="J90" s="538" t="str">
        <f>IF(基本情報入力シート!K112="","",基本情報入力シート!K112)</f>
        <v/>
      </c>
      <c r="K90" s="539" t="str">
        <f>IF(基本情報入力シート!L112="","",基本情報入力シート!L112)</f>
        <v/>
      </c>
      <c r="L90" s="536" t="str">
        <f>IF(基本情報入力シート!M112="","",基本情報入力シート!M112)</f>
        <v/>
      </c>
      <c r="M90" s="536" t="str">
        <f>IF(基本情報入力シート!R112="","",基本情報入力シート!R112)</f>
        <v/>
      </c>
      <c r="N90" s="536" t="str">
        <f>IF(基本情報入力シート!W112="","",基本情報入力シート!W112)</f>
        <v/>
      </c>
      <c r="O90" s="536" t="str">
        <f>IF(基本情報入力シート!X112="","",基本情報入力シート!X112)</f>
        <v/>
      </c>
      <c r="P90" s="540" t="str">
        <f>IF(基本情報入力シート!Y112="","",基本情報入力シート!Y112)</f>
        <v/>
      </c>
      <c r="Q90" s="541" t="str">
        <f>IF(基本情報入力シート!Z112="","",基本情報入力シート!Z112)</f>
        <v/>
      </c>
      <c r="R90" s="564" t="str">
        <f>IF(基本情報入力シート!AA112="","",基本情報入力シート!AA112)</f>
        <v/>
      </c>
      <c r="S90" s="61"/>
      <c r="T90" s="62"/>
      <c r="U90" s="565" t="str">
        <f>IF(P90="","",VLOOKUP(P90,'【参考】数式用 '!$A$5:$I$26,MATCH(T90,'【参考】数式用 '!$H$4:$I$4,0)+7,0))</f>
        <v/>
      </c>
      <c r="V90" s="610" t="str">
        <f>IF(P90="","",IF(T90&lt;&gt;"特定加算Ⅰ","該当なし",VLOOKUP(P90,'【参考】数式用 '!$A$5:$J$26,10,FALSE)))</f>
        <v/>
      </c>
      <c r="W90" s="123" t="s">
        <v>200</v>
      </c>
      <c r="X90" s="63"/>
      <c r="Y90" s="120" t="s">
        <v>201</v>
      </c>
      <c r="Z90" s="63"/>
      <c r="AA90" s="120" t="s">
        <v>202</v>
      </c>
      <c r="AB90" s="63"/>
      <c r="AC90" s="120" t="s">
        <v>201</v>
      </c>
      <c r="AD90" s="63"/>
      <c r="AE90" s="120" t="s">
        <v>203</v>
      </c>
      <c r="AF90" s="544" t="s">
        <v>204</v>
      </c>
      <c r="AG90" s="545" t="str">
        <f t="shared" si="10"/>
        <v/>
      </c>
      <c r="AH90" s="546" t="s">
        <v>205</v>
      </c>
      <c r="AI90" s="547" t="str">
        <f t="shared" si="9"/>
        <v/>
      </c>
      <c r="AK90" s="132" t="str">
        <f t="shared" si="11"/>
        <v>○</v>
      </c>
      <c r="AL90" s="133" t="str">
        <f t="shared" si="12"/>
        <v/>
      </c>
      <c r="AM90" s="134"/>
      <c r="AN90" s="134"/>
      <c r="AO90" s="134"/>
      <c r="AP90" s="134"/>
      <c r="AQ90" s="134"/>
      <c r="AR90" s="134"/>
      <c r="AS90" s="134"/>
      <c r="AT90" s="134"/>
      <c r="AU90" s="566"/>
    </row>
    <row r="91" spans="1:47" ht="37.5" customHeight="1" thickBot="1">
      <c r="A91" s="536">
        <f t="shared" si="4"/>
        <v>80</v>
      </c>
      <c r="B91" s="537" t="str">
        <f>IF(基本情報入力シート!C113="","",基本情報入力シート!C113)</f>
        <v/>
      </c>
      <c r="C91" s="538" t="str">
        <f>IF(基本情報入力シート!D113="","",基本情報入力シート!D113)</f>
        <v/>
      </c>
      <c r="D91" s="538" t="str">
        <f>IF(基本情報入力シート!E113="","",基本情報入力シート!E113)</f>
        <v/>
      </c>
      <c r="E91" s="538" t="str">
        <f>IF(基本情報入力シート!F113="","",基本情報入力シート!F113)</f>
        <v/>
      </c>
      <c r="F91" s="538" t="str">
        <f>IF(基本情報入力シート!G113="","",基本情報入力シート!G113)</f>
        <v/>
      </c>
      <c r="G91" s="538" t="str">
        <f>IF(基本情報入力シート!H113="","",基本情報入力シート!H113)</f>
        <v/>
      </c>
      <c r="H91" s="538" t="str">
        <f>IF(基本情報入力シート!I113="","",基本情報入力シート!I113)</f>
        <v/>
      </c>
      <c r="I91" s="538" t="str">
        <f>IF(基本情報入力シート!J113="","",基本情報入力シート!J113)</f>
        <v/>
      </c>
      <c r="J91" s="538" t="str">
        <f>IF(基本情報入力シート!K113="","",基本情報入力シート!K113)</f>
        <v/>
      </c>
      <c r="K91" s="539" t="str">
        <f>IF(基本情報入力シート!L113="","",基本情報入力シート!L113)</f>
        <v/>
      </c>
      <c r="L91" s="536" t="str">
        <f>IF(基本情報入力シート!M113="","",基本情報入力シート!M113)</f>
        <v/>
      </c>
      <c r="M91" s="536" t="str">
        <f>IF(基本情報入力シート!R113="","",基本情報入力シート!R113)</f>
        <v/>
      </c>
      <c r="N91" s="536" t="str">
        <f>IF(基本情報入力シート!W113="","",基本情報入力シート!W113)</f>
        <v/>
      </c>
      <c r="O91" s="536" t="str">
        <f>IF(基本情報入力シート!X113="","",基本情報入力シート!X113)</f>
        <v/>
      </c>
      <c r="P91" s="540" t="str">
        <f>IF(基本情報入力シート!Y113="","",基本情報入力シート!Y113)</f>
        <v/>
      </c>
      <c r="Q91" s="541" t="str">
        <f>IF(基本情報入力シート!Z113="","",基本情報入力シート!Z113)</f>
        <v/>
      </c>
      <c r="R91" s="564" t="str">
        <f>IF(基本情報入力シート!AA113="","",基本情報入力シート!AA113)</f>
        <v/>
      </c>
      <c r="S91" s="61"/>
      <c r="T91" s="62"/>
      <c r="U91" s="565" t="str">
        <f>IF(P91="","",VLOOKUP(P91,'【参考】数式用 '!$A$5:$I$26,MATCH(T91,'【参考】数式用 '!$H$4:$I$4,0)+7,0))</f>
        <v/>
      </c>
      <c r="V91" s="610" t="str">
        <f>IF(P91="","",IF(T91&lt;&gt;"特定加算Ⅰ","該当なし",VLOOKUP(P91,'【参考】数式用 '!$A$5:$J$26,10,FALSE)))</f>
        <v/>
      </c>
      <c r="W91" s="123" t="s">
        <v>200</v>
      </c>
      <c r="X91" s="63"/>
      <c r="Y91" s="120" t="s">
        <v>201</v>
      </c>
      <c r="Z91" s="63"/>
      <c r="AA91" s="120" t="s">
        <v>202</v>
      </c>
      <c r="AB91" s="63"/>
      <c r="AC91" s="120" t="s">
        <v>201</v>
      </c>
      <c r="AD91" s="63"/>
      <c r="AE91" s="120" t="s">
        <v>203</v>
      </c>
      <c r="AF91" s="544" t="s">
        <v>204</v>
      </c>
      <c r="AG91" s="545" t="str">
        <f t="shared" si="10"/>
        <v/>
      </c>
      <c r="AH91" s="546" t="s">
        <v>205</v>
      </c>
      <c r="AI91" s="547" t="str">
        <f t="shared" si="9"/>
        <v/>
      </c>
      <c r="AK91" s="132" t="str">
        <f t="shared" si="11"/>
        <v>○</v>
      </c>
      <c r="AL91" s="133" t="str">
        <f t="shared" si="12"/>
        <v/>
      </c>
      <c r="AM91" s="134"/>
      <c r="AN91" s="134"/>
      <c r="AO91" s="134"/>
      <c r="AP91" s="134"/>
      <c r="AQ91" s="134"/>
      <c r="AR91" s="134"/>
      <c r="AS91" s="134"/>
      <c r="AT91" s="134"/>
      <c r="AU91" s="566"/>
    </row>
    <row r="92" spans="1:47" ht="37.5" customHeight="1" thickBot="1">
      <c r="A92" s="536">
        <f t="shared" si="4"/>
        <v>81</v>
      </c>
      <c r="B92" s="537" t="str">
        <f>IF(基本情報入力シート!C114="","",基本情報入力シート!C114)</f>
        <v/>
      </c>
      <c r="C92" s="538" t="str">
        <f>IF(基本情報入力シート!D114="","",基本情報入力シート!D114)</f>
        <v/>
      </c>
      <c r="D92" s="538" t="str">
        <f>IF(基本情報入力シート!E114="","",基本情報入力シート!E114)</f>
        <v/>
      </c>
      <c r="E92" s="538" t="str">
        <f>IF(基本情報入力シート!F114="","",基本情報入力シート!F114)</f>
        <v/>
      </c>
      <c r="F92" s="538" t="str">
        <f>IF(基本情報入力シート!G114="","",基本情報入力シート!G114)</f>
        <v/>
      </c>
      <c r="G92" s="538" t="str">
        <f>IF(基本情報入力シート!H114="","",基本情報入力シート!H114)</f>
        <v/>
      </c>
      <c r="H92" s="538" t="str">
        <f>IF(基本情報入力シート!I114="","",基本情報入力シート!I114)</f>
        <v/>
      </c>
      <c r="I92" s="538" t="str">
        <f>IF(基本情報入力シート!J114="","",基本情報入力シート!J114)</f>
        <v/>
      </c>
      <c r="J92" s="538" t="str">
        <f>IF(基本情報入力シート!K114="","",基本情報入力シート!K114)</f>
        <v/>
      </c>
      <c r="K92" s="539" t="str">
        <f>IF(基本情報入力シート!L114="","",基本情報入力シート!L114)</f>
        <v/>
      </c>
      <c r="L92" s="536" t="str">
        <f>IF(基本情報入力シート!M114="","",基本情報入力シート!M114)</f>
        <v/>
      </c>
      <c r="M92" s="536" t="str">
        <f>IF(基本情報入力シート!R114="","",基本情報入力シート!R114)</f>
        <v/>
      </c>
      <c r="N92" s="536" t="str">
        <f>IF(基本情報入力シート!W114="","",基本情報入力シート!W114)</f>
        <v/>
      </c>
      <c r="O92" s="536" t="str">
        <f>IF(基本情報入力シート!X114="","",基本情報入力シート!X114)</f>
        <v/>
      </c>
      <c r="P92" s="540" t="str">
        <f>IF(基本情報入力シート!Y114="","",基本情報入力シート!Y114)</f>
        <v/>
      </c>
      <c r="Q92" s="541" t="str">
        <f>IF(基本情報入力シート!Z114="","",基本情報入力シート!Z114)</f>
        <v/>
      </c>
      <c r="R92" s="564" t="str">
        <f>IF(基本情報入力シート!AA114="","",基本情報入力シート!AA114)</f>
        <v/>
      </c>
      <c r="S92" s="61"/>
      <c r="T92" s="62"/>
      <c r="U92" s="565" t="str">
        <f>IF(P92="","",VLOOKUP(P92,'【参考】数式用 '!$A$5:$I$26,MATCH(T92,'【参考】数式用 '!$H$4:$I$4,0)+7,0))</f>
        <v/>
      </c>
      <c r="V92" s="610" t="str">
        <f>IF(P92="","",IF(T92&lt;&gt;"特定加算Ⅰ","該当なし",VLOOKUP(P92,'【参考】数式用 '!$A$5:$J$26,10,FALSE)))</f>
        <v/>
      </c>
      <c r="W92" s="123" t="s">
        <v>200</v>
      </c>
      <c r="X92" s="63"/>
      <c r="Y92" s="120" t="s">
        <v>201</v>
      </c>
      <c r="Z92" s="63"/>
      <c r="AA92" s="120" t="s">
        <v>202</v>
      </c>
      <c r="AB92" s="63"/>
      <c r="AC92" s="120" t="s">
        <v>201</v>
      </c>
      <c r="AD92" s="63"/>
      <c r="AE92" s="120" t="s">
        <v>203</v>
      </c>
      <c r="AF92" s="544" t="s">
        <v>204</v>
      </c>
      <c r="AG92" s="545" t="str">
        <f t="shared" si="10"/>
        <v/>
      </c>
      <c r="AH92" s="546" t="s">
        <v>205</v>
      </c>
      <c r="AI92" s="547" t="str">
        <f t="shared" si="9"/>
        <v/>
      </c>
      <c r="AK92" s="132" t="str">
        <f t="shared" si="11"/>
        <v>○</v>
      </c>
      <c r="AL92" s="133" t="str">
        <f t="shared" si="12"/>
        <v/>
      </c>
      <c r="AM92" s="134"/>
      <c r="AN92" s="134"/>
      <c r="AO92" s="134"/>
      <c r="AP92" s="134"/>
      <c r="AQ92" s="134"/>
      <c r="AR92" s="134"/>
      <c r="AS92" s="134"/>
      <c r="AT92" s="134"/>
      <c r="AU92" s="566"/>
    </row>
    <row r="93" spans="1:47" ht="37.5" customHeight="1" thickBot="1">
      <c r="A93" s="536">
        <f t="shared" si="4"/>
        <v>82</v>
      </c>
      <c r="B93" s="537" t="str">
        <f>IF(基本情報入力シート!C115="","",基本情報入力シート!C115)</f>
        <v/>
      </c>
      <c r="C93" s="538" t="str">
        <f>IF(基本情報入力シート!D115="","",基本情報入力シート!D115)</f>
        <v/>
      </c>
      <c r="D93" s="538" t="str">
        <f>IF(基本情報入力シート!E115="","",基本情報入力シート!E115)</f>
        <v/>
      </c>
      <c r="E93" s="538" t="str">
        <f>IF(基本情報入力シート!F115="","",基本情報入力シート!F115)</f>
        <v/>
      </c>
      <c r="F93" s="538" t="str">
        <f>IF(基本情報入力シート!G115="","",基本情報入力シート!G115)</f>
        <v/>
      </c>
      <c r="G93" s="538" t="str">
        <f>IF(基本情報入力シート!H115="","",基本情報入力シート!H115)</f>
        <v/>
      </c>
      <c r="H93" s="538" t="str">
        <f>IF(基本情報入力シート!I115="","",基本情報入力シート!I115)</f>
        <v/>
      </c>
      <c r="I93" s="538" t="str">
        <f>IF(基本情報入力シート!J115="","",基本情報入力シート!J115)</f>
        <v/>
      </c>
      <c r="J93" s="538" t="str">
        <f>IF(基本情報入力シート!K115="","",基本情報入力シート!K115)</f>
        <v/>
      </c>
      <c r="K93" s="539" t="str">
        <f>IF(基本情報入力シート!L115="","",基本情報入力シート!L115)</f>
        <v/>
      </c>
      <c r="L93" s="536" t="str">
        <f>IF(基本情報入力シート!M115="","",基本情報入力シート!M115)</f>
        <v/>
      </c>
      <c r="M93" s="536" t="str">
        <f>IF(基本情報入力シート!R115="","",基本情報入力シート!R115)</f>
        <v/>
      </c>
      <c r="N93" s="536" t="str">
        <f>IF(基本情報入力シート!W115="","",基本情報入力シート!W115)</f>
        <v/>
      </c>
      <c r="O93" s="536" t="str">
        <f>IF(基本情報入力シート!X115="","",基本情報入力シート!X115)</f>
        <v/>
      </c>
      <c r="P93" s="540" t="str">
        <f>IF(基本情報入力シート!Y115="","",基本情報入力シート!Y115)</f>
        <v/>
      </c>
      <c r="Q93" s="541" t="str">
        <f>IF(基本情報入力シート!Z115="","",基本情報入力シート!Z115)</f>
        <v/>
      </c>
      <c r="R93" s="564" t="str">
        <f>IF(基本情報入力シート!AA115="","",基本情報入力シート!AA115)</f>
        <v/>
      </c>
      <c r="S93" s="61"/>
      <c r="T93" s="62"/>
      <c r="U93" s="565" t="str">
        <f>IF(P93="","",VLOOKUP(P93,'【参考】数式用 '!$A$5:$I$26,MATCH(T93,'【参考】数式用 '!$H$4:$I$4,0)+7,0))</f>
        <v/>
      </c>
      <c r="V93" s="610" t="str">
        <f>IF(P93="","",IF(T93&lt;&gt;"特定加算Ⅰ","該当なし",VLOOKUP(P93,'【参考】数式用 '!$A$5:$J$26,10,FALSE)))</f>
        <v/>
      </c>
      <c r="W93" s="123" t="s">
        <v>200</v>
      </c>
      <c r="X93" s="63"/>
      <c r="Y93" s="120" t="s">
        <v>201</v>
      </c>
      <c r="Z93" s="63"/>
      <c r="AA93" s="120" t="s">
        <v>202</v>
      </c>
      <c r="AB93" s="63"/>
      <c r="AC93" s="120" t="s">
        <v>201</v>
      </c>
      <c r="AD93" s="63"/>
      <c r="AE93" s="120" t="s">
        <v>203</v>
      </c>
      <c r="AF93" s="544" t="s">
        <v>204</v>
      </c>
      <c r="AG93" s="545" t="str">
        <f t="shared" si="10"/>
        <v/>
      </c>
      <c r="AH93" s="546" t="s">
        <v>205</v>
      </c>
      <c r="AI93" s="547" t="str">
        <f t="shared" si="9"/>
        <v/>
      </c>
      <c r="AK93" s="132" t="str">
        <f t="shared" si="11"/>
        <v>○</v>
      </c>
      <c r="AL93" s="133" t="str">
        <f t="shared" si="12"/>
        <v/>
      </c>
      <c r="AM93" s="134"/>
      <c r="AN93" s="134"/>
      <c r="AO93" s="134"/>
      <c r="AP93" s="134"/>
      <c r="AQ93" s="134"/>
      <c r="AR93" s="134"/>
      <c r="AS93" s="134"/>
      <c r="AT93" s="134"/>
      <c r="AU93" s="566"/>
    </row>
    <row r="94" spans="1:47" ht="37.5" customHeight="1" thickBot="1">
      <c r="A94" s="536">
        <f t="shared" si="4"/>
        <v>83</v>
      </c>
      <c r="B94" s="537" t="str">
        <f>IF(基本情報入力シート!C116="","",基本情報入力シート!C116)</f>
        <v/>
      </c>
      <c r="C94" s="538" t="str">
        <f>IF(基本情報入力シート!D116="","",基本情報入力シート!D116)</f>
        <v/>
      </c>
      <c r="D94" s="538" t="str">
        <f>IF(基本情報入力シート!E116="","",基本情報入力シート!E116)</f>
        <v/>
      </c>
      <c r="E94" s="538" t="str">
        <f>IF(基本情報入力シート!F116="","",基本情報入力シート!F116)</f>
        <v/>
      </c>
      <c r="F94" s="538" t="str">
        <f>IF(基本情報入力シート!G116="","",基本情報入力シート!G116)</f>
        <v/>
      </c>
      <c r="G94" s="538" t="str">
        <f>IF(基本情報入力シート!H116="","",基本情報入力シート!H116)</f>
        <v/>
      </c>
      <c r="H94" s="538" t="str">
        <f>IF(基本情報入力シート!I116="","",基本情報入力シート!I116)</f>
        <v/>
      </c>
      <c r="I94" s="538" t="str">
        <f>IF(基本情報入力シート!J116="","",基本情報入力シート!J116)</f>
        <v/>
      </c>
      <c r="J94" s="538" t="str">
        <f>IF(基本情報入力シート!K116="","",基本情報入力シート!K116)</f>
        <v/>
      </c>
      <c r="K94" s="539" t="str">
        <f>IF(基本情報入力シート!L116="","",基本情報入力シート!L116)</f>
        <v/>
      </c>
      <c r="L94" s="536" t="str">
        <f>IF(基本情報入力シート!M116="","",基本情報入力シート!M116)</f>
        <v/>
      </c>
      <c r="M94" s="536" t="str">
        <f>IF(基本情報入力シート!R116="","",基本情報入力シート!R116)</f>
        <v/>
      </c>
      <c r="N94" s="536" t="str">
        <f>IF(基本情報入力シート!W116="","",基本情報入力シート!W116)</f>
        <v/>
      </c>
      <c r="O94" s="536" t="str">
        <f>IF(基本情報入力シート!X116="","",基本情報入力シート!X116)</f>
        <v/>
      </c>
      <c r="P94" s="540" t="str">
        <f>IF(基本情報入力シート!Y116="","",基本情報入力シート!Y116)</f>
        <v/>
      </c>
      <c r="Q94" s="541" t="str">
        <f>IF(基本情報入力シート!Z116="","",基本情報入力シート!Z116)</f>
        <v/>
      </c>
      <c r="R94" s="564" t="str">
        <f>IF(基本情報入力シート!AA116="","",基本情報入力シート!AA116)</f>
        <v/>
      </c>
      <c r="S94" s="61"/>
      <c r="T94" s="62"/>
      <c r="U94" s="565" t="str">
        <f>IF(P94="","",VLOOKUP(P94,'【参考】数式用 '!$A$5:$I$26,MATCH(T94,'【参考】数式用 '!$H$4:$I$4,0)+7,0))</f>
        <v/>
      </c>
      <c r="V94" s="610" t="str">
        <f>IF(P94="","",IF(T94&lt;&gt;"特定加算Ⅰ","該当なし",VLOOKUP(P94,'【参考】数式用 '!$A$5:$J$26,10,FALSE)))</f>
        <v/>
      </c>
      <c r="W94" s="123" t="s">
        <v>200</v>
      </c>
      <c r="X94" s="63"/>
      <c r="Y94" s="120" t="s">
        <v>201</v>
      </c>
      <c r="Z94" s="63"/>
      <c r="AA94" s="120" t="s">
        <v>202</v>
      </c>
      <c r="AB94" s="63"/>
      <c r="AC94" s="120" t="s">
        <v>201</v>
      </c>
      <c r="AD94" s="63"/>
      <c r="AE94" s="120" t="s">
        <v>203</v>
      </c>
      <c r="AF94" s="544" t="s">
        <v>204</v>
      </c>
      <c r="AG94" s="545" t="str">
        <f t="shared" si="10"/>
        <v/>
      </c>
      <c r="AH94" s="546" t="s">
        <v>205</v>
      </c>
      <c r="AI94" s="547" t="str">
        <f t="shared" si="9"/>
        <v/>
      </c>
      <c r="AK94" s="132" t="str">
        <f t="shared" si="11"/>
        <v>○</v>
      </c>
      <c r="AL94" s="133" t="str">
        <f t="shared" si="12"/>
        <v/>
      </c>
      <c r="AM94" s="134"/>
      <c r="AN94" s="134"/>
      <c r="AO94" s="134"/>
      <c r="AP94" s="134"/>
      <c r="AQ94" s="134"/>
      <c r="AR94" s="134"/>
      <c r="AS94" s="134"/>
      <c r="AT94" s="134"/>
      <c r="AU94" s="566"/>
    </row>
    <row r="95" spans="1:47" ht="37.5" customHeight="1" thickBot="1">
      <c r="A95" s="536">
        <f t="shared" si="4"/>
        <v>84</v>
      </c>
      <c r="B95" s="537" t="str">
        <f>IF(基本情報入力シート!C117="","",基本情報入力シート!C117)</f>
        <v/>
      </c>
      <c r="C95" s="538" t="str">
        <f>IF(基本情報入力シート!D117="","",基本情報入力シート!D117)</f>
        <v/>
      </c>
      <c r="D95" s="538" t="str">
        <f>IF(基本情報入力シート!E117="","",基本情報入力シート!E117)</f>
        <v/>
      </c>
      <c r="E95" s="538" t="str">
        <f>IF(基本情報入力シート!F117="","",基本情報入力シート!F117)</f>
        <v/>
      </c>
      <c r="F95" s="538" t="str">
        <f>IF(基本情報入力シート!G117="","",基本情報入力シート!G117)</f>
        <v/>
      </c>
      <c r="G95" s="538" t="str">
        <f>IF(基本情報入力シート!H117="","",基本情報入力シート!H117)</f>
        <v/>
      </c>
      <c r="H95" s="538" t="str">
        <f>IF(基本情報入力シート!I117="","",基本情報入力シート!I117)</f>
        <v/>
      </c>
      <c r="I95" s="538" t="str">
        <f>IF(基本情報入力シート!J117="","",基本情報入力シート!J117)</f>
        <v/>
      </c>
      <c r="J95" s="538" t="str">
        <f>IF(基本情報入力シート!K117="","",基本情報入力シート!K117)</f>
        <v/>
      </c>
      <c r="K95" s="539" t="str">
        <f>IF(基本情報入力シート!L117="","",基本情報入力シート!L117)</f>
        <v/>
      </c>
      <c r="L95" s="536" t="str">
        <f>IF(基本情報入力シート!M117="","",基本情報入力シート!M117)</f>
        <v/>
      </c>
      <c r="M95" s="536" t="str">
        <f>IF(基本情報入力シート!R117="","",基本情報入力シート!R117)</f>
        <v/>
      </c>
      <c r="N95" s="536" t="str">
        <f>IF(基本情報入力シート!W117="","",基本情報入力シート!W117)</f>
        <v/>
      </c>
      <c r="O95" s="536" t="str">
        <f>IF(基本情報入力シート!X117="","",基本情報入力シート!X117)</f>
        <v/>
      </c>
      <c r="P95" s="540" t="str">
        <f>IF(基本情報入力シート!Y117="","",基本情報入力シート!Y117)</f>
        <v/>
      </c>
      <c r="Q95" s="541" t="str">
        <f>IF(基本情報入力シート!Z117="","",基本情報入力シート!Z117)</f>
        <v/>
      </c>
      <c r="R95" s="564" t="str">
        <f>IF(基本情報入力シート!AA117="","",基本情報入力シート!AA117)</f>
        <v/>
      </c>
      <c r="S95" s="61"/>
      <c r="T95" s="62"/>
      <c r="U95" s="565" t="str">
        <f>IF(P95="","",VLOOKUP(P95,'【参考】数式用 '!$A$5:$I$26,MATCH(T95,'【参考】数式用 '!$H$4:$I$4,0)+7,0))</f>
        <v/>
      </c>
      <c r="V95" s="610" t="str">
        <f>IF(P95="","",IF(T95&lt;&gt;"特定加算Ⅰ","該当なし",VLOOKUP(P95,'【参考】数式用 '!$A$5:$J$26,10,FALSE)))</f>
        <v/>
      </c>
      <c r="W95" s="123" t="s">
        <v>200</v>
      </c>
      <c r="X95" s="63"/>
      <c r="Y95" s="120" t="s">
        <v>201</v>
      </c>
      <c r="Z95" s="63"/>
      <c r="AA95" s="120" t="s">
        <v>202</v>
      </c>
      <c r="AB95" s="63"/>
      <c r="AC95" s="120" t="s">
        <v>201</v>
      </c>
      <c r="AD95" s="63"/>
      <c r="AE95" s="120" t="s">
        <v>203</v>
      </c>
      <c r="AF95" s="544" t="s">
        <v>204</v>
      </c>
      <c r="AG95" s="545" t="str">
        <f t="shared" si="10"/>
        <v/>
      </c>
      <c r="AH95" s="546" t="s">
        <v>205</v>
      </c>
      <c r="AI95" s="547" t="str">
        <f t="shared" si="9"/>
        <v/>
      </c>
      <c r="AK95" s="132" t="str">
        <f t="shared" si="11"/>
        <v>○</v>
      </c>
      <c r="AL95" s="133" t="str">
        <f t="shared" si="12"/>
        <v/>
      </c>
      <c r="AM95" s="134"/>
      <c r="AN95" s="134"/>
      <c r="AO95" s="134"/>
      <c r="AP95" s="134"/>
      <c r="AQ95" s="134"/>
      <c r="AR95" s="134"/>
      <c r="AS95" s="134"/>
      <c r="AT95" s="134"/>
      <c r="AU95" s="566"/>
    </row>
    <row r="96" spans="1:47" ht="37.5" customHeight="1" thickBot="1">
      <c r="A96" s="536">
        <f t="shared" si="4"/>
        <v>85</v>
      </c>
      <c r="B96" s="537" t="str">
        <f>IF(基本情報入力シート!C118="","",基本情報入力シート!C118)</f>
        <v/>
      </c>
      <c r="C96" s="538" t="str">
        <f>IF(基本情報入力シート!D118="","",基本情報入力シート!D118)</f>
        <v/>
      </c>
      <c r="D96" s="538" t="str">
        <f>IF(基本情報入力シート!E118="","",基本情報入力シート!E118)</f>
        <v/>
      </c>
      <c r="E96" s="538" t="str">
        <f>IF(基本情報入力シート!F118="","",基本情報入力シート!F118)</f>
        <v/>
      </c>
      <c r="F96" s="538" t="str">
        <f>IF(基本情報入力シート!G118="","",基本情報入力シート!G118)</f>
        <v/>
      </c>
      <c r="G96" s="538" t="str">
        <f>IF(基本情報入力シート!H118="","",基本情報入力シート!H118)</f>
        <v/>
      </c>
      <c r="H96" s="538" t="str">
        <f>IF(基本情報入力シート!I118="","",基本情報入力シート!I118)</f>
        <v/>
      </c>
      <c r="I96" s="538" t="str">
        <f>IF(基本情報入力シート!J118="","",基本情報入力シート!J118)</f>
        <v/>
      </c>
      <c r="J96" s="538" t="str">
        <f>IF(基本情報入力シート!K118="","",基本情報入力シート!K118)</f>
        <v/>
      </c>
      <c r="K96" s="539" t="str">
        <f>IF(基本情報入力シート!L118="","",基本情報入力シート!L118)</f>
        <v/>
      </c>
      <c r="L96" s="536" t="str">
        <f>IF(基本情報入力シート!M118="","",基本情報入力シート!M118)</f>
        <v/>
      </c>
      <c r="M96" s="536" t="str">
        <f>IF(基本情報入力シート!R118="","",基本情報入力シート!R118)</f>
        <v/>
      </c>
      <c r="N96" s="536" t="str">
        <f>IF(基本情報入力シート!W118="","",基本情報入力シート!W118)</f>
        <v/>
      </c>
      <c r="O96" s="536" t="str">
        <f>IF(基本情報入力シート!X118="","",基本情報入力シート!X118)</f>
        <v/>
      </c>
      <c r="P96" s="540" t="str">
        <f>IF(基本情報入力シート!Y118="","",基本情報入力シート!Y118)</f>
        <v/>
      </c>
      <c r="Q96" s="541" t="str">
        <f>IF(基本情報入力シート!Z118="","",基本情報入力シート!Z118)</f>
        <v/>
      </c>
      <c r="R96" s="564" t="str">
        <f>IF(基本情報入力シート!AA118="","",基本情報入力シート!AA118)</f>
        <v/>
      </c>
      <c r="S96" s="61"/>
      <c r="T96" s="62"/>
      <c r="U96" s="565" t="str">
        <f>IF(P96="","",VLOOKUP(P96,'【参考】数式用 '!$A$5:$I$26,MATCH(T96,'【参考】数式用 '!$H$4:$I$4,0)+7,0))</f>
        <v/>
      </c>
      <c r="V96" s="610" t="str">
        <f>IF(P96="","",IF(T96&lt;&gt;"特定加算Ⅰ","該当なし",VLOOKUP(P96,'【参考】数式用 '!$A$5:$J$26,10,FALSE)))</f>
        <v/>
      </c>
      <c r="W96" s="123" t="s">
        <v>200</v>
      </c>
      <c r="X96" s="63"/>
      <c r="Y96" s="120" t="s">
        <v>201</v>
      </c>
      <c r="Z96" s="63"/>
      <c r="AA96" s="120" t="s">
        <v>202</v>
      </c>
      <c r="AB96" s="63"/>
      <c r="AC96" s="120" t="s">
        <v>201</v>
      </c>
      <c r="AD96" s="63"/>
      <c r="AE96" s="120" t="s">
        <v>203</v>
      </c>
      <c r="AF96" s="544" t="s">
        <v>204</v>
      </c>
      <c r="AG96" s="545" t="str">
        <f t="shared" si="10"/>
        <v/>
      </c>
      <c r="AH96" s="546" t="s">
        <v>205</v>
      </c>
      <c r="AI96" s="547" t="str">
        <f t="shared" si="9"/>
        <v/>
      </c>
      <c r="AK96" s="132" t="str">
        <f t="shared" si="11"/>
        <v>○</v>
      </c>
      <c r="AL96" s="133" t="str">
        <f t="shared" si="12"/>
        <v/>
      </c>
      <c r="AM96" s="134"/>
      <c r="AN96" s="134"/>
      <c r="AO96" s="134"/>
      <c r="AP96" s="134"/>
      <c r="AQ96" s="134"/>
      <c r="AR96" s="134"/>
      <c r="AS96" s="134"/>
      <c r="AT96" s="134"/>
      <c r="AU96" s="566"/>
    </row>
    <row r="97" spans="1:47" ht="37.5" customHeight="1" thickBot="1">
      <c r="A97" s="536">
        <f t="shared" si="4"/>
        <v>86</v>
      </c>
      <c r="B97" s="537" t="str">
        <f>IF(基本情報入力シート!C119="","",基本情報入力シート!C119)</f>
        <v/>
      </c>
      <c r="C97" s="538" t="str">
        <f>IF(基本情報入力シート!D119="","",基本情報入力シート!D119)</f>
        <v/>
      </c>
      <c r="D97" s="538" t="str">
        <f>IF(基本情報入力シート!E119="","",基本情報入力シート!E119)</f>
        <v/>
      </c>
      <c r="E97" s="538" t="str">
        <f>IF(基本情報入力シート!F119="","",基本情報入力シート!F119)</f>
        <v/>
      </c>
      <c r="F97" s="538" t="str">
        <f>IF(基本情報入力シート!G119="","",基本情報入力シート!G119)</f>
        <v/>
      </c>
      <c r="G97" s="538" t="str">
        <f>IF(基本情報入力シート!H119="","",基本情報入力シート!H119)</f>
        <v/>
      </c>
      <c r="H97" s="538" t="str">
        <f>IF(基本情報入力シート!I119="","",基本情報入力シート!I119)</f>
        <v/>
      </c>
      <c r="I97" s="538" t="str">
        <f>IF(基本情報入力シート!J119="","",基本情報入力シート!J119)</f>
        <v/>
      </c>
      <c r="J97" s="538" t="str">
        <f>IF(基本情報入力シート!K119="","",基本情報入力シート!K119)</f>
        <v/>
      </c>
      <c r="K97" s="539" t="str">
        <f>IF(基本情報入力シート!L119="","",基本情報入力シート!L119)</f>
        <v/>
      </c>
      <c r="L97" s="536" t="str">
        <f>IF(基本情報入力シート!M119="","",基本情報入力シート!M119)</f>
        <v/>
      </c>
      <c r="M97" s="536" t="str">
        <f>IF(基本情報入力シート!R119="","",基本情報入力シート!R119)</f>
        <v/>
      </c>
      <c r="N97" s="536" t="str">
        <f>IF(基本情報入力シート!W119="","",基本情報入力シート!W119)</f>
        <v/>
      </c>
      <c r="O97" s="536" t="str">
        <f>IF(基本情報入力シート!X119="","",基本情報入力シート!X119)</f>
        <v/>
      </c>
      <c r="P97" s="540" t="str">
        <f>IF(基本情報入力シート!Y119="","",基本情報入力シート!Y119)</f>
        <v/>
      </c>
      <c r="Q97" s="541" t="str">
        <f>IF(基本情報入力シート!Z119="","",基本情報入力シート!Z119)</f>
        <v/>
      </c>
      <c r="R97" s="564" t="str">
        <f>IF(基本情報入力シート!AA119="","",基本情報入力シート!AA119)</f>
        <v/>
      </c>
      <c r="S97" s="61"/>
      <c r="T97" s="62"/>
      <c r="U97" s="565" t="str">
        <f>IF(P97="","",VLOOKUP(P97,'【参考】数式用 '!$A$5:$I$26,MATCH(T97,'【参考】数式用 '!$H$4:$I$4,0)+7,0))</f>
        <v/>
      </c>
      <c r="V97" s="610" t="str">
        <f>IF(P97="","",IF(T97&lt;&gt;"特定加算Ⅰ","該当なし",VLOOKUP(P97,'【参考】数式用 '!$A$5:$J$26,10,FALSE)))</f>
        <v/>
      </c>
      <c r="W97" s="123" t="s">
        <v>200</v>
      </c>
      <c r="X97" s="63"/>
      <c r="Y97" s="120" t="s">
        <v>201</v>
      </c>
      <c r="Z97" s="63"/>
      <c r="AA97" s="120" t="s">
        <v>202</v>
      </c>
      <c r="AB97" s="63"/>
      <c r="AC97" s="120" t="s">
        <v>201</v>
      </c>
      <c r="AD97" s="63"/>
      <c r="AE97" s="120" t="s">
        <v>203</v>
      </c>
      <c r="AF97" s="544" t="s">
        <v>204</v>
      </c>
      <c r="AG97" s="545" t="str">
        <f t="shared" si="10"/>
        <v/>
      </c>
      <c r="AH97" s="546" t="s">
        <v>205</v>
      </c>
      <c r="AI97" s="547" t="str">
        <f t="shared" si="9"/>
        <v/>
      </c>
      <c r="AK97" s="132" t="str">
        <f t="shared" si="11"/>
        <v>○</v>
      </c>
      <c r="AL97" s="133" t="str">
        <f t="shared" si="12"/>
        <v/>
      </c>
      <c r="AM97" s="134"/>
      <c r="AN97" s="134"/>
      <c r="AO97" s="134"/>
      <c r="AP97" s="134"/>
      <c r="AQ97" s="134"/>
      <c r="AR97" s="134"/>
      <c r="AS97" s="134"/>
      <c r="AT97" s="134"/>
      <c r="AU97" s="566"/>
    </row>
    <row r="98" spans="1:47" ht="37.5" customHeight="1" thickBot="1">
      <c r="A98" s="536">
        <f t="shared" si="4"/>
        <v>87</v>
      </c>
      <c r="B98" s="537" t="str">
        <f>IF(基本情報入力シート!C120="","",基本情報入力シート!C120)</f>
        <v/>
      </c>
      <c r="C98" s="538" t="str">
        <f>IF(基本情報入力シート!D120="","",基本情報入力シート!D120)</f>
        <v/>
      </c>
      <c r="D98" s="538" t="str">
        <f>IF(基本情報入力シート!E120="","",基本情報入力シート!E120)</f>
        <v/>
      </c>
      <c r="E98" s="538" t="str">
        <f>IF(基本情報入力シート!F120="","",基本情報入力シート!F120)</f>
        <v/>
      </c>
      <c r="F98" s="538" t="str">
        <f>IF(基本情報入力シート!G120="","",基本情報入力シート!G120)</f>
        <v/>
      </c>
      <c r="G98" s="538" t="str">
        <f>IF(基本情報入力シート!H120="","",基本情報入力シート!H120)</f>
        <v/>
      </c>
      <c r="H98" s="538" t="str">
        <f>IF(基本情報入力シート!I120="","",基本情報入力シート!I120)</f>
        <v/>
      </c>
      <c r="I98" s="538" t="str">
        <f>IF(基本情報入力シート!J120="","",基本情報入力シート!J120)</f>
        <v/>
      </c>
      <c r="J98" s="538" t="str">
        <f>IF(基本情報入力シート!K120="","",基本情報入力シート!K120)</f>
        <v/>
      </c>
      <c r="K98" s="539" t="str">
        <f>IF(基本情報入力シート!L120="","",基本情報入力シート!L120)</f>
        <v/>
      </c>
      <c r="L98" s="536" t="str">
        <f>IF(基本情報入力シート!M120="","",基本情報入力シート!M120)</f>
        <v/>
      </c>
      <c r="M98" s="536" t="str">
        <f>IF(基本情報入力シート!R120="","",基本情報入力シート!R120)</f>
        <v/>
      </c>
      <c r="N98" s="536" t="str">
        <f>IF(基本情報入力シート!W120="","",基本情報入力シート!W120)</f>
        <v/>
      </c>
      <c r="O98" s="536" t="str">
        <f>IF(基本情報入力シート!X120="","",基本情報入力シート!X120)</f>
        <v/>
      </c>
      <c r="P98" s="540" t="str">
        <f>IF(基本情報入力シート!Y120="","",基本情報入力シート!Y120)</f>
        <v/>
      </c>
      <c r="Q98" s="541" t="str">
        <f>IF(基本情報入力シート!Z120="","",基本情報入力シート!Z120)</f>
        <v/>
      </c>
      <c r="R98" s="564" t="str">
        <f>IF(基本情報入力シート!AA120="","",基本情報入力シート!AA120)</f>
        <v/>
      </c>
      <c r="S98" s="61"/>
      <c r="T98" s="62"/>
      <c r="U98" s="565" t="str">
        <f>IF(P98="","",VLOOKUP(P98,'【参考】数式用 '!$A$5:$I$26,MATCH(T98,'【参考】数式用 '!$H$4:$I$4,0)+7,0))</f>
        <v/>
      </c>
      <c r="V98" s="610" t="str">
        <f>IF(P98="","",IF(T98&lt;&gt;"特定加算Ⅰ","該当なし",VLOOKUP(P98,'【参考】数式用 '!$A$5:$J$26,10,FALSE)))</f>
        <v/>
      </c>
      <c r="W98" s="123" t="s">
        <v>200</v>
      </c>
      <c r="X98" s="63"/>
      <c r="Y98" s="120" t="s">
        <v>201</v>
      </c>
      <c r="Z98" s="63"/>
      <c r="AA98" s="120" t="s">
        <v>202</v>
      </c>
      <c r="AB98" s="63"/>
      <c r="AC98" s="120" t="s">
        <v>201</v>
      </c>
      <c r="AD98" s="63"/>
      <c r="AE98" s="120" t="s">
        <v>203</v>
      </c>
      <c r="AF98" s="544" t="s">
        <v>204</v>
      </c>
      <c r="AG98" s="545" t="str">
        <f t="shared" si="10"/>
        <v/>
      </c>
      <c r="AH98" s="546" t="s">
        <v>205</v>
      </c>
      <c r="AI98" s="547" t="str">
        <f t="shared" si="9"/>
        <v/>
      </c>
      <c r="AK98" s="132" t="str">
        <f t="shared" si="11"/>
        <v>○</v>
      </c>
      <c r="AL98" s="133" t="str">
        <f t="shared" si="12"/>
        <v/>
      </c>
      <c r="AM98" s="134"/>
      <c r="AN98" s="134"/>
      <c r="AO98" s="134"/>
      <c r="AP98" s="134"/>
      <c r="AQ98" s="134"/>
      <c r="AR98" s="134"/>
      <c r="AS98" s="134"/>
      <c r="AT98" s="134"/>
      <c r="AU98" s="566"/>
    </row>
    <row r="99" spans="1:47" ht="37.5" customHeight="1" thickBot="1">
      <c r="A99" s="536">
        <f t="shared" si="4"/>
        <v>88</v>
      </c>
      <c r="B99" s="537" t="str">
        <f>IF(基本情報入力シート!C121="","",基本情報入力シート!C121)</f>
        <v/>
      </c>
      <c r="C99" s="538" t="str">
        <f>IF(基本情報入力シート!D121="","",基本情報入力シート!D121)</f>
        <v/>
      </c>
      <c r="D99" s="538" t="str">
        <f>IF(基本情報入力シート!E121="","",基本情報入力シート!E121)</f>
        <v/>
      </c>
      <c r="E99" s="538" t="str">
        <f>IF(基本情報入力シート!F121="","",基本情報入力シート!F121)</f>
        <v/>
      </c>
      <c r="F99" s="538" t="str">
        <f>IF(基本情報入力シート!G121="","",基本情報入力シート!G121)</f>
        <v/>
      </c>
      <c r="G99" s="538" t="str">
        <f>IF(基本情報入力シート!H121="","",基本情報入力シート!H121)</f>
        <v/>
      </c>
      <c r="H99" s="538" t="str">
        <f>IF(基本情報入力シート!I121="","",基本情報入力シート!I121)</f>
        <v/>
      </c>
      <c r="I99" s="538" t="str">
        <f>IF(基本情報入力シート!J121="","",基本情報入力シート!J121)</f>
        <v/>
      </c>
      <c r="J99" s="538" t="str">
        <f>IF(基本情報入力シート!K121="","",基本情報入力シート!K121)</f>
        <v/>
      </c>
      <c r="K99" s="539" t="str">
        <f>IF(基本情報入力シート!L121="","",基本情報入力シート!L121)</f>
        <v/>
      </c>
      <c r="L99" s="536" t="str">
        <f>IF(基本情報入力シート!M121="","",基本情報入力シート!M121)</f>
        <v/>
      </c>
      <c r="M99" s="536" t="str">
        <f>IF(基本情報入力シート!R121="","",基本情報入力シート!R121)</f>
        <v/>
      </c>
      <c r="N99" s="536" t="str">
        <f>IF(基本情報入力シート!W121="","",基本情報入力シート!W121)</f>
        <v/>
      </c>
      <c r="O99" s="536" t="str">
        <f>IF(基本情報入力シート!X121="","",基本情報入力シート!X121)</f>
        <v/>
      </c>
      <c r="P99" s="540" t="str">
        <f>IF(基本情報入力シート!Y121="","",基本情報入力シート!Y121)</f>
        <v/>
      </c>
      <c r="Q99" s="541" t="str">
        <f>IF(基本情報入力シート!Z121="","",基本情報入力シート!Z121)</f>
        <v/>
      </c>
      <c r="R99" s="564" t="str">
        <f>IF(基本情報入力シート!AA121="","",基本情報入力シート!AA121)</f>
        <v/>
      </c>
      <c r="S99" s="61"/>
      <c r="T99" s="62"/>
      <c r="U99" s="565" t="str">
        <f>IF(P99="","",VLOOKUP(P99,'【参考】数式用 '!$A$5:$I$26,MATCH(T99,'【参考】数式用 '!$H$4:$I$4,0)+7,0))</f>
        <v/>
      </c>
      <c r="V99" s="610" t="str">
        <f>IF(P99="","",IF(T99&lt;&gt;"特定加算Ⅰ","該当なし",VLOOKUP(P99,'【参考】数式用 '!$A$5:$J$26,10,FALSE)))</f>
        <v/>
      </c>
      <c r="W99" s="123" t="s">
        <v>200</v>
      </c>
      <c r="X99" s="63"/>
      <c r="Y99" s="120" t="s">
        <v>201</v>
      </c>
      <c r="Z99" s="63"/>
      <c r="AA99" s="120" t="s">
        <v>202</v>
      </c>
      <c r="AB99" s="63"/>
      <c r="AC99" s="120" t="s">
        <v>201</v>
      </c>
      <c r="AD99" s="63"/>
      <c r="AE99" s="120" t="s">
        <v>203</v>
      </c>
      <c r="AF99" s="544" t="s">
        <v>204</v>
      </c>
      <c r="AG99" s="545" t="str">
        <f t="shared" si="10"/>
        <v/>
      </c>
      <c r="AH99" s="546" t="s">
        <v>205</v>
      </c>
      <c r="AI99" s="547" t="str">
        <f t="shared" si="9"/>
        <v/>
      </c>
      <c r="AK99" s="132" t="str">
        <f t="shared" si="11"/>
        <v>○</v>
      </c>
      <c r="AL99" s="133" t="str">
        <f t="shared" si="12"/>
        <v/>
      </c>
      <c r="AM99" s="134"/>
      <c r="AN99" s="134"/>
      <c r="AO99" s="134"/>
      <c r="AP99" s="134"/>
      <c r="AQ99" s="134"/>
      <c r="AR99" s="134"/>
      <c r="AS99" s="134"/>
      <c r="AT99" s="134"/>
      <c r="AU99" s="566"/>
    </row>
    <row r="100" spans="1:47" ht="37.5" customHeight="1" thickBot="1">
      <c r="A100" s="536">
        <f t="shared" si="4"/>
        <v>89</v>
      </c>
      <c r="B100" s="537" t="str">
        <f>IF(基本情報入力シート!C122="","",基本情報入力シート!C122)</f>
        <v/>
      </c>
      <c r="C100" s="538" t="str">
        <f>IF(基本情報入力シート!D122="","",基本情報入力シート!D122)</f>
        <v/>
      </c>
      <c r="D100" s="538" t="str">
        <f>IF(基本情報入力シート!E122="","",基本情報入力シート!E122)</f>
        <v/>
      </c>
      <c r="E100" s="538" t="str">
        <f>IF(基本情報入力シート!F122="","",基本情報入力シート!F122)</f>
        <v/>
      </c>
      <c r="F100" s="538" t="str">
        <f>IF(基本情報入力シート!G122="","",基本情報入力シート!G122)</f>
        <v/>
      </c>
      <c r="G100" s="538" t="str">
        <f>IF(基本情報入力シート!H122="","",基本情報入力シート!H122)</f>
        <v/>
      </c>
      <c r="H100" s="538" t="str">
        <f>IF(基本情報入力シート!I122="","",基本情報入力シート!I122)</f>
        <v/>
      </c>
      <c r="I100" s="538" t="str">
        <f>IF(基本情報入力シート!J122="","",基本情報入力シート!J122)</f>
        <v/>
      </c>
      <c r="J100" s="538" t="str">
        <f>IF(基本情報入力シート!K122="","",基本情報入力シート!K122)</f>
        <v/>
      </c>
      <c r="K100" s="539" t="str">
        <f>IF(基本情報入力シート!L122="","",基本情報入力シート!L122)</f>
        <v/>
      </c>
      <c r="L100" s="536" t="str">
        <f>IF(基本情報入力シート!M122="","",基本情報入力シート!M122)</f>
        <v/>
      </c>
      <c r="M100" s="536" t="str">
        <f>IF(基本情報入力シート!R122="","",基本情報入力シート!R122)</f>
        <v/>
      </c>
      <c r="N100" s="536" t="str">
        <f>IF(基本情報入力シート!W122="","",基本情報入力シート!W122)</f>
        <v/>
      </c>
      <c r="O100" s="536" t="str">
        <f>IF(基本情報入力シート!X122="","",基本情報入力シート!X122)</f>
        <v/>
      </c>
      <c r="P100" s="540" t="str">
        <f>IF(基本情報入力シート!Y122="","",基本情報入力シート!Y122)</f>
        <v/>
      </c>
      <c r="Q100" s="541" t="str">
        <f>IF(基本情報入力シート!Z122="","",基本情報入力シート!Z122)</f>
        <v/>
      </c>
      <c r="R100" s="564" t="str">
        <f>IF(基本情報入力シート!AA122="","",基本情報入力シート!AA122)</f>
        <v/>
      </c>
      <c r="S100" s="61"/>
      <c r="T100" s="62"/>
      <c r="U100" s="565" t="str">
        <f>IF(P100="","",VLOOKUP(P100,'【参考】数式用 '!$A$5:$I$26,MATCH(T100,'【参考】数式用 '!$H$4:$I$4,0)+7,0))</f>
        <v/>
      </c>
      <c r="V100" s="610" t="str">
        <f>IF(P100="","",IF(T100&lt;&gt;"特定加算Ⅰ","該当なし",VLOOKUP(P100,'【参考】数式用 '!$A$5:$J$26,10,FALSE)))</f>
        <v/>
      </c>
      <c r="W100" s="123" t="s">
        <v>200</v>
      </c>
      <c r="X100" s="63"/>
      <c r="Y100" s="120" t="s">
        <v>201</v>
      </c>
      <c r="Z100" s="63"/>
      <c r="AA100" s="120" t="s">
        <v>202</v>
      </c>
      <c r="AB100" s="63"/>
      <c r="AC100" s="120" t="s">
        <v>201</v>
      </c>
      <c r="AD100" s="63"/>
      <c r="AE100" s="120" t="s">
        <v>203</v>
      </c>
      <c r="AF100" s="544" t="s">
        <v>204</v>
      </c>
      <c r="AG100" s="545" t="str">
        <f t="shared" si="10"/>
        <v/>
      </c>
      <c r="AH100" s="546" t="s">
        <v>205</v>
      </c>
      <c r="AI100" s="547" t="str">
        <f t="shared" si="9"/>
        <v/>
      </c>
      <c r="AK100" s="132" t="str">
        <f t="shared" si="11"/>
        <v>○</v>
      </c>
      <c r="AL100" s="133" t="str">
        <f t="shared" si="12"/>
        <v/>
      </c>
      <c r="AM100" s="134"/>
      <c r="AN100" s="134"/>
      <c r="AO100" s="134"/>
      <c r="AP100" s="134"/>
      <c r="AQ100" s="134"/>
      <c r="AR100" s="134"/>
      <c r="AS100" s="134"/>
      <c r="AT100" s="134"/>
      <c r="AU100" s="566"/>
    </row>
    <row r="101" spans="1:47" ht="37.5" customHeight="1" thickBot="1">
      <c r="A101" s="536">
        <f t="shared" si="4"/>
        <v>90</v>
      </c>
      <c r="B101" s="537" t="str">
        <f>IF(基本情報入力シート!C123="","",基本情報入力シート!C123)</f>
        <v/>
      </c>
      <c r="C101" s="538" t="str">
        <f>IF(基本情報入力シート!D123="","",基本情報入力シート!D123)</f>
        <v/>
      </c>
      <c r="D101" s="538" t="str">
        <f>IF(基本情報入力シート!E123="","",基本情報入力シート!E123)</f>
        <v/>
      </c>
      <c r="E101" s="538" t="str">
        <f>IF(基本情報入力シート!F123="","",基本情報入力シート!F123)</f>
        <v/>
      </c>
      <c r="F101" s="538" t="str">
        <f>IF(基本情報入力シート!G123="","",基本情報入力シート!G123)</f>
        <v/>
      </c>
      <c r="G101" s="538" t="str">
        <f>IF(基本情報入力シート!H123="","",基本情報入力シート!H123)</f>
        <v/>
      </c>
      <c r="H101" s="538" t="str">
        <f>IF(基本情報入力シート!I123="","",基本情報入力シート!I123)</f>
        <v/>
      </c>
      <c r="I101" s="538" t="str">
        <f>IF(基本情報入力シート!J123="","",基本情報入力シート!J123)</f>
        <v/>
      </c>
      <c r="J101" s="538" t="str">
        <f>IF(基本情報入力シート!K123="","",基本情報入力シート!K123)</f>
        <v/>
      </c>
      <c r="K101" s="539" t="str">
        <f>IF(基本情報入力シート!L123="","",基本情報入力シート!L123)</f>
        <v/>
      </c>
      <c r="L101" s="536" t="str">
        <f>IF(基本情報入力シート!M123="","",基本情報入力シート!M123)</f>
        <v/>
      </c>
      <c r="M101" s="536" t="str">
        <f>IF(基本情報入力シート!R123="","",基本情報入力シート!R123)</f>
        <v/>
      </c>
      <c r="N101" s="536" t="str">
        <f>IF(基本情報入力シート!W123="","",基本情報入力シート!W123)</f>
        <v/>
      </c>
      <c r="O101" s="536" t="str">
        <f>IF(基本情報入力シート!X123="","",基本情報入力シート!X123)</f>
        <v/>
      </c>
      <c r="P101" s="540" t="str">
        <f>IF(基本情報入力シート!Y123="","",基本情報入力シート!Y123)</f>
        <v/>
      </c>
      <c r="Q101" s="541" t="str">
        <f>IF(基本情報入力シート!Z123="","",基本情報入力シート!Z123)</f>
        <v/>
      </c>
      <c r="R101" s="564" t="str">
        <f>IF(基本情報入力シート!AA123="","",基本情報入力シート!AA123)</f>
        <v/>
      </c>
      <c r="S101" s="61"/>
      <c r="T101" s="62"/>
      <c r="U101" s="565" t="str">
        <f>IF(P101="","",VLOOKUP(P101,'【参考】数式用 '!$A$5:$I$26,MATCH(T101,'【参考】数式用 '!$H$4:$I$4,0)+7,0))</f>
        <v/>
      </c>
      <c r="V101" s="610" t="str">
        <f>IF(P101="","",IF(T101&lt;&gt;"特定加算Ⅰ","該当なし",VLOOKUP(P101,'【参考】数式用 '!$A$5:$J$26,10,FALSE)))</f>
        <v/>
      </c>
      <c r="W101" s="123" t="s">
        <v>200</v>
      </c>
      <c r="X101" s="63"/>
      <c r="Y101" s="120" t="s">
        <v>201</v>
      </c>
      <c r="Z101" s="63"/>
      <c r="AA101" s="120" t="s">
        <v>202</v>
      </c>
      <c r="AB101" s="63"/>
      <c r="AC101" s="120" t="s">
        <v>201</v>
      </c>
      <c r="AD101" s="63"/>
      <c r="AE101" s="120" t="s">
        <v>203</v>
      </c>
      <c r="AF101" s="544" t="s">
        <v>204</v>
      </c>
      <c r="AG101" s="545" t="str">
        <f t="shared" si="10"/>
        <v/>
      </c>
      <c r="AH101" s="546" t="s">
        <v>205</v>
      </c>
      <c r="AI101" s="547" t="str">
        <f t="shared" si="9"/>
        <v/>
      </c>
      <c r="AK101" s="132" t="str">
        <f t="shared" si="11"/>
        <v>○</v>
      </c>
      <c r="AL101" s="133" t="str">
        <f t="shared" si="12"/>
        <v/>
      </c>
      <c r="AM101" s="134"/>
      <c r="AN101" s="134"/>
      <c r="AO101" s="134"/>
      <c r="AP101" s="134"/>
      <c r="AQ101" s="134"/>
      <c r="AR101" s="134"/>
      <c r="AS101" s="134"/>
      <c r="AT101" s="134"/>
      <c r="AU101" s="566"/>
    </row>
    <row r="102" spans="1:47" ht="37.5" customHeight="1" thickBot="1">
      <c r="A102" s="536">
        <f t="shared" si="4"/>
        <v>91</v>
      </c>
      <c r="B102" s="537" t="str">
        <f>IF(基本情報入力シート!C124="","",基本情報入力シート!C124)</f>
        <v/>
      </c>
      <c r="C102" s="538" t="str">
        <f>IF(基本情報入力シート!D124="","",基本情報入力シート!D124)</f>
        <v/>
      </c>
      <c r="D102" s="538" t="str">
        <f>IF(基本情報入力シート!E124="","",基本情報入力シート!E124)</f>
        <v/>
      </c>
      <c r="E102" s="538" t="str">
        <f>IF(基本情報入力シート!F124="","",基本情報入力シート!F124)</f>
        <v/>
      </c>
      <c r="F102" s="538" t="str">
        <f>IF(基本情報入力シート!G124="","",基本情報入力シート!G124)</f>
        <v/>
      </c>
      <c r="G102" s="538" t="str">
        <f>IF(基本情報入力シート!H124="","",基本情報入力シート!H124)</f>
        <v/>
      </c>
      <c r="H102" s="538" t="str">
        <f>IF(基本情報入力シート!I124="","",基本情報入力シート!I124)</f>
        <v/>
      </c>
      <c r="I102" s="538" t="str">
        <f>IF(基本情報入力シート!J124="","",基本情報入力シート!J124)</f>
        <v/>
      </c>
      <c r="J102" s="538" t="str">
        <f>IF(基本情報入力シート!K124="","",基本情報入力シート!K124)</f>
        <v/>
      </c>
      <c r="K102" s="539" t="str">
        <f>IF(基本情報入力シート!L124="","",基本情報入力シート!L124)</f>
        <v/>
      </c>
      <c r="L102" s="536" t="str">
        <f>IF(基本情報入力シート!M124="","",基本情報入力シート!M124)</f>
        <v/>
      </c>
      <c r="M102" s="536" t="str">
        <f>IF(基本情報入力シート!R124="","",基本情報入力シート!R124)</f>
        <v/>
      </c>
      <c r="N102" s="536" t="str">
        <f>IF(基本情報入力シート!W124="","",基本情報入力シート!W124)</f>
        <v/>
      </c>
      <c r="O102" s="536" t="str">
        <f>IF(基本情報入力シート!X124="","",基本情報入力シート!X124)</f>
        <v/>
      </c>
      <c r="P102" s="540" t="str">
        <f>IF(基本情報入力シート!Y124="","",基本情報入力シート!Y124)</f>
        <v/>
      </c>
      <c r="Q102" s="541" t="str">
        <f>IF(基本情報入力シート!Z124="","",基本情報入力シート!Z124)</f>
        <v/>
      </c>
      <c r="R102" s="564" t="str">
        <f>IF(基本情報入力シート!AA124="","",基本情報入力シート!AA124)</f>
        <v/>
      </c>
      <c r="S102" s="61"/>
      <c r="T102" s="62"/>
      <c r="U102" s="565" t="str">
        <f>IF(P102="","",VLOOKUP(P102,'【参考】数式用 '!$A$5:$I$26,MATCH(T102,'【参考】数式用 '!$H$4:$I$4,0)+7,0))</f>
        <v/>
      </c>
      <c r="V102" s="610" t="str">
        <f>IF(P102="","",IF(T102&lt;&gt;"特定加算Ⅰ","該当なし",VLOOKUP(P102,'【参考】数式用 '!$A$5:$J$26,10,FALSE)))</f>
        <v/>
      </c>
      <c r="W102" s="123" t="s">
        <v>200</v>
      </c>
      <c r="X102" s="63"/>
      <c r="Y102" s="120" t="s">
        <v>201</v>
      </c>
      <c r="Z102" s="63"/>
      <c r="AA102" s="120" t="s">
        <v>202</v>
      </c>
      <c r="AB102" s="63"/>
      <c r="AC102" s="120" t="s">
        <v>201</v>
      </c>
      <c r="AD102" s="63"/>
      <c r="AE102" s="120" t="s">
        <v>203</v>
      </c>
      <c r="AF102" s="544" t="s">
        <v>204</v>
      </c>
      <c r="AG102" s="545" t="str">
        <f t="shared" si="10"/>
        <v/>
      </c>
      <c r="AH102" s="546" t="s">
        <v>205</v>
      </c>
      <c r="AI102" s="547" t="str">
        <f t="shared" si="9"/>
        <v/>
      </c>
      <c r="AK102" s="132" t="str">
        <f t="shared" si="11"/>
        <v>○</v>
      </c>
      <c r="AL102" s="133" t="str">
        <f t="shared" si="12"/>
        <v/>
      </c>
      <c r="AM102" s="134"/>
      <c r="AN102" s="134"/>
      <c r="AO102" s="134"/>
      <c r="AP102" s="134"/>
      <c r="AQ102" s="134"/>
      <c r="AR102" s="134"/>
      <c r="AS102" s="134"/>
      <c r="AT102" s="134"/>
      <c r="AU102" s="566"/>
    </row>
    <row r="103" spans="1:47" ht="37.5" customHeight="1" thickBot="1">
      <c r="A103" s="536">
        <f t="shared" si="4"/>
        <v>92</v>
      </c>
      <c r="B103" s="537" t="str">
        <f>IF(基本情報入力シート!C125="","",基本情報入力シート!C125)</f>
        <v/>
      </c>
      <c r="C103" s="538" t="str">
        <f>IF(基本情報入力シート!D125="","",基本情報入力シート!D125)</f>
        <v/>
      </c>
      <c r="D103" s="538" t="str">
        <f>IF(基本情報入力シート!E125="","",基本情報入力シート!E125)</f>
        <v/>
      </c>
      <c r="E103" s="538" t="str">
        <f>IF(基本情報入力シート!F125="","",基本情報入力シート!F125)</f>
        <v/>
      </c>
      <c r="F103" s="538" t="str">
        <f>IF(基本情報入力シート!G125="","",基本情報入力シート!G125)</f>
        <v/>
      </c>
      <c r="G103" s="538" t="str">
        <f>IF(基本情報入力シート!H125="","",基本情報入力シート!H125)</f>
        <v/>
      </c>
      <c r="H103" s="538" t="str">
        <f>IF(基本情報入力シート!I125="","",基本情報入力シート!I125)</f>
        <v/>
      </c>
      <c r="I103" s="538" t="str">
        <f>IF(基本情報入力シート!J125="","",基本情報入力シート!J125)</f>
        <v/>
      </c>
      <c r="J103" s="538" t="str">
        <f>IF(基本情報入力シート!K125="","",基本情報入力シート!K125)</f>
        <v/>
      </c>
      <c r="K103" s="539" t="str">
        <f>IF(基本情報入力シート!L125="","",基本情報入力シート!L125)</f>
        <v/>
      </c>
      <c r="L103" s="536" t="str">
        <f>IF(基本情報入力シート!M125="","",基本情報入力シート!M125)</f>
        <v/>
      </c>
      <c r="M103" s="536" t="str">
        <f>IF(基本情報入力シート!R125="","",基本情報入力シート!R125)</f>
        <v/>
      </c>
      <c r="N103" s="536" t="str">
        <f>IF(基本情報入力シート!W125="","",基本情報入力シート!W125)</f>
        <v/>
      </c>
      <c r="O103" s="536" t="str">
        <f>IF(基本情報入力シート!X125="","",基本情報入力シート!X125)</f>
        <v/>
      </c>
      <c r="P103" s="540" t="str">
        <f>IF(基本情報入力シート!Y125="","",基本情報入力シート!Y125)</f>
        <v/>
      </c>
      <c r="Q103" s="541" t="str">
        <f>IF(基本情報入力シート!Z125="","",基本情報入力シート!Z125)</f>
        <v/>
      </c>
      <c r="R103" s="564" t="str">
        <f>IF(基本情報入力シート!AA125="","",基本情報入力シート!AA125)</f>
        <v/>
      </c>
      <c r="S103" s="61"/>
      <c r="T103" s="62"/>
      <c r="U103" s="565" t="str">
        <f>IF(P103="","",VLOOKUP(P103,'【参考】数式用 '!$A$5:$I$26,MATCH(T103,'【参考】数式用 '!$H$4:$I$4,0)+7,0))</f>
        <v/>
      </c>
      <c r="V103" s="610" t="str">
        <f>IF(P103="","",IF(T103&lt;&gt;"特定加算Ⅰ","該当なし",VLOOKUP(P103,'【参考】数式用 '!$A$5:$J$26,10,FALSE)))</f>
        <v/>
      </c>
      <c r="W103" s="123" t="s">
        <v>200</v>
      </c>
      <c r="X103" s="63"/>
      <c r="Y103" s="120" t="s">
        <v>201</v>
      </c>
      <c r="Z103" s="63"/>
      <c r="AA103" s="120" t="s">
        <v>202</v>
      </c>
      <c r="AB103" s="63"/>
      <c r="AC103" s="120" t="s">
        <v>201</v>
      </c>
      <c r="AD103" s="63"/>
      <c r="AE103" s="120" t="s">
        <v>203</v>
      </c>
      <c r="AF103" s="544" t="s">
        <v>204</v>
      </c>
      <c r="AG103" s="545" t="str">
        <f t="shared" si="10"/>
        <v/>
      </c>
      <c r="AH103" s="546" t="s">
        <v>205</v>
      </c>
      <c r="AI103" s="547" t="str">
        <f t="shared" si="9"/>
        <v/>
      </c>
      <c r="AK103" s="132" t="str">
        <f t="shared" si="11"/>
        <v>○</v>
      </c>
      <c r="AL103" s="133" t="str">
        <f t="shared" si="12"/>
        <v/>
      </c>
      <c r="AM103" s="134"/>
      <c r="AN103" s="134"/>
      <c r="AO103" s="134"/>
      <c r="AP103" s="134"/>
      <c r="AQ103" s="134"/>
      <c r="AR103" s="134"/>
      <c r="AS103" s="134"/>
      <c r="AT103" s="134"/>
      <c r="AU103" s="566"/>
    </row>
    <row r="104" spans="1:47" ht="37.5" customHeight="1" thickBot="1">
      <c r="A104" s="536">
        <f t="shared" si="4"/>
        <v>93</v>
      </c>
      <c r="B104" s="537" t="str">
        <f>IF(基本情報入力シート!C126="","",基本情報入力シート!C126)</f>
        <v/>
      </c>
      <c r="C104" s="538" t="str">
        <f>IF(基本情報入力シート!D126="","",基本情報入力シート!D126)</f>
        <v/>
      </c>
      <c r="D104" s="538" t="str">
        <f>IF(基本情報入力シート!E126="","",基本情報入力シート!E126)</f>
        <v/>
      </c>
      <c r="E104" s="538" t="str">
        <f>IF(基本情報入力シート!F126="","",基本情報入力シート!F126)</f>
        <v/>
      </c>
      <c r="F104" s="538" t="str">
        <f>IF(基本情報入力シート!G126="","",基本情報入力シート!G126)</f>
        <v/>
      </c>
      <c r="G104" s="538" t="str">
        <f>IF(基本情報入力シート!H126="","",基本情報入力シート!H126)</f>
        <v/>
      </c>
      <c r="H104" s="538" t="str">
        <f>IF(基本情報入力シート!I126="","",基本情報入力シート!I126)</f>
        <v/>
      </c>
      <c r="I104" s="538" t="str">
        <f>IF(基本情報入力シート!J126="","",基本情報入力シート!J126)</f>
        <v/>
      </c>
      <c r="J104" s="538" t="str">
        <f>IF(基本情報入力シート!K126="","",基本情報入力シート!K126)</f>
        <v/>
      </c>
      <c r="K104" s="539" t="str">
        <f>IF(基本情報入力シート!L126="","",基本情報入力シート!L126)</f>
        <v/>
      </c>
      <c r="L104" s="536" t="str">
        <f>IF(基本情報入力シート!M126="","",基本情報入力シート!M126)</f>
        <v/>
      </c>
      <c r="M104" s="536" t="str">
        <f>IF(基本情報入力シート!R126="","",基本情報入力シート!R126)</f>
        <v/>
      </c>
      <c r="N104" s="536" t="str">
        <f>IF(基本情報入力シート!W126="","",基本情報入力シート!W126)</f>
        <v/>
      </c>
      <c r="O104" s="536" t="str">
        <f>IF(基本情報入力シート!X126="","",基本情報入力シート!X126)</f>
        <v/>
      </c>
      <c r="P104" s="540" t="str">
        <f>IF(基本情報入力シート!Y126="","",基本情報入力シート!Y126)</f>
        <v/>
      </c>
      <c r="Q104" s="541" t="str">
        <f>IF(基本情報入力シート!Z126="","",基本情報入力シート!Z126)</f>
        <v/>
      </c>
      <c r="R104" s="564" t="str">
        <f>IF(基本情報入力シート!AA126="","",基本情報入力シート!AA126)</f>
        <v/>
      </c>
      <c r="S104" s="61"/>
      <c r="T104" s="62"/>
      <c r="U104" s="565" t="str">
        <f>IF(P104="","",VLOOKUP(P104,'【参考】数式用 '!$A$5:$I$26,MATCH(T104,'【参考】数式用 '!$H$4:$I$4,0)+7,0))</f>
        <v/>
      </c>
      <c r="V104" s="610" t="str">
        <f>IF(P104="","",IF(T104&lt;&gt;"特定加算Ⅰ","該当なし",VLOOKUP(P104,'【参考】数式用 '!$A$5:$J$26,10,FALSE)))</f>
        <v/>
      </c>
      <c r="W104" s="123" t="s">
        <v>200</v>
      </c>
      <c r="X104" s="63"/>
      <c r="Y104" s="120" t="s">
        <v>201</v>
      </c>
      <c r="Z104" s="63"/>
      <c r="AA104" s="120" t="s">
        <v>202</v>
      </c>
      <c r="AB104" s="63"/>
      <c r="AC104" s="120" t="s">
        <v>201</v>
      </c>
      <c r="AD104" s="63"/>
      <c r="AE104" s="120" t="s">
        <v>203</v>
      </c>
      <c r="AF104" s="544" t="s">
        <v>204</v>
      </c>
      <c r="AG104" s="545" t="str">
        <f t="shared" si="10"/>
        <v/>
      </c>
      <c r="AH104" s="546" t="s">
        <v>205</v>
      </c>
      <c r="AI104" s="547" t="str">
        <f t="shared" si="9"/>
        <v/>
      </c>
      <c r="AK104" s="132" t="str">
        <f t="shared" si="11"/>
        <v>○</v>
      </c>
      <c r="AL104" s="133" t="str">
        <f t="shared" si="12"/>
        <v/>
      </c>
      <c r="AM104" s="134"/>
      <c r="AN104" s="134"/>
      <c r="AO104" s="134"/>
      <c r="AP104" s="134"/>
      <c r="AQ104" s="134"/>
      <c r="AR104" s="134"/>
      <c r="AS104" s="134"/>
      <c r="AT104" s="134"/>
      <c r="AU104" s="566"/>
    </row>
    <row r="105" spans="1:47" ht="37.5" customHeight="1" thickBot="1">
      <c r="A105" s="536">
        <f t="shared" si="4"/>
        <v>94</v>
      </c>
      <c r="B105" s="537" t="str">
        <f>IF(基本情報入力シート!C127="","",基本情報入力シート!C127)</f>
        <v/>
      </c>
      <c r="C105" s="538" t="str">
        <f>IF(基本情報入力シート!D127="","",基本情報入力シート!D127)</f>
        <v/>
      </c>
      <c r="D105" s="538" t="str">
        <f>IF(基本情報入力シート!E127="","",基本情報入力シート!E127)</f>
        <v/>
      </c>
      <c r="E105" s="538" t="str">
        <f>IF(基本情報入力シート!F127="","",基本情報入力シート!F127)</f>
        <v/>
      </c>
      <c r="F105" s="538" t="str">
        <f>IF(基本情報入力シート!G127="","",基本情報入力シート!G127)</f>
        <v/>
      </c>
      <c r="G105" s="538" t="str">
        <f>IF(基本情報入力シート!H127="","",基本情報入力シート!H127)</f>
        <v/>
      </c>
      <c r="H105" s="538" t="str">
        <f>IF(基本情報入力シート!I127="","",基本情報入力シート!I127)</f>
        <v/>
      </c>
      <c r="I105" s="538" t="str">
        <f>IF(基本情報入力シート!J127="","",基本情報入力シート!J127)</f>
        <v/>
      </c>
      <c r="J105" s="538" t="str">
        <f>IF(基本情報入力シート!K127="","",基本情報入力シート!K127)</f>
        <v/>
      </c>
      <c r="K105" s="539" t="str">
        <f>IF(基本情報入力シート!L127="","",基本情報入力シート!L127)</f>
        <v/>
      </c>
      <c r="L105" s="536" t="str">
        <f>IF(基本情報入力シート!M127="","",基本情報入力シート!M127)</f>
        <v/>
      </c>
      <c r="M105" s="536" t="str">
        <f>IF(基本情報入力シート!R127="","",基本情報入力シート!R127)</f>
        <v/>
      </c>
      <c r="N105" s="536" t="str">
        <f>IF(基本情報入力シート!W127="","",基本情報入力シート!W127)</f>
        <v/>
      </c>
      <c r="O105" s="536" t="str">
        <f>IF(基本情報入力シート!X127="","",基本情報入力シート!X127)</f>
        <v/>
      </c>
      <c r="P105" s="540" t="str">
        <f>IF(基本情報入力シート!Y127="","",基本情報入力シート!Y127)</f>
        <v/>
      </c>
      <c r="Q105" s="541" t="str">
        <f>IF(基本情報入力シート!Z127="","",基本情報入力シート!Z127)</f>
        <v/>
      </c>
      <c r="R105" s="564" t="str">
        <f>IF(基本情報入力シート!AA127="","",基本情報入力シート!AA127)</f>
        <v/>
      </c>
      <c r="S105" s="61"/>
      <c r="T105" s="62"/>
      <c r="U105" s="565" t="str">
        <f>IF(P105="","",VLOOKUP(P105,'【参考】数式用 '!$A$5:$I$26,MATCH(T105,'【参考】数式用 '!$H$4:$I$4,0)+7,0))</f>
        <v/>
      </c>
      <c r="V105" s="610" t="str">
        <f>IF(P105="","",IF(T105&lt;&gt;"特定加算Ⅰ","該当なし",VLOOKUP(P105,'【参考】数式用 '!$A$5:$J$26,10,FALSE)))</f>
        <v/>
      </c>
      <c r="W105" s="123" t="s">
        <v>200</v>
      </c>
      <c r="X105" s="63"/>
      <c r="Y105" s="120" t="s">
        <v>201</v>
      </c>
      <c r="Z105" s="63"/>
      <c r="AA105" s="120" t="s">
        <v>202</v>
      </c>
      <c r="AB105" s="63"/>
      <c r="AC105" s="120" t="s">
        <v>201</v>
      </c>
      <c r="AD105" s="63"/>
      <c r="AE105" s="120" t="s">
        <v>203</v>
      </c>
      <c r="AF105" s="544" t="s">
        <v>204</v>
      </c>
      <c r="AG105" s="545" t="str">
        <f t="shared" si="10"/>
        <v/>
      </c>
      <c r="AH105" s="546" t="s">
        <v>205</v>
      </c>
      <c r="AI105" s="547" t="str">
        <f t="shared" si="9"/>
        <v/>
      </c>
      <c r="AK105" s="132" t="str">
        <f t="shared" si="11"/>
        <v>○</v>
      </c>
      <c r="AL105" s="133" t="str">
        <f t="shared" si="12"/>
        <v/>
      </c>
      <c r="AM105" s="134"/>
      <c r="AN105" s="134"/>
      <c r="AO105" s="134"/>
      <c r="AP105" s="134"/>
      <c r="AQ105" s="134"/>
      <c r="AR105" s="134"/>
      <c r="AS105" s="134"/>
      <c r="AT105" s="134"/>
      <c r="AU105" s="566"/>
    </row>
    <row r="106" spans="1:47" ht="37.5" customHeight="1" thickBot="1">
      <c r="A106" s="536">
        <f t="shared" si="4"/>
        <v>95</v>
      </c>
      <c r="B106" s="537" t="str">
        <f>IF(基本情報入力シート!C128="","",基本情報入力シート!C128)</f>
        <v/>
      </c>
      <c r="C106" s="538" t="str">
        <f>IF(基本情報入力シート!D128="","",基本情報入力シート!D128)</f>
        <v/>
      </c>
      <c r="D106" s="538" t="str">
        <f>IF(基本情報入力シート!E128="","",基本情報入力シート!E128)</f>
        <v/>
      </c>
      <c r="E106" s="538" t="str">
        <f>IF(基本情報入力シート!F128="","",基本情報入力シート!F128)</f>
        <v/>
      </c>
      <c r="F106" s="538" t="str">
        <f>IF(基本情報入力シート!G128="","",基本情報入力シート!G128)</f>
        <v/>
      </c>
      <c r="G106" s="538" t="str">
        <f>IF(基本情報入力シート!H128="","",基本情報入力シート!H128)</f>
        <v/>
      </c>
      <c r="H106" s="538" t="str">
        <f>IF(基本情報入力シート!I128="","",基本情報入力シート!I128)</f>
        <v/>
      </c>
      <c r="I106" s="538" t="str">
        <f>IF(基本情報入力シート!J128="","",基本情報入力シート!J128)</f>
        <v/>
      </c>
      <c r="J106" s="538" t="str">
        <f>IF(基本情報入力シート!K128="","",基本情報入力シート!K128)</f>
        <v/>
      </c>
      <c r="K106" s="539" t="str">
        <f>IF(基本情報入力シート!L128="","",基本情報入力シート!L128)</f>
        <v/>
      </c>
      <c r="L106" s="536" t="str">
        <f>IF(基本情報入力シート!M128="","",基本情報入力シート!M128)</f>
        <v/>
      </c>
      <c r="M106" s="536" t="str">
        <f>IF(基本情報入力シート!R128="","",基本情報入力シート!R128)</f>
        <v/>
      </c>
      <c r="N106" s="536" t="str">
        <f>IF(基本情報入力シート!W128="","",基本情報入力シート!W128)</f>
        <v/>
      </c>
      <c r="O106" s="536" t="str">
        <f>IF(基本情報入力シート!X128="","",基本情報入力シート!X128)</f>
        <v/>
      </c>
      <c r="P106" s="540" t="str">
        <f>IF(基本情報入力シート!Y128="","",基本情報入力シート!Y128)</f>
        <v/>
      </c>
      <c r="Q106" s="541" t="str">
        <f>IF(基本情報入力シート!Z128="","",基本情報入力シート!Z128)</f>
        <v/>
      </c>
      <c r="R106" s="564" t="str">
        <f>IF(基本情報入力シート!AA128="","",基本情報入力シート!AA128)</f>
        <v/>
      </c>
      <c r="S106" s="61"/>
      <c r="T106" s="62"/>
      <c r="U106" s="565" t="str">
        <f>IF(P106="","",VLOOKUP(P106,'【参考】数式用 '!$A$5:$I$26,MATCH(T106,'【参考】数式用 '!$H$4:$I$4,0)+7,0))</f>
        <v/>
      </c>
      <c r="V106" s="610" t="str">
        <f>IF(P106="","",IF(T106&lt;&gt;"特定加算Ⅰ","該当なし",VLOOKUP(P106,'【参考】数式用 '!$A$5:$J$26,10,FALSE)))</f>
        <v/>
      </c>
      <c r="W106" s="123" t="s">
        <v>200</v>
      </c>
      <c r="X106" s="63"/>
      <c r="Y106" s="120" t="s">
        <v>201</v>
      </c>
      <c r="Z106" s="63"/>
      <c r="AA106" s="120" t="s">
        <v>202</v>
      </c>
      <c r="AB106" s="63"/>
      <c r="AC106" s="120" t="s">
        <v>201</v>
      </c>
      <c r="AD106" s="63"/>
      <c r="AE106" s="120" t="s">
        <v>203</v>
      </c>
      <c r="AF106" s="544" t="s">
        <v>204</v>
      </c>
      <c r="AG106" s="545" t="str">
        <f t="shared" si="10"/>
        <v/>
      </c>
      <c r="AH106" s="546" t="s">
        <v>205</v>
      </c>
      <c r="AI106" s="547" t="str">
        <f t="shared" si="9"/>
        <v/>
      </c>
      <c r="AK106" s="132" t="str">
        <f t="shared" si="11"/>
        <v>○</v>
      </c>
      <c r="AL106" s="133" t="str">
        <f t="shared" si="12"/>
        <v/>
      </c>
      <c r="AM106" s="134"/>
      <c r="AN106" s="134"/>
      <c r="AO106" s="134"/>
      <c r="AP106" s="134"/>
      <c r="AQ106" s="134"/>
      <c r="AR106" s="134"/>
      <c r="AS106" s="134"/>
      <c r="AT106" s="134"/>
      <c r="AU106" s="566"/>
    </row>
    <row r="107" spans="1:47" ht="37.5" customHeight="1" thickBot="1">
      <c r="A107" s="536">
        <f t="shared" si="4"/>
        <v>96</v>
      </c>
      <c r="B107" s="537" t="str">
        <f>IF(基本情報入力シート!C129="","",基本情報入力シート!C129)</f>
        <v/>
      </c>
      <c r="C107" s="538" t="str">
        <f>IF(基本情報入力シート!D129="","",基本情報入力シート!D129)</f>
        <v/>
      </c>
      <c r="D107" s="538" t="str">
        <f>IF(基本情報入力シート!E129="","",基本情報入力シート!E129)</f>
        <v/>
      </c>
      <c r="E107" s="538" t="str">
        <f>IF(基本情報入力シート!F129="","",基本情報入力シート!F129)</f>
        <v/>
      </c>
      <c r="F107" s="538" t="str">
        <f>IF(基本情報入力シート!G129="","",基本情報入力シート!G129)</f>
        <v/>
      </c>
      <c r="G107" s="538" t="str">
        <f>IF(基本情報入力シート!H129="","",基本情報入力シート!H129)</f>
        <v/>
      </c>
      <c r="H107" s="538" t="str">
        <f>IF(基本情報入力シート!I129="","",基本情報入力シート!I129)</f>
        <v/>
      </c>
      <c r="I107" s="538" t="str">
        <f>IF(基本情報入力シート!J129="","",基本情報入力シート!J129)</f>
        <v/>
      </c>
      <c r="J107" s="538" t="str">
        <f>IF(基本情報入力シート!K129="","",基本情報入力シート!K129)</f>
        <v/>
      </c>
      <c r="K107" s="539" t="str">
        <f>IF(基本情報入力シート!L129="","",基本情報入力シート!L129)</f>
        <v/>
      </c>
      <c r="L107" s="536" t="str">
        <f>IF(基本情報入力シート!M129="","",基本情報入力シート!M129)</f>
        <v/>
      </c>
      <c r="M107" s="536" t="str">
        <f>IF(基本情報入力シート!R129="","",基本情報入力シート!R129)</f>
        <v/>
      </c>
      <c r="N107" s="536" t="str">
        <f>IF(基本情報入力シート!W129="","",基本情報入力シート!W129)</f>
        <v/>
      </c>
      <c r="O107" s="536" t="str">
        <f>IF(基本情報入力シート!X129="","",基本情報入力シート!X129)</f>
        <v/>
      </c>
      <c r="P107" s="540" t="str">
        <f>IF(基本情報入力シート!Y129="","",基本情報入力シート!Y129)</f>
        <v/>
      </c>
      <c r="Q107" s="541" t="str">
        <f>IF(基本情報入力シート!Z129="","",基本情報入力シート!Z129)</f>
        <v/>
      </c>
      <c r="R107" s="564" t="str">
        <f>IF(基本情報入力シート!AA129="","",基本情報入力シート!AA129)</f>
        <v/>
      </c>
      <c r="S107" s="61"/>
      <c r="T107" s="62"/>
      <c r="U107" s="565" t="str">
        <f>IF(P107="","",VLOOKUP(P107,'【参考】数式用 '!$A$5:$I$26,MATCH(T107,'【参考】数式用 '!$H$4:$I$4,0)+7,0))</f>
        <v/>
      </c>
      <c r="V107" s="610" t="str">
        <f>IF(P107="","",IF(T107&lt;&gt;"特定加算Ⅰ","該当なし",VLOOKUP(P107,'【参考】数式用 '!$A$5:$J$26,10,FALSE)))</f>
        <v/>
      </c>
      <c r="W107" s="123" t="s">
        <v>200</v>
      </c>
      <c r="X107" s="63"/>
      <c r="Y107" s="120" t="s">
        <v>201</v>
      </c>
      <c r="Z107" s="63"/>
      <c r="AA107" s="120" t="s">
        <v>202</v>
      </c>
      <c r="AB107" s="63"/>
      <c r="AC107" s="120" t="s">
        <v>201</v>
      </c>
      <c r="AD107" s="63"/>
      <c r="AE107" s="120" t="s">
        <v>203</v>
      </c>
      <c r="AF107" s="544" t="s">
        <v>204</v>
      </c>
      <c r="AG107" s="545" t="str">
        <f t="shared" si="10"/>
        <v/>
      </c>
      <c r="AH107" s="546" t="s">
        <v>205</v>
      </c>
      <c r="AI107" s="547" t="str">
        <f t="shared" si="9"/>
        <v/>
      </c>
      <c r="AK107" s="132" t="str">
        <f t="shared" si="11"/>
        <v>○</v>
      </c>
      <c r="AL107" s="133" t="str">
        <f t="shared" si="12"/>
        <v/>
      </c>
      <c r="AM107" s="134"/>
      <c r="AN107" s="134"/>
      <c r="AO107" s="134"/>
      <c r="AP107" s="134"/>
      <c r="AQ107" s="134"/>
      <c r="AR107" s="134"/>
      <c r="AS107" s="134"/>
      <c r="AT107" s="134"/>
      <c r="AU107" s="566"/>
    </row>
    <row r="108" spans="1:47" ht="37.5" customHeight="1" thickBot="1">
      <c r="A108" s="536">
        <f t="shared" si="4"/>
        <v>97</v>
      </c>
      <c r="B108" s="537" t="str">
        <f>IF(基本情報入力シート!C130="","",基本情報入力シート!C130)</f>
        <v/>
      </c>
      <c r="C108" s="538" t="str">
        <f>IF(基本情報入力シート!D130="","",基本情報入力シート!D130)</f>
        <v/>
      </c>
      <c r="D108" s="538" t="str">
        <f>IF(基本情報入力シート!E130="","",基本情報入力シート!E130)</f>
        <v/>
      </c>
      <c r="E108" s="538" t="str">
        <f>IF(基本情報入力シート!F130="","",基本情報入力シート!F130)</f>
        <v/>
      </c>
      <c r="F108" s="538" t="str">
        <f>IF(基本情報入力シート!G130="","",基本情報入力シート!G130)</f>
        <v/>
      </c>
      <c r="G108" s="538" t="str">
        <f>IF(基本情報入力シート!H130="","",基本情報入力シート!H130)</f>
        <v/>
      </c>
      <c r="H108" s="538" t="str">
        <f>IF(基本情報入力シート!I130="","",基本情報入力シート!I130)</f>
        <v/>
      </c>
      <c r="I108" s="538" t="str">
        <f>IF(基本情報入力シート!J130="","",基本情報入力シート!J130)</f>
        <v/>
      </c>
      <c r="J108" s="538" t="str">
        <f>IF(基本情報入力シート!K130="","",基本情報入力シート!K130)</f>
        <v/>
      </c>
      <c r="K108" s="539" t="str">
        <f>IF(基本情報入力シート!L130="","",基本情報入力シート!L130)</f>
        <v/>
      </c>
      <c r="L108" s="536" t="str">
        <f>IF(基本情報入力シート!M130="","",基本情報入力シート!M130)</f>
        <v/>
      </c>
      <c r="M108" s="536" t="str">
        <f>IF(基本情報入力シート!R130="","",基本情報入力シート!R130)</f>
        <v/>
      </c>
      <c r="N108" s="536" t="str">
        <f>IF(基本情報入力シート!W130="","",基本情報入力シート!W130)</f>
        <v/>
      </c>
      <c r="O108" s="536" t="str">
        <f>IF(基本情報入力シート!X130="","",基本情報入力シート!X130)</f>
        <v/>
      </c>
      <c r="P108" s="540" t="str">
        <f>IF(基本情報入力シート!Y130="","",基本情報入力シート!Y130)</f>
        <v/>
      </c>
      <c r="Q108" s="541" t="str">
        <f>IF(基本情報入力シート!Z130="","",基本情報入力シート!Z130)</f>
        <v/>
      </c>
      <c r="R108" s="564" t="str">
        <f>IF(基本情報入力シート!AA130="","",基本情報入力シート!AA130)</f>
        <v/>
      </c>
      <c r="S108" s="61"/>
      <c r="T108" s="62"/>
      <c r="U108" s="565" t="str">
        <f>IF(P108="","",VLOOKUP(P108,'【参考】数式用 '!$A$5:$I$26,MATCH(T108,'【参考】数式用 '!$H$4:$I$4,0)+7,0))</f>
        <v/>
      </c>
      <c r="V108" s="610" t="str">
        <f>IF(P108="","",IF(T108&lt;&gt;"特定加算Ⅰ","該当なし",VLOOKUP(P108,'【参考】数式用 '!$A$5:$J$26,10,FALSE)))</f>
        <v/>
      </c>
      <c r="W108" s="123" t="s">
        <v>200</v>
      </c>
      <c r="X108" s="63"/>
      <c r="Y108" s="120" t="s">
        <v>201</v>
      </c>
      <c r="Z108" s="63"/>
      <c r="AA108" s="120" t="s">
        <v>202</v>
      </c>
      <c r="AB108" s="63"/>
      <c r="AC108" s="120" t="s">
        <v>201</v>
      </c>
      <c r="AD108" s="63"/>
      <c r="AE108" s="120" t="s">
        <v>203</v>
      </c>
      <c r="AF108" s="544" t="s">
        <v>204</v>
      </c>
      <c r="AG108" s="545" t="str">
        <f t="shared" si="10"/>
        <v/>
      </c>
      <c r="AH108" s="546" t="s">
        <v>205</v>
      </c>
      <c r="AI108" s="547" t="str">
        <f t="shared" si="9"/>
        <v/>
      </c>
      <c r="AK108" s="132" t="str">
        <f t="shared" si="11"/>
        <v>○</v>
      </c>
      <c r="AL108" s="133" t="str">
        <f t="shared" si="12"/>
        <v/>
      </c>
      <c r="AM108" s="134"/>
      <c r="AN108" s="134"/>
      <c r="AO108" s="134"/>
      <c r="AP108" s="134"/>
      <c r="AQ108" s="134"/>
      <c r="AR108" s="134"/>
      <c r="AS108" s="134"/>
      <c r="AT108" s="134"/>
      <c r="AU108" s="566"/>
    </row>
    <row r="109" spans="1:47" ht="37.5" customHeight="1" thickBot="1">
      <c r="A109" s="536">
        <f t="shared" si="4"/>
        <v>98</v>
      </c>
      <c r="B109" s="537" t="str">
        <f>IF(基本情報入力シート!C131="","",基本情報入力シート!C131)</f>
        <v/>
      </c>
      <c r="C109" s="538" t="str">
        <f>IF(基本情報入力シート!D131="","",基本情報入力シート!D131)</f>
        <v/>
      </c>
      <c r="D109" s="538" t="str">
        <f>IF(基本情報入力シート!E131="","",基本情報入力シート!E131)</f>
        <v/>
      </c>
      <c r="E109" s="538" t="str">
        <f>IF(基本情報入力シート!F131="","",基本情報入力シート!F131)</f>
        <v/>
      </c>
      <c r="F109" s="538" t="str">
        <f>IF(基本情報入力シート!G131="","",基本情報入力シート!G131)</f>
        <v/>
      </c>
      <c r="G109" s="538" t="str">
        <f>IF(基本情報入力シート!H131="","",基本情報入力シート!H131)</f>
        <v/>
      </c>
      <c r="H109" s="538" t="str">
        <f>IF(基本情報入力シート!I131="","",基本情報入力シート!I131)</f>
        <v/>
      </c>
      <c r="I109" s="538" t="str">
        <f>IF(基本情報入力シート!J131="","",基本情報入力シート!J131)</f>
        <v/>
      </c>
      <c r="J109" s="538" t="str">
        <f>IF(基本情報入力シート!K131="","",基本情報入力シート!K131)</f>
        <v/>
      </c>
      <c r="K109" s="539" t="str">
        <f>IF(基本情報入力シート!L131="","",基本情報入力シート!L131)</f>
        <v/>
      </c>
      <c r="L109" s="536" t="str">
        <f>IF(基本情報入力シート!M131="","",基本情報入力シート!M131)</f>
        <v/>
      </c>
      <c r="M109" s="536" t="str">
        <f>IF(基本情報入力シート!R131="","",基本情報入力シート!R131)</f>
        <v/>
      </c>
      <c r="N109" s="536" t="str">
        <f>IF(基本情報入力シート!W131="","",基本情報入力シート!W131)</f>
        <v/>
      </c>
      <c r="O109" s="536" t="str">
        <f>IF(基本情報入力シート!X131="","",基本情報入力シート!X131)</f>
        <v/>
      </c>
      <c r="P109" s="540" t="str">
        <f>IF(基本情報入力シート!Y131="","",基本情報入力シート!Y131)</f>
        <v/>
      </c>
      <c r="Q109" s="541" t="str">
        <f>IF(基本情報入力シート!Z131="","",基本情報入力シート!Z131)</f>
        <v/>
      </c>
      <c r="R109" s="564" t="str">
        <f>IF(基本情報入力シート!AA131="","",基本情報入力シート!AA131)</f>
        <v/>
      </c>
      <c r="S109" s="61"/>
      <c r="T109" s="62"/>
      <c r="U109" s="565" t="str">
        <f>IF(P109="","",VLOOKUP(P109,'【参考】数式用 '!$A$5:$I$26,MATCH(T109,'【参考】数式用 '!$H$4:$I$4,0)+7,0))</f>
        <v/>
      </c>
      <c r="V109" s="610" t="str">
        <f>IF(P109="","",IF(T109&lt;&gt;"特定加算Ⅰ","該当なし",VLOOKUP(P109,'【参考】数式用 '!$A$5:$J$26,10,FALSE)))</f>
        <v/>
      </c>
      <c r="W109" s="123" t="s">
        <v>200</v>
      </c>
      <c r="X109" s="63"/>
      <c r="Y109" s="120" t="s">
        <v>201</v>
      </c>
      <c r="Z109" s="63"/>
      <c r="AA109" s="120" t="s">
        <v>202</v>
      </c>
      <c r="AB109" s="63"/>
      <c r="AC109" s="120" t="s">
        <v>201</v>
      </c>
      <c r="AD109" s="63"/>
      <c r="AE109" s="120" t="s">
        <v>203</v>
      </c>
      <c r="AF109" s="544" t="s">
        <v>204</v>
      </c>
      <c r="AG109" s="545" t="str">
        <f t="shared" si="10"/>
        <v/>
      </c>
      <c r="AH109" s="546" t="s">
        <v>205</v>
      </c>
      <c r="AI109" s="547" t="str">
        <f t="shared" si="9"/>
        <v/>
      </c>
      <c r="AK109" s="132" t="str">
        <f t="shared" si="11"/>
        <v>○</v>
      </c>
      <c r="AL109" s="133" t="str">
        <f t="shared" si="12"/>
        <v/>
      </c>
      <c r="AM109" s="134"/>
      <c r="AN109" s="134"/>
      <c r="AO109" s="134"/>
      <c r="AP109" s="134"/>
      <c r="AQ109" s="134"/>
      <c r="AR109" s="134"/>
      <c r="AS109" s="134"/>
      <c r="AT109" s="134"/>
      <c r="AU109" s="566"/>
    </row>
    <row r="110" spans="1:47" ht="37.5" customHeight="1" thickBot="1">
      <c r="A110" s="536">
        <f t="shared" si="4"/>
        <v>99</v>
      </c>
      <c r="B110" s="537" t="str">
        <f>IF(基本情報入力シート!C132="","",基本情報入力シート!C132)</f>
        <v/>
      </c>
      <c r="C110" s="538" t="str">
        <f>IF(基本情報入力シート!D132="","",基本情報入力シート!D132)</f>
        <v/>
      </c>
      <c r="D110" s="538" t="str">
        <f>IF(基本情報入力シート!E132="","",基本情報入力シート!E132)</f>
        <v/>
      </c>
      <c r="E110" s="538" t="str">
        <f>IF(基本情報入力シート!F132="","",基本情報入力シート!F132)</f>
        <v/>
      </c>
      <c r="F110" s="538" t="str">
        <f>IF(基本情報入力シート!G132="","",基本情報入力シート!G132)</f>
        <v/>
      </c>
      <c r="G110" s="538" t="str">
        <f>IF(基本情報入力シート!H132="","",基本情報入力シート!H132)</f>
        <v/>
      </c>
      <c r="H110" s="538" t="str">
        <f>IF(基本情報入力シート!I132="","",基本情報入力シート!I132)</f>
        <v/>
      </c>
      <c r="I110" s="538" t="str">
        <f>IF(基本情報入力シート!J132="","",基本情報入力シート!J132)</f>
        <v/>
      </c>
      <c r="J110" s="538" t="str">
        <f>IF(基本情報入力シート!K132="","",基本情報入力シート!K132)</f>
        <v/>
      </c>
      <c r="K110" s="539" t="str">
        <f>IF(基本情報入力シート!L132="","",基本情報入力シート!L132)</f>
        <v/>
      </c>
      <c r="L110" s="536" t="str">
        <f>IF(基本情報入力シート!M132="","",基本情報入力シート!M132)</f>
        <v/>
      </c>
      <c r="M110" s="536" t="str">
        <f>IF(基本情報入力シート!R132="","",基本情報入力シート!R132)</f>
        <v/>
      </c>
      <c r="N110" s="536" t="str">
        <f>IF(基本情報入力シート!W132="","",基本情報入力シート!W132)</f>
        <v/>
      </c>
      <c r="O110" s="536" t="str">
        <f>IF(基本情報入力シート!X132="","",基本情報入力シート!X132)</f>
        <v/>
      </c>
      <c r="P110" s="540" t="str">
        <f>IF(基本情報入力シート!Y132="","",基本情報入力シート!Y132)</f>
        <v/>
      </c>
      <c r="Q110" s="541" t="str">
        <f>IF(基本情報入力シート!Z132="","",基本情報入力シート!Z132)</f>
        <v/>
      </c>
      <c r="R110" s="564" t="str">
        <f>IF(基本情報入力シート!AA132="","",基本情報入力シート!AA132)</f>
        <v/>
      </c>
      <c r="S110" s="61"/>
      <c r="T110" s="62"/>
      <c r="U110" s="565" t="str">
        <f>IF(P110="","",VLOOKUP(P110,'【参考】数式用 '!$A$5:$I$26,MATCH(T110,'【参考】数式用 '!$H$4:$I$4,0)+7,0))</f>
        <v/>
      </c>
      <c r="V110" s="610" t="str">
        <f>IF(P110="","",IF(T110&lt;&gt;"特定加算Ⅰ","該当なし",VLOOKUP(P110,'【参考】数式用 '!$A$5:$J$26,10,FALSE)))</f>
        <v/>
      </c>
      <c r="W110" s="123" t="s">
        <v>200</v>
      </c>
      <c r="X110" s="63"/>
      <c r="Y110" s="120" t="s">
        <v>201</v>
      </c>
      <c r="Z110" s="63"/>
      <c r="AA110" s="120" t="s">
        <v>202</v>
      </c>
      <c r="AB110" s="63"/>
      <c r="AC110" s="120" t="s">
        <v>201</v>
      </c>
      <c r="AD110" s="63"/>
      <c r="AE110" s="120" t="s">
        <v>203</v>
      </c>
      <c r="AF110" s="544" t="s">
        <v>204</v>
      </c>
      <c r="AG110" s="545" t="str">
        <f t="shared" si="10"/>
        <v/>
      </c>
      <c r="AH110" s="546" t="s">
        <v>205</v>
      </c>
      <c r="AI110" s="547" t="str">
        <f t="shared" si="9"/>
        <v/>
      </c>
      <c r="AK110" s="132" t="str">
        <f t="shared" si="11"/>
        <v>○</v>
      </c>
      <c r="AL110" s="133" t="str">
        <f t="shared" si="12"/>
        <v/>
      </c>
      <c r="AM110" s="134"/>
      <c r="AN110" s="134"/>
      <c r="AO110" s="134"/>
      <c r="AP110" s="134"/>
      <c r="AQ110" s="134"/>
      <c r="AR110" s="134"/>
      <c r="AS110" s="134"/>
      <c r="AT110" s="134"/>
      <c r="AU110" s="566"/>
    </row>
    <row r="111" spans="1:47" ht="37.5" customHeight="1" thickBot="1">
      <c r="A111" s="972">
        <f t="shared" si="4"/>
        <v>100</v>
      </c>
      <c r="B111" s="973" t="str">
        <f>IF(基本情報入力シート!C133="","",基本情報入力シート!C133)</f>
        <v/>
      </c>
      <c r="C111" s="974" t="str">
        <f>IF(基本情報入力シート!D133="","",基本情報入力シート!D133)</f>
        <v/>
      </c>
      <c r="D111" s="974" t="str">
        <f>IF(基本情報入力シート!E133="","",基本情報入力シート!E133)</f>
        <v/>
      </c>
      <c r="E111" s="974" t="str">
        <f>IF(基本情報入力シート!F133="","",基本情報入力シート!F133)</f>
        <v/>
      </c>
      <c r="F111" s="974" t="str">
        <f>IF(基本情報入力シート!G133="","",基本情報入力シート!G133)</f>
        <v/>
      </c>
      <c r="G111" s="974" t="str">
        <f>IF(基本情報入力シート!H133="","",基本情報入力シート!H133)</f>
        <v/>
      </c>
      <c r="H111" s="974" t="str">
        <f>IF(基本情報入力シート!I133="","",基本情報入力シート!I133)</f>
        <v/>
      </c>
      <c r="I111" s="974" t="str">
        <f>IF(基本情報入力シート!J133="","",基本情報入力シート!J133)</f>
        <v/>
      </c>
      <c r="J111" s="974" t="str">
        <f>IF(基本情報入力シート!K133="","",基本情報入力シート!K133)</f>
        <v/>
      </c>
      <c r="K111" s="975" t="str">
        <f>IF(基本情報入力シート!L133="","",基本情報入力シート!L133)</f>
        <v/>
      </c>
      <c r="L111" s="972" t="str">
        <f>IF(基本情報入力シート!M133="","",基本情報入力シート!M133)</f>
        <v/>
      </c>
      <c r="M111" s="972" t="str">
        <f>IF(基本情報入力シート!R133="","",基本情報入力シート!R133)</f>
        <v/>
      </c>
      <c r="N111" s="972" t="str">
        <f>IF(基本情報入力シート!W133="","",基本情報入力シート!W133)</f>
        <v/>
      </c>
      <c r="O111" s="972" t="str">
        <f>IF(基本情報入力シート!X133="","",基本情報入力シート!X133)</f>
        <v/>
      </c>
      <c r="P111" s="976" t="str">
        <f>IF(基本情報入力シート!Y133="","",基本情報入力シート!Y133)</f>
        <v/>
      </c>
      <c r="Q111" s="977" t="str">
        <f>IF(基本情報入力シート!Z133="","",基本情報入力シート!Z133)</f>
        <v/>
      </c>
      <c r="R111" s="978" t="str">
        <f>IF(基本情報入力シート!AA133="","",基本情報入力シート!AA133)</f>
        <v/>
      </c>
      <c r="S111" s="979"/>
      <c r="T111" s="64"/>
      <c r="U111" s="567" t="str">
        <f>IF(P111="","",VLOOKUP(P111,'【参考】数式用 '!$A$5:$I$26,MATCH(T111,'【参考】数式用 '!$H$4:$I$4,0)+7,0))</f>
        <v/>
      </c>
      <c r="V111" s="980" t="str">
        <f>IF(P111="","",IF(T111&lt;&gt;"特定加算Ⅰ","該当なし",VLOOKUP(P111,'【参考】数式用 '!$A$5:$J$26,10,FALSE)))</f>
        <v/>
      </c>
      <c r="W111" s="568" t="s">
        <v>200</v>
      </c>
      <c r="X111" s="65"/>
      <c r="Y111" s="569" t="s">
        <v>201</v>
      </c>
      <c r="Z111" s="65"/>
      <c r="AA111" s="569" t="s">
        <v>202</v>
      </c>
      <c r="AB111" s="65"/>
      <c r="AC111" s="569" t="s">
        <v>201</v>
      </c>
      <c r="AD111" s="65"/>
      <c r="AE111" s="569" t="s">
        <v>203</v>
      </c>
      <c r="AF111" s="570" t="s">
        <v>204</v>
      </c>
      <c r="AG111" s="571" t="str">
        <f t="shared" si="10"/>
        <v/>
      </c>
      <c r="AH111" s="572" t="s">
        <v>205</v>
      </c>
      <c r="AI111" s="573" t="str">
        <f t="shared" si="9"/>
        <v/>
      </c>
      <c r="AK111" s="132" t="str">
        <f t="shared" si="11"/>
        <v>○</v>
      </c>
      <c r="AL111" s="133" t="str">
        <f t="shared" si="12"/>
        <v/>
      </c>
      <c r="AM111" s="134"/>
      <c r="AN111" s="134"/>
      <c r="AO111" s="134"/>
      <c r="AP111" s="134"/>
      <c r="AQ111" s="134"/>
      <c r="AR111" s="134"/>
      <c r="AS111" s="134"/>
      <c r="AT111" s="134"/>
      <c r="AU111" s="566"/>
    </row>
    <row r="112" spans="1:47" ht="10.5" customHeight="1"/>
    <row r="113" spans="35:35" ht="20.25" customHeight="1">
      <c r="AI113" s="326"/>
    </row>
    <row r="114" spans="35:35" ht="20.25" customHeight="1">
      <c r="AI114" s="574"/>
    </row>
    <row r="115" spans="35:35" ht="21" customHeight="1"/>
  </sheetData>
  <sheetProtection algorithmName="SHA-512" hashValue="pTWaI4FTzn+g57Eppo30hDSAF0OPeLqvYTujU4xx5dlp7CyX6eINo9tMUWXaDY6FmV1NJJJeTBsNcInVRwVBrQ==" saltValue="x77wTz5Sb9c0Ct1CdTOk+Q==" spinCount="100000" sheet="1" formatRows="0"/>
  <autoFilter ref="L11:AI11" xr:uid="{00000000-0009-0000-0000-000004000000}"/>
  <mergeCells count="17">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 ref="W9:AH10"/>
  </mergeCells>
  <phoneticPr fontId="8"/>
  <conditionalFormatting sqref="A12:A111">
    <cfRule type="expression" dxfId="0" priority="1">
      <formula>OR(S12="新規",S12="区分変更")</formula>
    </cfRule>
  </conditionalFormatting>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colBreaks count="1" manualBreakCount="1">
    <brk id="36" max="30" man="1"/>
  </colBreaks>
  <ignoredErrors>
    <ignoredError sqref="D12:L16"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31"/>
  <sheetViews>
    <sheetView view="pageBreakPreview" topLeftCell="A19" zoomScaleNormal="100" zoomScaleSheetLayoutView="100" workbookViewId="0"/>
  </sheetViews>
  <sheetFormatPr defaultRowHeight="13.5"/>
  <cols>
    <col min="12" max="12" width="18.25" customWidth="1"/>
  </cols>
  <sheetData>
    <row r="1" spans="1:14" ht="27" customHeight="1">
      <c r="A1" s="20" t="s">
        <v>395</v>
      </c>
    </row>
    <row r="2" spans="1:14" ht="7.5" customHeight="1"/>
    <row r="3" spans="1:14" ht="20.25" customHeight="1">
      <c r="A3" s="579" t="s">
        <v>393</v>
      </c>
    </row>
    <row r="4" spans="1:14" ht="7.5" customHeight="1"/>
    <row r="5" spans="1:14" ht="17.25" customHeight="1">
      <c r="A5" s="579" t="s">
        <v>401</v>
      </c>
      <c r="B5" s="579"/>
      <c r="C5" s="579"/>
      <c r="D5" s="579"/>
      <c r="E5" s="579"/>
      <c r="F5" s="579"/>
      <c r="G5" s="579"/>
      <c r="H5" s="579"/>
      <c r="I5" s="579"/>
      <c r="J5" s="579"/>
      <c r="K5" s="579"/>
      <c r="L5" s="579"/>
    </row>
    <row r="6" spans="1:14" ht="10.5" customHeight="1">
      <c r="A6" s="579"/>
      <c r="B6" s="579"/>
      <c r="C6" s="579"/>
      <c r="D6" s="579"/>
      <c r="E6" s="579"/>
      <c r="F6" s="579"/>
      <c r="G6" s="579"/>
      <c r="H6" s="579"/>
      <c r="I6" s="579"/>
      <c r="J6" s="579"/>
      <c r="K6" s="579"/>
      <c r="L6" s="579"/>
    </row>
    <row r="7" spans="1:14" ht="33" customHeight="1">
      <c r="A7" s="1426" t="s">
        <v>400</v>
      </c>
      <c r="B7" s="1426"/>
      <c r="C7" s="1426"/>
      <c r="D7" s="1426"/>
      <c r="E7" s="1426"/>
      <c r="F7" s="1426"/>
      <c r="G7" s="1426"/>
      <c r="H7" s="1426"/>
      <c r="I7" s="1426"/>
      <c r="J7" s="1426"/>
      <c r="K7" s="1426"/>
      <c r="L7" s="1426"/>
    </row>
    <row r="8" spans="1:14" ht="8.25" customHeight="1">
      <c r="A8" s="579"/>
      <c r="B8" s="579"/>
      <c r="C8" s="579"/>
      <c r="D8" s="579"/>
      <c r="E8" s="579"/>
      <c r="F8" s="579"/>
      <c r="G8" s="579"/>
      <c r="H8" s="579"/>
      <c r="I8" s="579"/>
      <c r="J8" s="579"/>
      <c r="K8" s="579"/>
      <c r="L8" s="579"/>
    </row>
    <row r="9" spans="1:14">
      <c r="A9" s="579" t="s">
        <v>402</v>
      </c>
      <c r="B9" s="579"/>
      <c r="C9" s="579"/>
      <c r="D9" s="579"/>
      <c r="E9" s="579"/>
      <c r="F9" s="579"/>
      <c r="G9" s="579"/>
      <c r="H9" s="579"/>
      <c r="I9" s="579"/>
      <c r="J9" s="579"/>
      <c r="K9" s="579"/>
      <c r="L9" s="579"/>
    </row>
    <row r="10" spans="1:14" ht="12" customHeight="1">
      <c r="A10" s="579"/>
      <c r="B10" s="579"/>
      <c r="C10" s="579"/>
      <c r="D10" s="579"/>
      <c r="E10" s="579"/>
      <c r="F10" s="579"/>
      <c r="G10" s="579"/>
      <c r="H10" s="579"/>
      <c r="I10" s="579"/>
      <c r="J10" s="579"/>
      <c r="K10" s="579"/>
      <c r="L10" s="579"/>
    </row>
    <row r="11" spans="1:14" ht="33" customHeight="1">
      <c r="A11" s="1425" t="s">
        <v>443</v>
      </c>
      <c r="B11" s="1425"/>
      <c r="C11" s="1425"/>
      <c r="D11" s="1425"/>
      <c r="E11" s="1425"/>
      <c r="F11" s="1425"/>
      <c r="G11" s="1425"/>
      <c r="H11" s="1425"/>
      <c r="I11" s="1425"/>
      <c r="J11" s="1425"/>
      <c r="K11" s="1425"/>
      <c r="L11" s="1425"/>
      <c r="M11" s="580"/>
      <c r="N11" s="580"/>
    </row>
    <row r="12" spans="1:14" ht="8.25" customHeight="1">
      <c r="A12" s="581"/>
      <c r="B12" s="581"/>
      <c r="C12" s="581"/>
      <c r="D12" s="581"/>
      <c r="E12" s="581"/>
      <c r="F12" s="581"/>
      <c r="G12" s="581"/>
      <c r="H12" s="581"/>
      <c r="I12" s="581"/>
      <c r="J12" s="581"/>
      <c r="K12" s="581"/>
      <c r="L12" s="579"/>
    </row>
    <row r="13" spans="1:14" ht="33.75" customHeight="1">
      <c r="A13" s="1426" t="s">
        <v>403</v>
      </c>
      <c r="B13" s="1426"/>
      <c r="C13" s="1426"/>
      <c r="D13" s="1426"/>
      <c r="E13" s="1426"/>
      <c r="F13" s="1426"/>
      <c r="G13" s="1426"/>
      <c r="H13" s="1426"/>
      <c r="I13" s="1426"/>
      <c r="J13" s="1426"/>
      <c r="K13" s="1426"/>
      <c r="L13" s="1426"/>
    </row>
    <row r="14" spans="1:14" ht="10.5" customHeight="1">
      <c r="A14" s="579"/>
      <c r="B14" s="579"/>
      <c r="C14" s="579"/>
      <c r="D14" s="579"/>
      <c r="E14" s="579"/>
      <c r="F14" s="579"/>
      <c r="G14" s="579"/>
      <c r="H14" s="579"/>
      <c r="I14" s="579"/>
      <c r="J14" s="579"/>
      <c r="K14" s="579"/>
      <c r="L14" s="579"/>
    </row>
    <row r="15" spans="1:14" s="40" customFormat="1" ht="29.25" customHeight="1">
      <c r="A15" s="1426" t="s">
        <v>404</v>
      </c>
      <c r="B15" s="1426"/>
      <c r="C15" s="1426"/>
      <c r="D15" s="1426"/>
      <c r="E15" s="1426"/>
      <c r="F15" s="1426"/>
      <c r="G15" s="1426"/>
      <c r="H15" s="1426"/>
      <c r="I15" s="1426"/>
      <c r="J15" s="1426"/>
      <c r="K15" s="1426"/>
      <c r="L15" s="1426"/>
    </row>
    <row r="16" spans="1:14" ht="7.5" customHeight="1">
      <c r="A16" s="579"/>
      <c r="B16" s="579"/>
      <c r="C16" s="579"/>
      <c r="D16" s="579"/>
      <c r="E16" s="579"/>
      <c r="F16" s="579"/>
      <c r="G16" s="579"/>
      <c r="H16" s="579"/>
      <c r="I16" s="579"/>
      <c r="J16" s="579"/>
      <c r="K16" s="579"/>
      <c r="L16" s="579"/>
    </row>
    <row r="17" spans="1:12" s="40" customFormat="1" ht="30.75" customHeight="1">
      <c r="A17" s="1426" t="s">
        <v>396</v>
      </c>
      <c r="B17" s="1426"/>
      <c r="C17" s="1426"/>
      <c r="D17" s="1426"/>
      <c r="E17" s="1426"/>
      <c r="F17" s="1426"/>
      <c r="G17" s="1426"/>
      <c r="H17" s="1426"/>
      <c r="I17" s="1426"/>
      <c r="J17" s="1426"/>
      <c r="K17" s="1426"/>
      <c r="L17" s="1426"/>
    </row>
    <row r="18" spans="1:12" ht="8.25" customHeight="1">
      <c r="A18" s="579"/>
      <c r="B18" s="579"/>
      <c r="C18" s="579"/>
      <c r="D18" s="579"/>
      <c r="E18" s="579"/>
      <c r="F18" s="579"/>
      <c r="G18" s="579"/>
      <c r="H18" s="579"/>
      <c r="I18" s="579"/>
      <c r="J18" s="579"/>
      <c r="K18" s="579"/>
      <c r="L18" s="579"/>
    </row>
    <row r="19" spans="1:12" s="40" customFormat="1" ht="30.75" customHeight="1">
      <c r="A19" s="1426" t="s">
        <v>397</v>
      </c>
      <c r="B19" s="1426"/>
      <c r="C19" s="1426"/>
      <c r="D19" s="1426"/>
      <c r="E19" s="1426"/>
      <c r="F19" s="1426"/>
      <c r="G19" s="1426"/>
      <c r="H19" s="1426"/>
      <c r="I19" s="1426"/>
      <c r="J19" s="1426"/>
      <c r="K19" s="1426"/>
      <c r="L19" s="1426"/>
    </row>
    <row r="20" spans="1:12" ht="7.5" customHeight="1">
      <c r="A20" s="579"/>
      <c r="B20" s="579"/>
      <c r="C20" s="579"/>
      <c r="D20" s="579"/>
      <c r="E20" s="579"/>
      <c r="F20" s="579"/>
      <c r="G20" s="579"/>
      <c r="H20" s="579"/>
      <c r="I20" s="579"/>
      <c r="J20" s="579"/>
      <c r="K20" s="579"/>
      <c r="L20" s="579"/>
    </row>
    <row r="21" spans="1:12" ht="31.5" customHeight="1">
      <c r="A21" s="1425" t="s">
        <v>405</v>
      </c>
      <c r="B21" s="1425"/>
      <c r="C21" s="1425"/>
      <c r="D21" s="1425"/>
      <c r="E21" s="1425"/>
      <c r="F21" s="1425"/>
      <c r="G21" s="1425"/>
      <c r="H21" s="1425"/>
      <c r="I21" s="1425"/>
      <c r="J21" s="1425"/>
      <c r="K21" s="1425"/>
      <c r="L21" s="1425"/>
    </row>
    <row r="22" spans="1:12" ht="7.5" customHeight="1">
      <c r="A22" s="579"/>
      <c r="B22" s="579"/>
      <c r="C22" s="579"/>
      <c r="D22" s="579"/>
      <c r="E22" s="579"/>
      <c r="F22" s="579"/>
      <c r="G22" s="579"/>
      <c r="H22" s="579"/>
      <c r="I22" s="579"/>
      <c r="J22" s="579"/>
      <c r="K22" s="579"/>
      <c r="L22" s="579"/>
    </row>
    <row r="23" spans="1:12" s="40" customFormat="1" ht="26.25" customHeight="1">
      <c r="A23" s="1426" t="s">
        <v>398</v>
      </c>
      <c r="B23" s="1426"/>
      <c r="C23" s="1426"/>
      <c r="D23" s="1426"/>
      <c r="E23" s="1426"/>
      <c r="F23" s="1426"/>
      <c r="G23" s="1426"/>
      <c r="H23" s="1426"/>
      <c r="I23" s="1426"/>
      <c r="J23" s="1426"/>
      <c r="K23" s="1426"/>
      <c r="L23" s="1426"/>
    </row>
    <row r="24" spans="1:12" ht="6" customHeight="1">
      <c r="A24" s="579"/>
      <c r="B24" s="579"/>
      <c r="C24" s="579"/>
      <c r="D24" s="579"/>
      <c r="E24" s="579"/>
      <c r="F24" s="579"/>
      <c r="G24" s="579"/>
      <c r="H24" s="579"/>
      <c r="I24" s="579"/>
      <c r="J24" s="579"/>
      <c r="K24" s="579"/>
      <c r="L24" s="579"/>
    </row>
    <row r="25" spans="1:12" ht="31.5" customHeight="1">
      <c r="A25" s="1425" t="s">
        <v>406</v>
      </c>
      <c r="B25" s="1425"/>
      <c r="C25" s="1425"/>
      <c r="D25" s="1425"/>
      <c r="E25" s="1425"/>
      <c r="F25" s="1425"/>
      <c r="G25" s="1425"/>
      <c r="H25" s="1425"/>
      <c r="I25" s="1425"/>
      <c r="J25" s="1425"/>
      <c r="K25" s="1425"/>
      <c r="L25" s="1425"/>
    </row>
    <row r="26" spans="1:12" ht="5.25" customHeight="1">
      <c r="A26" s="581"/>
      <c r="B26" s="581"/>
      <c r="C26" s="581"/>
      <c r="D26" s="581"/>
      <c r="E26" s="581"/>
      <c r="F26" s="581"/>
      <c r="G26" s="581"/>
      <c r="H26" s="581"/>
      <c r="I26" s="581"/>
      <c r="J26" s="581"/>
      <c r="K26" s="581"/>
      <c r="L26" s="579"/>
    </row>
    <row r="27" spans="1:12" ht="25.5" customHeight="1">
      <c r="A27" s="1425" t="s">
        <v>399</v>
      </c>
      <c r="B27" s="1425"/>
      <c r="C27" s="1425"/>
      <c r="D27" s="1425"/>
      <c r="E27" s="1425"/>
      <c r="F27" s="1425"/>
      <c r="G27" s="1425"/>
      <c r="H27" s="1425"/>
      <c r="I27" s="1425"/>
      <c r="J27" s="1425"/>
      <c r="K27" s="1425"/>
      <c r="L27" s="1425"/>
    </row>
    <row r="28" spans="1:12" ht="6.75" customHeight="1">
      <c r="A28" s="579"/>
      <c r="B28" s="579"/>
      <c r="C28" s="579"/>
      <c r="D28" s="579"/>
      <c r="E28" s="579"/>
      <c r="F28" s="579"/>
      <c r="G28" s="579"/>
      <c r="H28" s="579"/>
      <c r="I28" s="579"/>
      <c r="J28" s="579"/>
      <c r="K28" s="579"/>
      <c r="L28" s="579"/>
    </row>
    <row r="29" spans="1:12">
      <c r="A29" t="s">
        <v>387</v>
      </c>
    </row>
    <row r="30" spans="1:12" ht="7.5" customHeight="1"/>
    <row r="31" spans="1:12" ht="21" customHeight="1">
      <c r="A31" s="1424" t="s">
        <v>394</v>
      </c>
      <c r="B31" s="1424"/>
      <c r="C31" s="1424"/>
      <c r="D31" s="1424"/>
      <c r="E31" s="1424"/>
      <c r="F31" s="1424"/>
      <c r="G31" s="1424"/>
      <c r="H31" s="1424"/>
      <c r="I31" s="1424"/>
      <c r="J31" s="1424"/>
      <c r="K31" s="1424"/>
    </row>
  </sheetData>
  <sheetProtection algorithmName="SHA-512" hashValue="UfEEEjTVrLPIUuIQPuGRuQmXa3PBbGflKTj1tt3p9MNGJWgCJd+1+Q93lfwfUkwmt+6VvKoaT/bcxWdGajGKSw==" saltValue="T+fxoHAPhECKZTqOHygtWw==" spinCount="100000" sheet="1" objects="1" scenarios="1"/>
  <mergeCells count="11">
    <mergeCell ref="A19:L19"/>
    <mergeCell ref="A7:L7"/>
    <mergeCell ref="A11:L11"/>
    <mergeCell ref="A13:L13"/>
    <mergeCell ref="A15:L15"/>
    <mergeCell ref="A17:L17"/>
    <mergeCell ref="A31:K31"/>
    <mergeCell ref="A21:L21"/>
    <mergeCell ref="A23:L23"/>
    <mergeCell ref="A25:L25"/>
    <mergeCell ref="A27:L27"/>
  </mergeCells>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8"/>
  <sheetViews>
    <sheetView view="pageBreakPreview" zoomScale="90" zoomScaleNormal="100" zoomScaleSheetLayoutView="90" workbookViewId="0">
      <selection activeCell="B5" sqref="B5:B8"/>
    </sheetView>
  </sheetViews>
  <sheetFormatPr defaultColWidth="9" defaultRowHeight="13.5"/>
  <cols>
    <col min="1" max="1" width="38.25" style="2" customWidth="1"/>
    <col min="2" max="2" width="20.375" style="2" customWidth="1"/>
    <col min="3" max="7" width="6" style="2" customWidth="1"/>
    <col min="8" max="8" width="10.5" style="48" customWidth="1"/>
    <col min="9" max="9" width="12.625" style="48" customWidth="1"/>
    <col min="10" max="10" width="84.5" style="48" bestFit="1" customWidth="1"/>
    <col min="11" max="12" width="2.375" style="48" bestFit="1" customWidth="1"/>
    <col min="13" max="13" width="9" style="2" customWidth="1"/>
    <col min="14" max="16384" width="9" style="2"/>
  </cols>
  <sheetData>
    <row r="1" spans="1:13" ht="14.25" thickBot="1">
      <c r="A1" s="7" t="s">
        <v>95</v>
      </c>
      <c r="B1" s="7"/>
      <c r="C1" s="7"/>
      <c r="D1" s="7"/>
      <c r="E1" s="7"/>
      <c r="F1" s="7"/>
      <c r="G1" s="7"/>
    </row>
    <row r="2" spans="1:13" ht="27.75" customHeight="1">
      <c r="A2" s="1445" t="s">
        <v>29</v>
      </c>
      <c r="B2" s="1448" t="s">
        <v>407</v>
      </c>
      <c r="C2" s="1437" t="s">
        <v>94</v>
      </c>
      <c r="D2" s="1438"/>
      <c r="E2" s="1438"/>
      <c r="F2" s="1438"/>
      <c r="G2" s="1439"/>
      <c r="H2" s="1443" t="s">
        <v>359</v>
      </c>
      <c r="I2" s="1444"/>
      <c r="J2" s="586"/>
      <c r="K2" s="586"/>
      <c r="L2" s="587"/>
    </row>
    <row r="3" spans="1:13" ht="39" customHeight="1">
      <c r="A3" s="1446"/>
      <c r="B3" s="1449"/>
      <c r="C3" s="1440" t="s">
        <v>96</v>
      </c>
      <c r="D3" s="1442"/>
      <c r="E3" s="1442"/>
      <c r="F3" s="1442"/>
      <c r="G3" s="1441"/>
      <c r="H3" s="1440" t="s">
        <v>90</v>
      </c>
      <c r="I3" s="1441"/>
      <c r="J3" s="1431" t="s">
        <v>251</v>
      </c>
      <c r="K3" s="1432"/>
      <c r="L3" s="1433"/>
    </row>
    <row r="4" spans="1:13" ht="18" customHeight="1">
      <c r="A4" s="1447"/>
      <c r="B4" s="1450"/>
      <c r="C4" s="964" t="s">
        <v>87</v>
      </c>
      <c r="D4" s="966" t="s">
        <v>88</v>
      </c>
      <c r="E4" s="966" t="s">
        <v>89</v>
      </c>
      <c r="F4" s="966"/>
      <c r="G4" s="965"/>
      <c r="H4" s="964" t="s">
        <v>35</v>
      </c>
      <c r="I4" s="965" t="s">
        <v>36</v>
      </c>
      <c r="J4" s="1434"/>
      <c r="K4" s="1435"/>
      <c r="L4" s="1436"/>
    </row>
    <row r="5" spans="1:13" ht="18" customHeight="1">
      <c r="A5" s="583" t="s">
        <v>383</v>
      </c>
      <c r="B5" s="1427">
        <v>10.84</v>
      </c>
      <c r="C5" s="14">
        <v>0.13700000000000001</v>
      </c>
      <c r="D5" s="8">
        <v>0.1</v>
      </c>
      <c r="E5" s="12">
        <v>5.5E-2</v>
      </c>
      <c r="F5" s="4">
        <v>0</v>
      </c>
      <c r="G5" s="4">
        <v>0</v>
      </c>
      <c r="H5" s="14">
        <v>6.3E-2</v>
      </c>
      <c r="I5" s="9">
        <v>4.2000000000000003E-2</v>
      </c>
      <c r="J5" s="12" t="s">
        <v>567</v>
      </c>
      <c r="K5" s="49" t="s">
        <v>252</v>
      </c>
      <c r="L5" s="9" t="s">
        <v>237</v>
      </c>
      <c r="M5" s="2" t="s">
        <v>255</v>
      </c>
    </row>
    <row r="6" spans="1:13" ht="13.5" customHeight="1">
      <c r="A6" s="583" t="s">
        <v>21</v>
      </c>
      <c r="B6" s="1428"/>
      <c r="C6" s="14">
        <v>0.13700000000000001</v>
      </c>
      <c r="D6" s="8">
        <v>0.1</v>
      </c>
      <c r="E6" s="12">
        <v>5.5E-2</v>
      </c>
      <c r="F6" s="4">
        <v>0</v>
      </c>
      <c r="G6" s="4">
        <v>0</v>
      </c>
      <c r="H6" s="14">
        <v>6.3E-2</v>
      </c>
      <c r="I6" s="9">
        <v>4.2000000000000003E-2</v>
      </c>
      <c r="J6" s="12" t="s">
        <v>563</v>
      </c>
      <c r="K6" s="49" t="s">
        <v>252</v>
      </c>
      <c r="L6" s="9" t="s">
        <v>252</v>
      </c>
      <c r="M6" s="2" t="s">
        <v>255</v>
      </c>
    </row>
    <row r="7" spans="1:13" ht="18" customHeight="1">
      <c r="A7" s="583" t="s">
        <v>360</v>
      </c>
      <c r="B7" s="1428"/>
      <c r="C7" s="14">
        <v>0.13700000000000001</v>
      </c>
      <c r="D7" s="8">
        <v>0.1</v>
      </c>
      <c r="E7" s="12">
        <v>5.5E-2</v>
      </c>
      <c r="F7" s="4">
        <v>0</v>
      </c>
      <c r="G7" s="4">
        <v>0</v>
      </c>
      <c r="H7" s="14">
        <v>6.3E-2</v>
      </c>
      <c r="I7" s="9">
        <v>4.2000000000000003E-2</v>
      </c>
      <c r="J7" s="12" t="s">
        <v>563</v>
      </c>
      <c r="K7" s="49" t="s">
        <v>252</v>
      </c>
      <c r="L7" s="9" t="s">
        <v>252</v>
      </c>
      <c r="M7" s="2" t="s">
        <v>255</v>
      </c>
    </row>
    <row r="8" spans="1:13" ht="18" customHeight="1">
      <c r="A8" s="583" t="s">
        <v>349</v>
      </c>
      <c r="B8" s="1429"/>
      <c r="C8" s="14">
        <v>5.8000000000000003E-2</v>
      </c>
      <c r="D8" s="8">
        <v>4.2000000000000003E-2</v>
      </c>
      <c r="E8" s="12">
        <v>2.3E-2</v>
      </c>
      <c r="F8" s="4">
        <v>0</v>
      </c>
      <c r="G8" s="4">
        <v>0</v>
      </c>
      <c r="H8" s="14">
        <v>2.1000000000000001E-2</v>
      </c>
      <c r="I8" s="9">
        <v>1.4999999999999999E-2</v>
      </c>
      <c r="J8" s="12" t="s">
        <v>563</v>
      </c>
      <c r="K8" s="49" t="s">
        <v>252</v>
      </c>
      <c r="L8" s="9" t="s">
        <v>252</v>
      </c>
      <c r="M8" s="2" t="s">
        <v>255</v>
      </c>
    </row>
    <row r="9" spans="1:13" ht="18" customHeight="1">
      <c r="A9" s="583" t="s">
        <v>384</v>
      </c>
      <c r="B9" s="1427">
        <v>10.54</v>
      </c>
      <c r="C9" s="14">
        <v>5.8999999999999997E-2</v>
      </c>
      <c r="D9" s="8">
        <v>4.2999999999999997E-2</v>
      </c>
      <c r="E9" s="12">
        <v>2.3E-2</v>
      </c>
      <c r="F9" s="4">
        <v>0</v>
      </c>
      <c r="G9" s="4">
        <v>0</v>
      </c>
      <c r="H9" s="14">
        <v>1.2E-2</v>
      </c>
      <c r="I9" s="9">
        <v>0.01</v>
      </c>
      <c r="J9" s="12" t="s">
        <v>563</v>
      </c>
      <c r="K9" s="49" t="s">
        <v>252</v>
      </c>
      <c r="L9" s="9" t="s">
        <v>252</v>
      </c>
      <c r="M9" s="2" t="s">
        <v>255</v>
      </c>
    </row>
    <row r="10" spans="1:13" ht="13.5" customHeight="1">
      <c r="A10" s="583" t="s">
        <v>388</v>
      </c>
      <c r="B10" s="1429"/>
      <c r="C10" s="14">
        <v>5.8999999999999997E-2</v>
      </c>
      <c r="D10" s="8">
        <v>4.2999999999999997E-2</v>
      </c>
      <c r="E10" s="12">
        <v>2.3E-2</v>
      </c>
      <c r="F10" s="4">
        <v>0</v>
      </c>
      <c r="G10" s="4">
        <v>0</v>
      </c>
      <c r="H10" s="14">
        <v>1.2E-2</v>
      </c>
      <c r="I10" s="9">
        <v>0.01</v>
      </c>
      <c r="J10" s="12" t="s">
        <v>566</v>
      </c>
      <c r="K10" s="49" t="s">
        <v>252</v>
      </c>
      <c r="L10" s="9" t="s">
        <v>252</v>
      </c>
      <c r="M10" s="2" t="s">
        <v>255</v>
      </c>
    </row>
    <row r="11" spans="1:13" ht="18" customHeight="1">
      <c r="A11" s="583" t="s">
        <v>350</v>
      </c>
      <c r="B11" s="585">
        <v>10.66</v>
      </c>
      <c r="C11" s="14">
        <v>4.7E-2</v>
      </c>
      <c r="D11" s="8">
        <v>3.4000000000000002E-2</v>
      </c>
      <c r="E11" s="12">
        <v>1.9E-2</v>
      </c>
      <c r="F11" s="4">
        <v>0</v>
      </c>
      <c r="G11" s="4">
        <v>0</v>
      </c>
      <c r="H11" s="14">
        <v>0.02</v>
      </c>
      <c r="I11" s="9">
        <v>1.7000000000000001E-2</v>
      </c>
      <c r="J11" s="12" t="s">
        <v>563</v>
      </c>
      <c r="K11" s="49" t="s">
        <v>252</v>
      </c>
      <c r="L11" s="9" t="s">
        <v>252</v>
      </c>
      <c r="M11" s="2" t="s">
        <v>255</v>
      </c>
    </row>
    <row r="12" spans="1:13" ht="18" customHeight="1">
      <c r="A12" s="583" t="s">
        <v>351</v>
      </c>
      <c r="B12" s="1427">
        <v>10.54</v>
      </c>
      <c r="C12" s="14">
        <v>8.2000000000000003E-2</v>
      </c>
      <c r="D12" s="8">
        <v>0.06</v>
      </c>
      <c r="E12" s="12">
        <v>3.3000000000000002E-2</v>
      </c>
      <c r="F12" s="4">
        <v>0</v>
      </c>
      <c r="G12" s="4">
        <v>0</v>
      </c>
      <c r="H12" s="14">
        <v>1.7999999999999999E-2</v>
      </c>
      <c r="I12" s="9">
        <v>1.2E-2</v>
      </c>
      <c r="J12" s="12" t="s">
        <v>565</v>
      </c>
      <c r="K12" s="49" t="s">
        <v>252</v>
      </c>
      <c r="L12" s="9" t="s">
        <v>252</v>
      </c>
      <c r="M12" s="2" t="s">
        <v>255</v>
      </c>
    </row>
    <row r="13" spans="1:13" ht="18" customHeight="1">
      <c r="A13" s="583" t="s">
        <v>22</v>
      </c>
      <c r="B13" s="1429"/>
      <c r="C13" s="14">
        <v>8.2000000000000003E-2</v>
      </c>
      <c r="D13" s="8">
        <v>0.06</v>
      </c>
      <c r="E13" s="12">
        <v>3.3000000000000002E-2</v>
      </c>
      <c r="F13" s="4">
        <v>0</v>
      </c>
      <c r="G13" s="4">
        <v>0</v>
      </c>
      <c r="H13" s="14">
        <v>1.7999999999999999E-2</v>
      </c>
      <c r="I13" s="9">
        <v>1.2E-2</v>
      </c>
      <c r="J13" s="12" t="s">
        <v>565</v>
      </c>
      <c r="K13" s="49" t="s">
        <v>252</v>
      </c>
      <c r="L13" s="9" t="s">
        <v>252</v>
      </c>
      <c r="M13" s="2" t="s">
        <v>255</v>
      </c>
    </row>
    <row r="14" spans="1:13" ht="18" customHeight="1">
      <c r="A14" s="583" t="s">
        <v>352</v>
      </c>
      <c r="B14" s="1427">
        <v>10.66</v>
      </c>
      <c r="C14" s="14">
        <v>0.104</v>
      </c>
      <c r="D14" s="8">
        <v>7.5999999999999998E-2</v>
      </c>
      <c r="E14" s="12">
        <v>4.2000000000000003E-2</v>
      </c>
      <c r="F14" s="4">
        <v>0</v>
      </c>
      <c r="G14" s="4">
        <v>0</v>
      </c>
      <c r="H14" s="14">
        <v>3.1E-2</v>
      </c>
      <c r="I14" s="9">
        <v>2.4E-2</v>
      </c>
      <c r="J14" s="12" t="s">
        <v>563</v>
      </c>
      <c r="K14" s="49" t="s">
        <v>252</v>
      </c>
      <c r="L14" s="9" t="s">
        <v>252</v>
      </c>
      <c r="M14" s="2" t="s">
        <v>255</v>
      </c>
    </row>
    <row r="15" spans="1:13" ht="18" customHeight="1">
      <c r="A15" s="583" t="s">
        <v>353</v>
      </c>
      <c r="B15" s="1428"/>
      <c r="C15" s="14">
        <v>0.10199999999999999</v>
      </c>
      <c r="D15" s="8">
        <v>7.3999999999999996E-2</v>
      </c>
      <c r="E15" s="12">
        <v>4.1000000000000002E-2</v>
      </c>
      <c r="F15" s="4">
        <v>0</v>
      </c>
      <c r="G15" s="4">
        <v>0</v>
      </c>
      <c r="H15" s="14">
        <v>1.4999999999999999E-2</v>
      </c>
      <c r="I15" s="9">
        <v>1.2E-2</v>
      </c>
      <c r="J15" s="12" t="s">
        <v>563</v>
      </c>
      <c r="K15" s="49" t="s">
        <v>252</v>
      </c>
      <c r="L15" s="9" t="s">
        <v>252</v>
      </c>
      <c r="M15" s="2" t="s">
        <v>255</v>
      </c>
    </row>
    <row r="16" spans="1:13" ht="18" customHeight="1">
      <c r="A16" s="583" t="s">
        <v>24</v>
      </c>
      <c r="B16" s="1429"/>
      <c r="C16" s="14">
        <v>0.10199999999999999</v>
      </c>
      <c r="D16" s="8">
        <v>7.3999999999999996E-2</v>
      </c>
      <c r="E16" s="12">
        <v>4.1000000000000002E-2</v>
      </c>
      <c r="F16" s="4">
        <v>0</v>
      </c>
      <c r="G16" s="4">
        <v>0</v>
      </c>
      <c r="H16" s="14">
        <v>1.4999999999999999E-2</v>
      </c>
      <c r="I16" s="9">
        <v>1.2E-2</v>
      </c>
      <c r="J16" s="12" t="s">
        <v>563</v>
      </c>
      <c r="K16" s="49" t="s">
        <v>252</v>
      </c>
      <c r="L16" s="9" t="s">
        <v>252</v>
      </c>
      <c r="M16" s="2" t="s">
        <v>255</v>
      </c>
    </row>
    <row r="17" spans="1:13" ht="18" customHeight="1">
      <c r="A17" s="583" t="s">
        <v>354</v>
      </c>
      <c r="B17" s="1427">
        <v>10.54</v>
      </c>
      <c r="C17" s="14">
        <v>0.111</v>
      </c>
      <c r="D17" s="8">
        <v>8.1000000000000003E-2</v>
      </c>
      <c r="E17" s="12">
        <v>4.4999999999999998E-2</v>
      </c>
      <c r="F17" s="4">
        <v>0</v>
      </c>
      <c r="G17" s="4">
        <v>0</v>
      </c>
      <c r="H17" s="14">
        <v>3.1E-2</v>
      </c>
      <c r="I17" s="9">
        <v>2.3E-2</v>
      </c>
      <c r="J17" s="12" t="s">
        <v>563</v>
      </c>
      <c r="K17" s="49" t="s">
        <v>252</v>
      </c>
      <c r="L17" s="9" t="s">
        <v>252</v>
      </c>
      <c r="M17" s="2" t="s">
        <v>255</v>
      </c>
    </row>
    <row r="18" spans="1:13" ht="18" customHeight="1">
      <c r="A18" s="583" t="s">
        <v>25</v>
      </c>
      <c r="B18" s="1428"/>
      <c r="C18" s="14">
        <v>8.3000000000000004E-2</v>
      </c>
      <c r="D18" s="8">
        <v>0.06</v>
      </c>
      <c r="E18" s="12">
        <v>3.3000000000000002E-2</v>
      </c>
      <c r="F18" s="4">
        <v>0</v>
      </c>
      <c r="G18" s="4">
        <v>0</v>
      </c>
      <c r="H18" s="14">
        <v>2.7E-2</v>
      </c>
      <c r="I18" s="9">
        <v>2.3E-2</v>
      </c>
      <c r="J18" s="12" t="s">
        <v>564</v>
      </c>
      <c r="K18" s="49" t="s">
        <v>252</v>
      </c>
      <c r="L18" s="9" t="s">
        <v>252</v>
      </c>
      <c r="M18" s="2" t="s">
        <v>255</v>
      </c>
    </row>
    <row r="19" spans="1:13" ht="18" customHeight="1">
      <c r="A19" s="583" t="s">
        <v>23</v>
      </c>
      <c r="B19" s="1429"/>
      <c r="C19" s="14">
        <v>8.3000000000000004E-2</v>
      </c>
      <c r="D19" s="8">
        <v>0.06</v>
      </c>
      <c r="E19" s="12">
        <v>3.3000000000000002E-2</v>
      </c>
      <c r="F19" s="4">
        <v>0</v>
      </c>
      <c r="G19" s="4">
        <v>0</v>
      </c>
      <c r="H19" s="14">
        <v>2.7E-2</v>
      </c>
      <c r="I19" s="9">
        <v>2.3E-2</v>
      </c>
      <c r="J19" s="12" t="s">
        <v>564</v>
      </c>
      <c r="K19" s="49" t="s">
        <v>252</v>
      </c>
      <c r="L19" s="9" t="s">
        <v>252</v>
      </c>
      <c r="M19" s="2" t="s">
        <v>255</v>
      </c>
    </row>
    <row r="20" spans="1:13" ht="18" customHeight="1">
      <c r="A20" s="583" t="s">
        <v>357</v>
      </c>
      <c r="B20" s="585">
        <v>10.66</v>
      </c>
      <c r="C20" s="14">
        <v>8.3000000000000004E-2</v>
      </c>
      <c r="D20" s="8">
        <v>0.06</v>
      </c>
      <c r="E20" s="12">
        <v>3.3000000000000002E-2</v>
      </c>
      <c r="F20" s="4">
        <v>0</v>
      </c>
      <c r="G20" s="4">
        <v>0</v>
      </c>
      <c r="H20" s="14">
        <v>2.7E-2</v>
      </c>
      <c r="I20" s="9">
        <v>2.3E-2</v>
      </c>
      <c r="J20" s="12" t="s">
        <v>562</v>
      </c>
      <c r="K20" s="49" t="s">
        <v>252</v>
      </c>
      <c r="L20" s="9" t="s">
        <v>252</v>
      </c>
      <c r="M20" s="2" t="s">
        <v>255</v>
      </c>
    </row>
    <row r="21" spans="1:13" ht="18" customHeight="1">
      <c r="A21" s="583" t="s">
        <v>26</v>
      </c>
      <c r="B21" s="1427">
        <v>10.54</v>
      </c>
      <c r="C21" s="14">
        <v>3.9E-2</v>
      </c>
      <c r="D21" s="8">
        <v>2.9000000000000001E-2</v>
      </c>
      <c r="E21" s="12">
        <v>1.6E-2</v>
      </c>
      <c r="F21" s="4">
        <v>0</v>
      </c>
      <c r="G21" s="4">
        <v>0</v>
      </c>
      <c r="H21" s="14">
        <v>2.1000000000000001E-2</v>
      </c>
      <c r="I21" s="9">
        <v>1.7000000000000001E-2</v>
      </c>
      <c r="J21" s="12" t="s">
        <v>563</v>
      </c>
      <c r="K21" s="49" t="s">
        <v>252</v>
      </c>
      <c r="L21" s="9" t="s">
        <v>252</v>
      </c>
      <c r="M21" s="2" t="s">
        <v>255</v>
      </c>
    </row>
    <row r="22" spans="1:13" ht="18" customHeight="1">
      <c r="A22" s="583" t="s">
        <v>356</v>
      </c>
      <c r="B22" s="1428"/>
      <c r="C22" s="14">
        <v>3.9E-2</v>
      </c>
      <c r="D22" s="8">
        <v>2.9000000000000001E-2</v>
      </c>
      <c r="E22" s="12">
        <v>1.6E-2</v>
      </c>
      <c r="F22" s="4">
        <v>0</v>
      </c>
      <c r="G22" s="4">
        <v>0</v>
      </c>
      <c r="H22" s="14">
        <v>2.1000000000000001E-2</v>
      </c>
      <c r="I22" s="9">
        <v>1.7000000000000001E-2</v>
      </c>
      <c r="J22" s="12" t="s">
        <v>562</v>
      </c>
      <c r="K22" s="49" t="s">
        <v>252</v>
      </c>
      <c r="L22" s="9" t="s">
        <v>252</v>
      </c>
      <c r="M22" s="2" t="s">
        <v>255</v>
      </c>
    </row>
    <row r="23" spans="1:13" ht="18" customHeight="1">
      <c r="A23" s="583" t="s">
        <v>27</v>
      </c>
      <c r="B23" s="1428"/>
      <c r="C23" s="14">
        <v>2.5999999999999999E-2</v>
      </c>
      <c r="D23" s="8">
        <v>1.9E-2</v>
      </c>
      <c r="E23" s="12">
        <v>0.01</v>
      </c>
      <c r="F23" s="4">
        <v>0</v>
      </c>
      <c r="G23" s="4">
        <v>0</v>
      </c>
      <c r="H23" s="14">
        <v>1.4999999999999999E-2</v>
      </c>
      <c r="I23" s="9">
        <v>1.0999999999999999E-2</v>
      </c>
      <c r="J23" s="12" t="s">
        <v>563</v>
      </c>
      <c r="K23" s="49" t="s">
        <v>252</v>
      </c>
      <c r="L23" s="9" t="s">
        <v>252</v>
      </c>
      <c r="M23" s="2" t="s">
        <v>255</v>
      </c>
    </row>
    <row r="24" spans="1:13" ht="27.75" customHeight="1">
      <c r="A24" s="583" t="s">
        <v>355</v>
      </c>
      <c r="B24" s="1428"/>
      <c r="C24" s="14">
        <v>2.5999999999999999E-2</v>
      </c>
      <c r="D24" s="8">
        <v>1.9E-2</v>
      </c>
      <c r="E24" s="12">
        <v>0.01</v>
      </c>
      <c r="F24" s="4">
        <v>0</v>
      </c>
      <c r="G24" s="4">
        <v>0</v>
      </c>
      <c r="H24" s="14">
        <v>1.4999999999999999E-2</v>
      </c>
      <c r="I24" s="9">
        <v>1.0999999999999999E-2</v>
      </c>
      <c r="J24" s="12" t="s">
        <v>562</v>
      </c>
      <c r="K24" s="49" t="s">
        <v>252</v>
      </c>
      <c r="L24" s="9" t="s">
        <v>252</v>
      </c>
      <c r="M24" s="2" t="s">
        <v>255</v>
      </c>
    </row>
    <row r="25" spans="1:13" ht="18" customHeight="1">
      <c r="A25" s="583" t="s">
        <v>32</v>
      </c>
      <c r="B25" s="1428"/>
      <c r="C25" s="14">
        <v>2.5999999999999999E-2</v>
      </c>
      <c r="D25" s="8">
        <v>1.9E-2</v>
      </c>
      <c r="E25" s="12">
        <v>0.01</v>
      </c>
      <c r="F25" s="4">
        <v>0</v>
      </c>
      <c r="G25" s="4">
        <v>0</v>
      </c>
      <c r="H25" s="14">
        <v>1.4999999999999999E-2</v>
      </c>
      <c r="I25" s="9">
        <v>1.0999999999999999E-2</v>
      </c>
      <c r="J25" s="12" t="s">
        <v>563</v>
      </c>
      <c r="K25" s="49" t="s">
        <v>252</v>
      </c>
      <c r="L25" s="9" t="s">
        <v>252</v>
      </c>
      <c r="M25" s="2" t="s">
        <v>255</v>
      </c>
    </row>
    <row r="26" spans="1:13" ht="18" customHeight="1" thickBot="1">
      <c r="A26" s="584" t="s">
        <v>358</v>
      </c>
      <c r="B26" s="1430"/>
      <c r="C26" s="15">
        <v>2.5999999999999999E-2</v>
      </c>
      <c r="D26" s="10">
        <v>1.9E-2</v>
      </c>
      <c r="E26" s="13">
        <v>0.01</v>
      </c>
      <c r="F26" s="4">
        <v>0</v>
      </c>
      <c r="G26" s="4">
        <v>0</v>
      </c>
      <c r="H26" s="15">
        <v>1.4999999999999999E-2</v>
      </c>
      <c r="I26" s="11">
        <v>1.0999999999999999E-2</v>
      </c>
      <c r="J26" s="13" t="s">
        <v>562</v>
      </c>
      <c r="K26" s="50" t="s">
        <v>252</v>
      </c>
      <c r="L26" s="11" t="s">
        <v>252</v>
      </c>
    </row>
    <row r="27" spans="1:13" ht="12" customHeight="1">
      <c r="A27" s="3"/>
      <c r="B27" s="3"/>
      <c r="C27" s="3"/>
      <c r="D27" s="3"/>
      <c r="E27" s="3"/>
      <c r="F27" s="3"/>
      <c r="G27" s="3"/>
    </row>
    <row r="28" spans="1:13" ht="13.5" customHeight="1">
      <c r="A28" s="3"/>
      <c r="B28" s="3"/>
      <c r="C28" s="3"/>
      <c r="D28" s="3"/>
      <c r="E28" s="3"/>
      <c r="F28" s="3"/>
      <c r="G28" s="3"/>
    </row>
    <row r="30" spans="1:13" ht="13.5" customHeight="1"/>
    <row r="31" spans="1:13" ht="13.5" customHeight="1"/>
    <row r="32" spans="1:13" ht="13.5" customHeight="1"/>
    <row r="33" ht="13.5" customHeight="1"/>
    <row r="34" ht="13.5" customHeight="1"/>
    <row r="36" ht="13.5" customHeight="1"/>
    <row r="37" ht="13.5" customHeight="1"/>
    <row r="38" ht="14.25" customHeight="1"/>
  </sheetData>
  <sheetProtection algorithmName="SHA-512" hashValue="t6wYGl7X7F1SiVoDsD5Wmb4Po+Ekyo7Z5SJugswICxFYdqn1z6Dk82As9u4Peu9ailA3PQsunG8YDxQF940nOQ==" saltValue="TNur8GV1CCozRcTk+u1UEg==" spinCount="100000" sheet="1" objects="1" scenarios="1"/>
  <mergeCells count="13">
    <mergeCell ref="A2:A4"/>
    <mergeCell ref="B2:B4"/>
    <mergeCell ref="B5:B8"/>
    <mergeCell ref="B9:B10"/>
    <mergeCell ref="B12:B13"/>
    <mergeCell ref="B17:B19"/>
    <mergeCell ref="B21:B26"/>
    <mergeCell ref="J3:L4"/>
    <mergeCell ref="C2:G2"/>
    <mergeCell ref="H3:I3"/>
    <mergeCell ref="C3:G3"/>
    <mergeCell ref="H2:I2"/>
    <mergeCell ref="B14:B16"/>
  </mergeCells>
  <phoneticPr fontId="8"/>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33"/>
  <sheetViews>
    <sheetView tabSelected="1" view="pageBreakPreview" zoomScale="82" zoomScaleNormal="120" zoomScaleSheetLayoutView="82" workbookViewId="0">
      <selection activeCell="AK1" sqref="AK1"/>
    </sheetView>
  </sheetViews>
  <sheetFormatPr defaultColWidth="9" defaultRowHeight="13.5"/>
  <cols>
    <col min="1" max="1" width="2.5" style="631" customWidth="1"/>
    <col min="2" max="6" width="2.75" style="631" customWidth="1"/>
    <col min="7" max="35" width="2.5" style="631" customWidth="1"/>
    <col min="36" max="36" width="2.5" style="603" customWidth="1"/>
    <col min="37" max="37" width="4.125" style="631" customWidth="1"/>
    <col min="38" max="43" width="9.25" style="631" customWidth="1"/>
    <col min="44" max="44" width="9.75" style="631" bestFit="1" customWidth="1"/>
    <col min="45" max="16384" width="9" style="631"/>
  </cols>
  <sheetData>
    <row r="1" spans="1:46" ht="14.25" customHeight="1">
      <c r="A1" s="774" t="s">
        <v>484</v>
      </c>
      <c r="B1" s="683"/>
      <c r="C1" s="683"/>
      <c r="D1" s="683"/>
      <c r="E1" s="683"/>
      <c r="F1" s="683"/>
      <c r="G1" s="683"/>
      <c r="H1" s="683"/>
      <c r="I1" s="683"/>
      <c r="J1" s="695"/>
      <c r="K1" s="683"/>
      <c r="L1" s="683"/>
      <c r="M1" s="683"/>
      <c r="N1" s="683"/>
      <c r="O1" s="683"/>
      <c r="P1" s="683"/>
      <c r="Q1" s="683"/>
      <c r="R1" s="683"/>
      <c r="S1" s="683"/>
      <c r="T1" s="683"/>
      <c r="U1" s="683"/>
      <c r="V1" s="683"/>
      <c r="W1" s="775" t="s">
        <v>113</v>
      </c>
      <c r="X1" s="775"/>
      <c r="Y1" s="775"/>
      <c r="Z1" s="1469" t="str">
        <f>IF(基本情報入力シート!R11="","",基本情報入力シート!R11)</f>
        <v/>
      </c>
      <c r="AA1" s="1470"/>
      <c r="AB1" s="1470"/>
      <c r="AC1" s="1470"/>
      <c r="AD1" s="1470"/>
      <c r="AE1" s="1470"/>
      <c r="AF1" s="1470"/>
      <c r="AG1" s="1470"/>
      <c r="AH1" s="1470"/>
      <c r="AI1" s="1470"/>
      <c r="AJ1" s="1471"/>
      <c r="AK1" s="963"/>
    </row>
    <row r="2" spans="1:46" ht="8.25" customHeight="1">
      <c r="A2" s="683"/>
      <c r="B2" s="683"/>
      <c r="C2" s="683"/>
      <c r="D2" s="683"/>
      <c r="E2" s="683"/>
      <c r="F2" s="683"/>
      <c r="G2" s="683"/>
      <c r="H2" s="683"/>
      <c r="I2" s="683"/>
      <c r="J2" s="683"/>
      <c r="K2" s="683"/>
      <c r="L2" s="683"/>
      <c r="M2" s="683"/>
      <c r="N2" s="683"/>
      <c r="O2" s="683"/>
      <c r="P2" s="683"/>
      <c r="Q2" s="683"/>
      <c r="R2" s="683"/>
      <c r="S2" s="683"/>
      <c r="T2" s="683"/>
      <c r="U2" s="683"/>
      <c r="V2" s="683"/>
      <c r="W2" s="683"/>
      <c r="X2" s="683"/>
      <c r="Y2" s="772"/>
      <c r="Z2" s="772"/>
      <c r="AA2" s="772"/>
      <c r="AB2" s="772"/>
      <c r="AC2" s="772"/>
      <c r="AD2" s="772"/>
      <c r="AE2" s="772"/>
      <c r="AF2" s="772"/>
      <c r="AG2" s="772"/>
      <c r="AH2" s="772"/>
      <c r="AI2" s="772"/>
      <c r="AJ2" s="682"/>
    </row>
    <row r="3" spans="1:46" ht="3" hidden="1" customHeight="1">
      <c r="A3" s="774"/>
      <c r="B3" s="683"/>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c r="AF3" s="683"/>
      <c r="AG3" s="683"/>
      <c r="AH3" s="683"/>
      <c r="AI3" s="683"/>
      <c r="AJ3" s="682"/>
    </row>
    <row r="4" spans="1:46" ht="16.5" customHeight="1">
      <c r="A4" s="1472" t="s">
        <v>483</v>
      </c>
      <c r="B4" s="1472"/>
      <c r="C4" s="1472"/>
      <c r="D4" s="1472"/>
      <c r="E4" s="1472"/>
      <c r="F4" s="1472"/>
      <c r="G4" s="1472"/>
      <c r="H4" s="1472"/>
      <c r="I4" s="1472"/>
      <c r="J4" s="1472"/>
      <c r="K4" s="1472"/>
      <c r="L4" s="1472"/>
      <c r="M4" s="1472"/>
      <c r="N4" s="1472"/>
      <c r="O4" s="1472"/>
      <c r="P4" s="1472"/>
      <c r="Q4" s="1472"/>
      <c r="R4" s="1472"/>
      <c r="S4" s="1472"/>
      <c r="T4" s="1472"/>
      <c r="U4" s="1472"/>
      <c r="V4" s="1472"/>
      <c r="W4" s="1472"/>
      <c r="X4" s="1472"/>
      <c r="Y4" s="1472"/>
      <c r="Z4" s="1472"/>
      <c r="AA4" s="1472"/>
      <c r="AB4" s="1472"/>
      <c r="AC4" s="1472"/>
      <c r="AD4" s="1472"/>
      <c r="AE4" s="1472"/>
      <c r="AF4" s="1472"/>
      <c r="AG4" s="1472"/>
      <c r="AH4" s="1472"/>
      <c r="AI4" s="1472"/>
      <c r="AJ4" s="1472"/>
    </row>
    <row r="5" spans="1:46" ht="6" customHeight="1">
      <c r="A5" s="683"/>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2"/>
    </row>
    <row r="6" spans="1:46" ht="15" customHeight="1">
      <c r="A6" s="773" t="s">
        <v>482</v>
      </c>
      <c r="B6" s="683"/>
      <c r="C6" s="683"/>
      <c r="D6" s="683"/>
      <c r="E6" s="683"/>
      <c r="F6" s="683"/>
      <c r="G6" s="683"/>
      <c r="H6" s="683"/>
      <c r="I6" s="683"/>
      <c r="J6" s="683"/>
      <c r="K6" s="683"/>
      <c r="L6" s="683"/>
      <c r="M6" s="683"/>
      <c r="N6" s="683"/>
      <c r="O6" s="683"/>
      <c r="P6" s="683"/>
      <c r="Q6" s="683"/>
      <c r="R6" s="772"/>
      <c r="S6" s="772"/>
      <c r="T6" s="772"/>
      <c r="U6" s="772"/>
      <c r="V6" s="772"/>
      <c r="W6" s="772"/>
      <c r="X6" s="772"/>
      <c r="Y6" s="695"/>
      <c r="Z6" s="772"/>
      <c r="AA6" s="771"/>
      <c r="AB6" s="771"/>
      <c r="AC6" s="770"/>
      <c r="AD6" s="770"/>
      <c r="AE6" s="770"/>
      <c r="AF6" s="770"/>
      <c r="AG6" s="770"/>
      <c r="AH6" s="770"/>
      <c r="AI6" s="770"/>
      <c r="AJ6" s="769"/>
    </row>
    <row r="7" spans="1:46" ht="2.25" customHeight="1">
      <c r="A7" s="683"/>
      <c r="B7" s="683"/>
      <c r="C7" s="683"/>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683"/>
      <c r="AE7" s="683"/>
      <c r="AF7" s="683"/>
      <c r="AG7" s="683"/>
      <c r="AH7" s="683"/>
      <c r="AI7" s="683"/>
      <c r="AJ7" s="682"/>
    </row>
    <row r="8" spans="1:46" s="600" customFormat="1" ht="12">
      <c r="A8" s="1473" t="s">
        <v>9</v>
      </c>
      <c r="B8" s="1474"/>
      <c r="C8" s="1474"/>
      <c r="D8" s="1474"/>
      <c r="E8" s="1474"/>
      <c r="F8" s="1475"/>
      <c r="G8" s="1476" t="str">
        <f>IF(基本情報入力シート!M15="","",基本情報入力シート!M15)</f>
        <v/>
      </c>
      <c r="H8" s="1476"/>
      <c r="I8" s="1476"/>
      <c r="J8" s="1476"/>
      <c r="K8" s="1476"/>
      <c r="L8" s="1476"/>
      <c r="M8" s="1476"/>
      <c r="N8" s="1476"/>
      <c r="O8" s="1476"/>
      <c r="P8" s="1476"/>
      <c r="Q8" s="1476"/>
      <c r="R8" s="1476"/>
      <c r="S8" s="1476"/>
      <c r="T8" s="1476"/>
      <c r="U8" s="1476"/>
      <c r="V8" s="1476"/>
      <c r="W8" s="1476"/>
      <c r="X8" s="1476"/>
      <c r="Y8" s="1476"/>
      <c r="Z8" s="1476"/>
      <c r="AA8" s="1476"/>
      <c r="AB8" s="1476"/>
      <c r="AC8" s="1476"/>
      <c r="AD8" s="1476"/>
      <c r="AE8" s="1476"/>
      <c r="AF8" s="1476"/>
      <c r="AG8" s="1476"/>
      <c r="AH8" s="1476"/>
      <c r="AI8" s="1476"/>
      <c r="AJ8" s="1477"/>
    </row>
    <row r="9" spans="1:46" s="600" customFormat="1" ht="25.5" customHeight="1">
      <c r="A9" s="1478" t="s">
        <v>6</v>
      </c>
      <c r="B9" s="1479"/>
      <c r="C9" s="1479"/>
      <c r="D9" s="1479"/>
      <c r="E9" s="1479"/>
      <c r="F9" s="1480"/>
      <c r="G9" s="1481" t="str">
        <f>IF(基本情報入力シート!M16="","",基本情報入力シート!M16)</f>
        <v/>
      </c>
      <c r="H9" s="1481"/>
      <c r="I9" s="1481"/>
      <c r="J9" s="1481"/>
      <c r="K9" s="1481"/>
      <c r="L9" s="1481"/>
      <c r="M9" s="1481"/>
      <c r="N9" s="1481"/>
      <c r="O9" s="1481"/>
      <c r="P9" s="1481"/>
      <c r="Q9" s="1481"/>
      <c r="R9" s="1481"/>
      <c r="S9" s="1481"/>
      <c r="T9" s="1481"/>
      <c r="U9" s="1481"/>
      <c r="V9" s="1481"/>
      <c r="W9" s="1481"/>
      <c r="X9" s="1481"/>
      <c r="Y9" s="1481"/>
      <c r="Z9" s="1481"/>
      <c r="AA9" s="1481"/>
      <c r="AB9" s="1481"/>
      <c r="AC9" s="1481"/>
      <c r="AD9" s="1481"/>
      <c r="AE9" s="1481"/>
      <c r="AF9" s="1481"/>
      <c r="AG9" s="1481"/>
      <c r="AH9" s="1481"/>
      <c r="AI9" s="1481"/>
      <c r="AJ9" s="1482"/>
    </row>
    <row r="10" spans="1:46" s="600" customFormat="1" ht="12.75" customHeight="1">
      <c r="A10" s="1451" t="s">
        <v>170</v>
      </c>
      <c r="B10" s="1452"/>
      <c r="C10" s="1452"/>
      <c r="D10" s="1452"/>
      <c r="E10" s="1452"/>
      <c r="F10" s="1453"/>
      <c r="G10" s="768" t="s">
        <v>8</v>
      </c>
      <c r="H10" s="1457" t="str">
        <f>IF(基本情報入力シート!AC17="","",基本情報入力シート!AC17)</f>
        <v>－</v>
      </c>
      <c r="I10" s="1457"/>
      <c r="J10" s="1457"/>
      <c r="K10" s="1457"/>
      <c r="L10" s="1457"/>
      <c r="M10" s="731"/>
      <c r="N10" s="767"/>
      <c r="O10" s="767"/>
      <c r="P10" s="767"/>
      <c r="Q10" s="767"/>
      <c r="R10" s="767"/>
      <c r="S10" s="767"/>
      <c r="T10" s="767"/>
      <c r="U10" s="767"/>
      <c r="V10" s="767"/>
      <c r="W10" s="767"/>
      <c r="X10" s="767"/>
      <c r="Y10" s="767"/>
      <c r="Z10" s="767"/>
      <c r="AA10" s="767"/>
      <c r="AB10" s="767"/>
      <c r="AC10" s="767"/>
      <c r="AD10" s="767"/>
      <c r="AE10" s="767"/>
      <c r="AF10" s="767"/>
      <c r="AG10" s="767"/>
      <c r="AH10" s="767"/>
      <c r="AI10" s="767"/>
      <c r="AJ10" s="766"/>
    </row>
    <row r="11" spans="1:46" s="600" customFormat="1" ht="16.5" customHeight="1">
      <c r="A11" s="1454"/>
      <c r="B11" s="1455"/>
      <c r="C11" s="1455"/>
      <c r="D11" s="1455"/>
      <c r="E11" s="1455"/>
      <c r="F11" s="1456"/>
      <c r="G11" s="1458" t="str">
        <f>IF(基本情報入力シート!M18="","",基本情報入力シート!M18)</f>
        <v/>
      </c>
      <c r="H11" s="1459"/>
      <c r="I11" s="1459"/>
      <c r="J11" s="1459"/>
      <c r="K11" s="1459"/>
      <c r="L11" s="1459"/>
      <c r="M11" s="1459"/>
      <c r="N11" s="1459"/>
      <c r="O11" s="1459"/>
      <c r="P11" s="1459"/>
      <c r="Q11" s="1459"/>
      <c r="R11" s="1459"/>
      <c r="S11" s="1459"/>
      <c r="T11" s="1459"/>
      <c r="U11" s="1459"/>
      <c r="V11" s="1459"/>
      <c r="W11" s="1459"/>
      <c r="X11" s="1459"/>
      <c r="Y11" s="1459"/>
      <c r="Z11" s="1459"/>
      <c r="AA11" s="1459"/>
      <c r="AB11" s="1459"/>
      <c r="AC11" s="1459"/>
      <c r="AD11" s="1459"/>
      <c r="AE11" s="1459"/>
      <c r="AF11" s="1459"/>
      <c r="AG11" s="1459"/>
      <c r="AH11" s="1459"/>
      <c r="AI11" s="1459"/>
      <c r="AJ11" s="1460"/>
    </row>
    <row r="12" spans="1:46" s="600" customFormat="1" ht="16.5" customHeight="1">
      <c r="A12" s="1454"/>
      <c r="B12" s="1455"/>
      <c r="C12" s="1455"/>
      <c r="D12" s="1455"/>
      <c r="E12" s="1455"/>
      <c r="F12" s="1456"/>
      <c r="G12" s="1461" t="str">
        <f>IF(基本情報入力シート!M19="","",基本情報入力シート!M19)</f>
        <v/>
      </c>
      <c r="H12" s="1462"/>
      <c r="I12" s="1462"/>
      <c r="J12" s="1462"/>
      <c r="K12" s="1462"/>
      <c r="L12" s="1462"/>
      <c r="M12" s="1462"/>
      <c r="N12" s="1462"/>
      <c r="O12" s="1462"/>
      <c r="P12" s="1462"/>
      <c r="Q12" s="1462"/>
      <c r="R12" s="1462"/>
      <c r="S12" s="1462"/>
      <c r="T12" s="1462"/>
      <c r="U12" s="1462"/>
      <c r="V12" s="1462"/>
      <c r="W12" s="1462"/>
      <c r="X12" s="1462"/>
      <c r="Y12" s="1462"/>
      <c r="Z12" s="1462"/>
      <c r="AA12" s="1462"/>
      <c r="AB12" s="1462"/>
      <c r="AC12" s="1462"/>
      <c r="AD12" s="1462"/>
      <c r="AE12" s="1462"/>
      <c r="AF12" s="1462"/>
      <c r="AG12" s="1462"/>
      <c r="AH12" s="1462"/>
      <c r="AI12" s="1462"/>
      <c r="AJ12" s="1463"/>
    </row>
    <row r="13" spans="1:46" s="600" customFormat="1" ht="12">
      <c r="A13" s="1464" t="s">
        <v>9</v>
      </c>
      <c r="B13" s="1465"/>
      <c r="C13" s="1465"/>
      <c r="D13" s="1465"/>
      <c r="E13" s="1465"/>
      <c r="F13" s="1466"/>
      <c r="G13" s="1467" t="str">
        <f>IF(基本情報入力シート!M22="","",基本情報入力シート!M22)</f>
        <v/>
      </c>
      <c r="H13" s="1467"/>
      <c r="I13" s="1467"/>
      <c r="J13" s="1467"/>
      <c r="K13" s="1467"/>
      <c r="L13" s="1467"/>
      <c r="M13" s="1467"/>
      <c r="N13" s="1467"/>
      <c r="O13" s="1467"/>
      <c r="P13" s="1467"/>
      <c r="Q13" s="1467"/>
      <c r="R13" s="1467"/>
      <c r="S13" s="1467"/>
      <c r="T13" s="1467"/>
      <c r="U13" s="1467"/>
      <c r="V13" s="1467"/>
      <c r="W13" s="1467"/>
      <c r="X13" s="1467"/>
      <c r="Y13" s="1467"/>
      <c r="Z13" s="1467"/>
      <c r="AA13" s="1467"/>
      <c r="AB13" s="1467"/>
      <c r="AC13" s="1467"/>
      <c r="AD13" s="1467"/>
      <c r="AE13" s="1467"/>
      <c r="AF13" s="1467"/>
      <c r="AG13" s="1467"/>
      <c r="AH13" s="1467"/>
      <c r="AI13" s="1467"/>
      <c r="AJ13" s="1468"/>
    </row>
    <row r="14" spans="1:46" s="600" customFormat="1" ht="25.5" customHeight="1">
      <c r="A14" s="1454" t="s">
        <v>165</v>
      </c>
      <c r="B14" s="1455"/>
      <c r="C14" s="1455"/>
      <c r="D14" s="1455"/>
      <c r="E14" s="1455"/>
      <c r="F14" s="1456"/>
      <c r="G14" s="1462" t="str">
        <f>IF(基本情報入力シート!M23="","",基本情報入力シート!M23)</f>
        <v/>
      </c>
      <c r="H14" s="1462"/>
      <c r="I14" s="1462"/>
      <c r="J14" s="1462"/>
      <c r="K14" s="1462"/>
      <c r="L14" s="1462"/>
      <c r="M14" s="1462"/>
      <c r="N14" s="1462"/>
      <c r="O14" s="1462"/>
      <c r="P14" s="1462"/>
      <c r="Q14" s="1462"/>
      <c r="R14" s="1462"/>
      <c r="S14" s="1462"/>
      <c r="T14" s="1462"/>
      <c r="U14" s="1462"/>
      <c r="V14" s="1462"/>
      <c r="W14" s="1462"/>
      <c r="X14" s="1462"/>
      <c r="Y14" s="1462"/>
      <c r="Z14" s="1462"/>
      <c r="AA14" s="1462"/>
      <c r="AB14" s="1462"/>
      <c r="AC14" s="1462"/>
      <c r="AD14" s="1462"/>
      <c r="AE14" s="1462"/>
      <c r="AF14" s="1462"/>
      <c r="AG14" s="1462"/>
      <c r="AH14" s="1462"/>
      <c r="AI14" s="1462"/>
      <c r="AJ14" s="1463"/>
    </row>
    <row r="15" spans="1:46" s="600" customFormat="1" ht="15" customHeight="1">
      <c r="A15" s="1492" t="s">
        <v>169</v>
      </c>
      <c r="B15" s="1492"/>
      <c r="C15" s="1492"/>
      <c r="D15" s="1492"/>
      <c r="E15" s="1492"/>
      <c r="F15" s="1492"/>
      <c r="G15" s="1471" t="s">
        <v>0</v>
      </c>
      <c r="H15" s="1493"/>
      <c r="I15" s="1493"/>
      <c r="J15" s="1493"/>
      <c r="K15" s="1494" t="str">
        <f>IF(基本情報入力シート!M24="","",基本情報入力シート!M24)</f>
        <v/>
      </c>
      <c r="L15" s="1494"/>
      <c r="M15" s="1494"/>
      <c r="N15" s="1494"/>
      <c r="O15" s="1494"/>
      <c r="P15" s="1493" t="s">
        <v>1</v>
      </c>
      <c r="Q15" s="1493"/>
      <c r="R15" s="1493"/>
      <c r="S15" s="1493"/>
      <c r="T15" s="1494" t="str">
        <f>IF(基本情報入力シート!M25="","",基本情報入力シート!M25)</f>
        <v/>
      </c>
      <c r="U15" s="1494"/>
      <c r="V15" s="1494"/>
      <c r="W15" s="1494"/>
      <c r="X15" s="1494"/>
      <c r="Y15" s="1493" t="s">
        <v>168</v>
      </c>
      <c r="Z15" s="1493"/>
      <c r="AA15" s="1493"/>
      <c r="AB15" s="1493"/>
      <c r="AC15" s="1495" t="str">
        <f>IF(基本情報入力シート!M26="","",基本情報入力シート!M26)</f>
        <v/>
      </c>
      <c r="AD15" s="1495"/>
      <c r="AE15" s="1495"/>
      <c r="AF15" s="1495"/>
      <c r="AG15" s="1495"/>
      <c r="AH15" s="1495"/>
      <c r="AI15" s="1495"/>
      <c r="AJ15" s="1495"/>
      <c r="AK15" s="695"/>
      <c r="AT15" s="763"/>
    </row>
    <row r="16" spans="1:46" s="600" customFormat="1" ht="8.25" customHeight="1">
      <c r="A16" s="765"/>
      <c r="B16" s="765"/>
      <c r="C16" s="765"/>
      <c r="D16" s="765"/>
      <c r="E16" s="765"/>
      <c r="F16" s="765"/>
      <c r="G16" s="765"/>
      <c r="H16" s="765"/>
      <c r="I16" s="765"/>
      <c r="J16" s="765"/>
      <c r="K16" s="765"/>
      <c r="L16" s="765"/>
      <c r="M16" s="765"/>
      <c r="N16" s="765"/>
      <c r="O16" s="765"/>
      <c r="P16" s="765"/>
      <c r="Q16" s="765"/>
      <c r="R16" s="765"/>
      <c r="S16" s="765"/>
      <c r="T16" s="765"/>
      <c r="U16" s="765"/>
      <c r="V16" s="765"/>
      <c r="W16" s="765"/>
      <c r="X16" s="765"/>
      <c r="Y16" s="765"/>
      <c r="Z16" s="765"/>
      <c r="AA16" s="765"/>
      <c r="AB16" s="765"/>
      <c r="AC16" s="765"/>
      <c r="AD16" s="765"/>
      <c r="AE16" s="765"/>
      <c r="AF16" s="765"/>
      <c r="AG16" s="765"/>
      <c r="AH16" s="765"/>
      <c r="AI16" s="765"/>
      <c r="AJ16" s="764"/>
      <c r="AK16" s="695"/>
      <c r="AT16" s="763"/>
    </row>
    <row r="17" spans="1:46" ht="15" customHeight="1">
      <c r="A17" s="761" t="s">
        <v>481</v>
      </c>
      <c r="B17" s="683"/>
      <c r="C17" s="759"/>
      <c r="D17" s="759"/>
      <c r="E17" s="759"/>
      <c r="F17" s="759"/>
      <c r="G17" s="759"/>
      <c r="H17" s="759"/>
      <c r="I17" s="759"/>
      <c r="J17" s="759"/>
      <c r="K17" s="759"/>
      <c r="L17" s="759"/>
      <c r="M17" s="759"/>
      <c r="N17" s="1504" t="s">
        <v>480</v>
      </c>
      <c r="O17" s="1505"/>
      <c r="P17" s="1505"/>
      <c r="Q17" s="1505"/>
      <c r="R17" s="1505"/>
      <c r="S17" s="1505"/>
      <c r="T17" s="1505"/>
      <c r="U17" s="1505"/>
      <c r="V17" s="1505"/>
      <c r="W17" s="1505"/>
      <c r="X17" s="1505"/>
      <c r="Y17" s="759"/>
      <c r="Z17" s="759"/>
      <c r="AA17" s="759"/>
      <c r="AB17" s="759"/>
      <c r="AC17" s="759"/>
      <c r="AD17" s="759"/>
      <c r="AE17" s="759"/>
      <c r="AF17" s="759"/>
      <c r="AG17" s="759"/>
      <c r="AH17" s="759"/>
      <c r="AI17" s="759"/>
      <c r="AJ17" s="682"/>
      <c r="AK17" s="603"/>
      <c r="AT17" s="681"/>
    </row>
    <row r="18" spans="1:46" ht="24" customHeight="1">
      <c r="A18" s="762"/>
      <c r="B18" s="1506" t="s">
        <v>479</v>
      </c>
      <c r="C18" s="1504"/>
      <c r="D18" s="1504"/>
      <c r="E18" s="1504"/>
      <c r="F18" s="1504"/>
      <c r="G18" s="1504"/>
      <c r="H18" s="1504"/>
      <c r="I18" s="1504"/>
      <c r="J18" s="1504"/>
      <c r="K18" s="1504"/>
      <c r="L18" s="1504"/>
      <c r="M18" s="1504"/>
      <c r="N18" s="1504"/>
      <c r="O18" s="1504"/>
      <c r="P18" s="1504"/>
      <c r="Q18" s="1504"/>
      <c r="R18" s="1504"/>
      <c r="S18" s="1504"/>
      <c r="T18" s="1504"/>
      <c r="U18" s="1504"/>
      <c r="V18" s="1504"/>
      <c r="W18" s="1504"/>
      <c r="X18" s="1504"/>
      <c r="Y18" s="1504"/>
      <c r="Z18" s="1504"/>
      <c r="AA18" s="1504"/>
      <c r="AB18" s="1504"/>
      <c r="AC18" s="1504"/>
      <c r="AD18" s="1504"/>
      <c r="AE18" s="1504"/>
      <c r="AF18" s="1504"/>
      <c r="AG18" s="1504"/>
      <c r="AH18" s="1504"/>
      <c r="AI18" s="1504"/>
      <c r="AJ18" s="682"/>
      <c r="AK18" s="603"/>
      <c r="AT18" s="681"/>
    </row>
    <row r="19" spans="1:46" ht="36.75" customHeight="1">
      <c r="A19" s="761"/>
      <c r="B19" s="1506" t="s">
        <v>478</v>
      </c>
      <c r="C19" s="1506"/>
      <c r="D19" s="1506"/>
      <c r="E19" s="1506"/>
      <c r="F19" s="1506"/>
      <c r="G19" s="1506"/>
      <c r="H19" s="1506"/>
      <c r="I19" s="1506"/>
      <c r="J19" s="1506"/>
      <c r="K19" s="1506"/>
      <c r="L19" s="1506"/>
      <c r="M19" s="1506"/>
      <c r="N19" s="1506"/>
      <c r="O19" s="1506"/>
      <c r="P19" s="1506"/>
      <c r="Q19" s="1506"/>
      <c r="R19" s="1506"/>
      <c r="S19" s="1506"/>
      <c r="T19" s="1506"/>
      <c r="U19" s="1506"/>
      <c r="V19" s="1506"/>
      <c r="W19" s="1506"/>
      <c r="X19" s="1506"/>
      <c r="Y19" s="1506"/>
      <c r="Z19" s="1506"/>
      <c r="AA19" s="1506"/>
      <c r="AB19" s="1506"/>
      <c r="AC19" s="1506"/>
      <c r="AD19" s="1506"/>
      <c r="AE19" s="1506"/>
      <c r="AF19" s="1506"/>
      <c r="AG19" s="1506"/>
      <c r="AH19" s="1506"/>
      <c r="AI19" s="1506"/>
      <c r="AJ19" s="682"/>
      <c r="AK19" s="603"/>
      <c r="AT19" s="681"/>
    </row>
    <row r="20" spans="1:46" ht="8.25" customHeight="1" thickBot="1">
      <c r="A20" s="683"/>
      <c r="B20" s="760"/>
      <c r="C20" s="759"/>
      <c r="D20" s="759"/>
      <c r="E20" s="759"/>
      <c r="F20" s="759"/>
      <c r="G20" s="759"/>
      <c r="H20" s="759"/>
      <c r="I20" s="759"/>
      <c r="J20" s="759"/>
      <c r="K20" s="759"/>
      <c r="L20" s="759"/>
      <c r="M20" s="759"/>
      <c r="N20" s="759"/>
      <c r="O20" s="759"/>
      <c r="P20" s="759"/>
      <c r="Q20" s="759"/>
      <c r="R20" s="759"/>
      <c r="S20" s="759"/>
      <c r="T20" s="759"/>
      <c r="U20" s="759"/>
      <c r="V20" s="759"/>
      <c r="W20" s="759"/>
      <c r="X20" s="759"/>
      <c r="Y20" s="759"/>
      <c r="Z20" s="759"/>
      <c r="AA20" s="759"/>
      <c r="AB20" s="759"/>
      <c r="AC20" s="759"/>
      <c r="AD20" s="759"/>
      <c r="AE20" s="759"/>
      <c r="AF20" s="759"/>
      <c r="AG20" s="759"/>
      <c r="AH20" s="759"/>
      <c r="AI20" s="759"/>
      <c r="AJ20" s="1483" t="s">
        <v>477</v>
      </c>
      <c r="AK20" s="603"/>
      <c r="AT20" s="681"/>
    </row>
    <row r="21" spans="1:46" ht="19.5" customHeight="1" thickBot="1">
      <c r="A21" s="1485" t="s">
        <v>476</v>
      </c>
      <c r="B21" s="1486"/>
      <c r="C21" s="1486"/>
      <c r="D21" s="1486"/>
      <c r="E21" s="1486"/>
      <c r="F21" s="1486"/>
      <c r="G21" s="1486"/>
      <c r="H21" s="1486"/>
      <c r="I21" s="1486"/>
      <c r="J21" s="1486"/>
      <c r="K21" s="1486"/>
      <c r="L21" s="1486"/>
      <c r="M21" s="1486"/>
      <c r="N21" s="1486"/>
      <c r="O21" s="1486"/>
      <c r="P21" s="1486"/>
      <c r="Q21" s="1486"/>
      <c r="R21" s="1486"/>
      <c r="S21" s="1486"/>
      <c r="T21" s="1486"/>
      <c r="U21" s="1486"/>
      <c r="V21" s="1486"/>
      <c r="W21" s="1486"/>
      <c r="X21" s="1486"/>
      <c r="Y21" s="1486"/>
      <c r="Z21" s="1487" t="str">
        <f>IF('（参考）補助金様式2-2'!P5=0,"",'（参考）補助金様式2-2'!P5)</f>
        <v/>
      </c>
      <c r="AA21" s="1488"/>
      <c r="AB21" s="1488"/>
      <c r="AC21" s="1488"/>
      <c r="AD21" s="1488"/>
      <c r="AE21" s="1488"/>
      <c r="AF21" s="1489"/>
      <c r="AG21" s="1490" t="s">
        <v>2</v>
      </c>
      <c r="AH21" s="1491"/>
      <c r="AI21" s="733"/>
      <c r="AJ21" s="1484"/>
      <c r="AR21" s="681"/>
    </row>
    <row r="22" spans="1:46" ht="19.5" customHeight="1" thickBot="1">
      <c r="A22" s="1496" t="s">
        <v>475</v>
      </c>
      <c r="B22" s="1497"/>
      <c r="C22" s="1497"/>
      <c r="D22" s="1497"/>
      <c r="E22" s="1497"/>
      <c r="F22" s="1497"/>
      <c r="G22" s="1497"/>
      <c r="H22" s="1497"/>
      <c r="I22" s="1497"/>
      <c r="J22" s="1497"/>
      <c r="K22" s="1497"/>
      <c r="L22" s="1497"/>
      <c r="M22" s="1497"/>
      <c r="N22" s="1497"/>
      <c r="O22" s="1497"/>
      <c r="P22" s="1497"/>
      <c r="Q22" s="1497"/>
      <c r="R22" s="1497"/>
      <c r="S22" s="1497"/>
      <c r="T22" s="1497"/>
      <c r="U22" s="1497"/>
      <c r="V22" s="1497"/>
      <c r="W22" s="1497"/>
      <c r="X22" s="1497"/>
      <c r="Y22" s="1497"/>
      <c r="Z22" s="1498" t="str">
        <f>IF((Z23-Z24)=0,"",(Z23-Z24))</f>
        <v/>
      </c>
      <c r="AA22" s="1499"/>
      <c r="AB22" s="1499"/>
      <c r="AC22" s="1499"/>
      <c r="AD22" s="1499"/>
      <c r="AE22" s="1499"/>
      <c r="AF22" s="1500"/>
      <c r="AG22" s="1471" t="s">
        <v>2</v>
      </c>
      <c r="AH22" s="1493"/>
      <c r="AI22" s="752" t="s">
        <v>253</v>
      </c>
      <c r="AJ22" s="758" t="str">
        <f>IF(Z22="","",IF(Z21="","",IF(Z22&gt;Z21,"○","☓")))</f>
        <v/>
      </c>
      <c r="AK22" s="757" t="s">
        <v>254</v>
      </c>
      <c r="AL22" s="756"/>
      <c r="AM22" s="756"/>
      <c r="AN22" s="756"/>
      <c r="AO22" s="756"/>
      <c r="AP22" s="756"/>
      <c r="AQ22" s="756"/>
      <c r="AR22" s="755"/>
    </row>
    <row r="23" spans="1:46" ht="23.25" customHeight="1">
      <c r="A23" s="754"/>
      <c r="B23" s="1501" t="s">
        <v>474</v>
      </c>
      <c r="C23" s="1502"/>
      <c r="D23" s="1502"/>
      <c r="E23" s="1502"/>
      <c r="F23" s="1502"/>
      <c r="G23" s="1502"/>
      <c r="H23" s="1502"/>
      <c r="I23" s="1502"/>
      <c r="J23" s="1502"/>
      <c r="K23" s="1502"/>
      <c r="L23" s="1502"/>
      <c r="M23" s="1502"/>
      <c r="N23" s="1502"/>
      <c r="O23" s="1502"/>
      <c r="P23" s="1502"/>
      <c r="Q23" s="1502"/>
      <c r="R23" s="1502"/>
      <c r="S23" s="1502"/>
      <c r="T23" s="1502"/>
      <c r="U23" s="1502"/>
      <c r="V23" s="1502"/>
      <c r="W23" s="1502"/>
      <c r="X23" s="1502"/>
      <c r="Y23" s="1502"/>
      <c r="Z23" s="1503"/>
      <c r="AA23" s="1503"/>
      <c r="AB23" s="1503"/>
      <c r="AC23" s="1503"/>
      <c r="AD23" s="1503"/>
      <c r="AE23" s="1503"/>
      <c r="AF23" s="1503"/>
      <c r="AG23" s="1474" t="s">
        <v>2</v>
      </c>
      <c r="AH23" s="1475"/>
      <c r="AI23" s="752"/>
      <c r="AJ23" s="732"/>
      <c r="AR23" s="681"/>
    </row>
    <row r="24" spans="1:46" ht="23.25" customHeight="1">
      <c r="A24" s="753"/>
      <c r="B24" s="1507" t="s">
        <v>473</v>
      </c>
      <c r="C24" s="1508"/>
      <c r="D24" s="1508"/>
      <c r="E24" s="1508"/>
      <c r="F24" s="1508"/>
      <c r="G24" s="1508"/>
      <c r="H24" s="1508"/>
      <c r="I24" s="1508"/>
      <c r="J24" s="1508"/>
      <c r="K24" s="1508"/>
      <c r="L24" s="1508"/>
      <c r="M24" s="1508"/>
      <c r="N24" s="1508"/>
      <c r="O24" s="1508"/>
      <c r="P24" s="1508"/>
      <c r="Q24" s="1508"/>
      <c r="R24" s="1508"/>
      <c r="S24" s="1508"/>
      <c r="T24" s="1508"/>
      <c r="U24" s="1508"/>
      <c r="V24" s="1508"/>
      <c r="W24" s="1508"/>
      <c r="X24" s="1508"/>
      <c r="Y24" s="1508"/>
      <c r="Z24" s="1509"/>
      <c r="AA24" s="1509"/>
      <c r="AB24" s="1509"/>
      <c r="AC24" s="1509"/>
      <c r="AD24" s="1509"/>
      <c r="AE24" s="1509"/>
      <c r="AF24" s="1509"/>
      <c r="AG24" s="1510" t="s">
        <v>2</v>
      </c>
      <c r="AH24" s="1511"/>
      <c r="AI24" s="752"/>
      <c r="AJ24" s="732"/>
      <c r="AR24" s="681"/>
    </row>
    <row r="25" spans="1:46" ht="19.5" customHeight="1" thickBot="1">
      <c r="A25" s="1512" t="s">
        <v>472</v>
      </c>
      <c r="B25" s="1513"/>
      <c r="C25" s="1513"/>
      <c r="D25" s="1513"/>
      <c r="E25" s="1513"/>
      <c r="F25" s="1513"/>
      <c r="G25" s="1513"/>
      <c r="H25" s="1513"/>
      <c r="I25" s="1513"/>
      <c r="J25" s="1513"/>
      <c r="K25" s="1513"/>
      <c r="L25" s="1513"/>
      <c r="M25" s="1513"/>
      <c r="N25" s="1513"/>
      <c r="O25" s="1513"/>
      <c r="P25" s="1513"/>
      <c r="Q25" s="1513"/>
      <c r="R25" s="1513"/>
      <c r="S25" s="1513"/>
      <c r="T25" s="1513"/>
      <c r="U25" s="1513"/>
      <c r="V25" s="1513"/>
      <c r="W25" s="1513"/>
      <c r="X25" s="1513"/>
      <c r="Y25" s="1514"/>
      <c r="Z25" s="751"/>
      <c r="AA25" s="751"/>
      <c r="AB25" s="735"/>
      <c r="AC25" s="734"/>
      <c r="AD25" s="734"/>
      <c r="AE25" s="750"/>
      <c r="AF25" s="748"/>
      <c r="AG25" s="749"/>
      <c r="AH25" s="749"/>
      <c r="AI25" s="748"/>
      <c r="AJ25" s="747"/>
      <c r="AK25" s="695"/>
      <c r="AT25" s="681"/>
    </row>
    <row r="26" spans="1:46" ht="18.75" customHeight="1" thickBot="1">
      <c r="A26" s="739"/>
      <c r="B26" s="1515" t="s">
        <v>471</v>
      </c>
      <c r="C26" s="1516"/>
      <c r="D26" s="1516"/>
      <c r="E26" s="1516"/>
      <c r="F26" s="1519"/>
      <c r="G26" s="1519"/>
      <c r="H26" s="1519"/>
      <c r="I26" s="1519"/>
      <c r="J26" s="1519"/>
      <c r="K26" s="1519"/>
      <c r="L26" s="1520"/>
      <c r="M26" s="1521">
        <f>SUM('（参考）補助金様式2-2'!AI12:AI111)</f>
        <v>0</v>
      </c>
      <c r="N26" s="1522"/>
      <c r="O26" s="1522"/>
      <c r="P26" s="1522"/>
      <c r="Q26" s="1522"/>
      <c r="R26" s="1522"/>
      <c r="S26" s="1523"/>
      <c r="T26" s="746" t="s">
        <v>2</v>
      </c>
      <c r="U26" s="745"/>
      <c r="V26" s="744"/>
      <c r="W26" s="744"/>
      <c r="X26" s="743"/>
      <c r="Y26" s="742"/>
      <c r="Z26" s="1524" t="s">
        <v>253</v>
      </c>
      <c r="AA26" s="1525" t="str">
        <f>IF(AND($V$27=0,$V$30=0),"×",IF(OR($V$27=0,$V$27&gt;=(200/3)),"○","×"))</f>
        <v>×</v>
      </c>
      <c r="AB26" s="1528" t="s">
        <v>470</v>
      </c>
      <c r="AC26" s="734"/>
      <c r="AD26" s="734"/>
      <c r="AE26" s="734"/>
      <c r="AF26" s="734"/>
      <c r="AG26" s="734"/>
      <c r="AH26" s="734"/>
      <c r="AI26" s="733"/>
      <c r="AJ26" s="732"/>
      <c r="AR26" s="681"/>
    </row>
    <row r="27" spans="1:46" ht="18.75" customHeight="1" thickBot="1">
      <c r="A27" s="739"/>
      <c r="B27" s="1517"/>
      <c r="C27" s="1518"/>
      <c r="D27" s="1518"/>
      <c r="E27" s="1518"/>
      <c r="F27" s="1542" t="s">
        <v>469</v>
      </c>
      <c r="G27" s="1543"/>
      <c r="H27" s="1543"/>
      <c r="I27" s="1543"/>
      <c r="J27" s="1543"/>
      <c r="K27" s="1543"/>
      <c r="L27" s="1543"/>
      <c r="M27" s="1554">
        <f>SUM('（参考）補助金様式2-2'!AJ12:AJ111)</f>
        <v>0</v>
      </c>
      <c r="N27" s="1555"/>
      <c r="O27" s="1555"/>
      <c r="P27" s="1555"/>
      <c r="Q27" s="1555"/>
      <c r="R27" s="1555"/>
      <c r="S27" s="1556"/>
      <c r="T27" s="741" t="s">
        <v>2</v>
      </c>
      <c r="U27" s="737" t="s">
        <v>48</v>
      </c>
      <c r="V27" s="1549">
        <f>IFERROR(M27/M26*100,0)</f>
        <v>0</v>
      </c>
      <c r="W27" s="1550"/>
      <c r="X27" s="734" t="s">
        <v>49</v>
      </c>
      <c r="Y27" s="736" t="s">
        <v>465</v>
      </c>
      <c r="Z27" s="1524"/>
      <c r="AA27" s="1526"/>
      <c r="AB27" s="1529"/>
      <c r="AC27" s="734"/>
      <c r="AD27" s="734"/>
      <c r="AE27" s="734"/>
      <c r="AF27" s="734"/>
      <c r="AG27" s="734"/>
      <c r="AH27" s="734"/>
      <c r="AI27" s="733"/>
      <c r="AJ27" s="732"/>
      <c r="AR27" s="681"/>
    </row>
    <row r="28" spans="1:46" ht="18.75" customHeight="1" thickBot="1">
      <c r="A28" s="739"/>
      <c r="B28" s="1517"/>
      <c r="C28" s="1518"/>
      <c r="D28" s="1518"/>
      <c r="E28" s="1518"/>
      <c r="F28" s="1544"/>
      <c r="G28" s="1545"/>
      <c r="H28" s="1545"/>
      <c r="I28" s="1545"/>
      <c r="J28" s="1545"/>
      <c r="K28" s="1545"/>
      <c r="L28" s="1545"/>
      <c r="M28" s="1551" t="s">
        <v>464</v>
      </c>
      <c r="N28" s="1552"/>
      <c r="O28" s="1553"/>
      <c r="P28" s="1531">
        <f>M27/(AE32-Z32+1)</f>
        <v>0</v>
      </c>
      <c r="Q28" s="1532"/>
      <c r="R28" s="1532"/>
      <c r="S28" s="1533"/>
      <c r="T28" s="738" t="s">
        <v>463</v>
      </c>
      <c r="U28" s="737"/>
      <c r="V28" s="1534"/>
      <c r="W28" s="1534"/>
      <c r="X28" s="734"/>
      <c r="Y28" s="736"/>
      <c r="Z28" s="1524"/>
      <c r="AA28" s="1527"/>
      <c r="AB28" s="1529"/>
      <c r="AC28" s="734"/>
      <c r="AD28" s="734"/>
      <c r="AE28" s="734"/>
      <c r="AF28" s="734"/>
      <c r="AG28" s="734"/>
      <c r="AH28" s="734"/>
      <c r="AI28" s="734"/>
      <c r="AJ28" s="734"/>
      <c r="AK28" s="1535" t="s">
        <v>468</v>
      </c>
      <c r="AL28" s="1536"/>
      <c r="AM28" s="1536"/>
      <c r="AN28" s="1536"/>
      <c r="AO28" s="1536"/>
      <c r="AP28" s="1536"/>
      <c r="AQ28" s="1536"/>
      <c r="AR28" s="1537"/>
      <c r="AT28" s="681"/>
    </row>
    <row r="29" spans="1:46" ht="18.75" customHeight="1" thickBot="1">
      <c r="A29" s="739"/>
      <c r="B29" s="1515" t="s">
        <v>467</v>
      </c>
      <c r="C29" s="1516"/>
      <c r="D29" s="1516"/>
      <c r="E29" s="1516"/>
      <c r="F29" s="1519"/>
      <c r="G29" s="1519"/>
      <c r="H29" s="1519"/>
      <c r="I29" s="1519"/>
      <c r="J29" s="1519"/>
      <c r="K29" s="1519"/>
      <c r="L29" s="1520"/>
      <c r="M29" s="1521">
        <f>SUM('（参考）補助金様式2-2'!AK12:AK111)</f>
        <v>0</v>
      </c>
      <c r="N29" s="1522"/>
      <c r="O29" s="1522"/>
      <c r="P29" s="1522"/>
      <c r="Q29" s="1522"/>
      <c r="R29" s="1522"/>
      <c r="S29" s="1523"/>
      <c r="T29" s="746" t="s">
        <v>2</v>
      </c>
      <c r="U29" s="745"/>
      <c r="V29" s="744"/>
      <c r="W29" s="744"/>
      <c r="X29" s="743"/>
      <c r="Y29" s="742"/>
      <c r="Z29" s="1524" t="s">
        <v>253</v>
      </c>
      <c r="AA29" s="1525" t="str">
        <f>IF(AND($V$27=0,$V$30=0),"×",IF(OR($V$30=0,$V$30&gt;=(200/3)),"○","×"))</f>
        <v>×</v>
      </c>
      <c r="AB29" s="1529"/>
      <c r="AC29" s="734"/>
      <c r="AD29" s="734"/>
      <c r="AE29" s="734"/>
      <c r="AF29" s="734"/>
      <c r="AG29" s="734"/>
      <c r="AH29" s="734"/>
      <c r="AI29" s="734"/>
      <c r="AJ29" s="734"/>
      <c r="AK29" s="1538"/>
      <c r="AL29" s="1538"/>
      <c r="AM29" s="1538"/>
      <c r="AN29" s="1538"/>
      <c r="AO29" s="1538"/>
      <c r="AP29" s="1538"/>
      <c r="AQ29" s="1538"/>
      <c r="AR29" s="1539"/>
      <c r="AT29" s="681"/>
    </row>
    <row r="30" spans="1:46" ht="18.75" customHeight="1" thickBot="1">
      <c r="A30" s="739"/>
      <c r="B30" s="1517"/>
      <c r="C30" s="1518"/>
      <c r="D30" s="1518"/>
      <c r="E30" s="1518"/>
      <c r="F30" s="1542" t="s">
        <v>466</v>
      </c>
      <c r="G30" s="1543"/>
      <c r="H30" s="1543"/>
      <c r="I30" s="1543"/>
      <c r="J30" s="1543"/>
      <c r="K30" s="1543"/>
      <c r="L30" s="1543"/>
      <c r="M30" s="1546">
        <f>SUM('（参考）補助金様式2-2'!AL12:AL111)</f>
        <v>0</v>
      </c>
      <c r="N30" s="1547"/>
      <c r="O30" s="1547"/>
      <c r="P30" s="1547"/>
      <c r="Q30" s="1547"/>
      <c r="R30" s="1547"/>
      <c r="S30" s="1548"/>
      <c r="T30" s="741" t="s">
        <v>2</v>
      </c>
      <c r="U30" s="737" t="s">
        <v>48</v>
      </c>
      <c r="V30" s="1549">
        <f>IFERROR($M$30/$M$29*100,0)</f>
        <v>0</v>
      </c>
      <c r="W30" s="1550"/>
      <c r="X30" s="734" t="s">
        <v>49</v>
      </c>
      <c r="Y30" s="736" t="s">
        <v>465</v>
      </c>
      <c r="Z30" s="1524"/>
      <c r="AA30" s="1526"/>
      <c r="AB30" s="1529"/>
      <c r="AC30" s="734"/>
      <c r="AD30" s="734"/>
      <c r="AE30" s="734"/>
      <c r="AF30" s="734"/>
      <c r="AG30" s="734"/>
      <c r="AH30" s="734"/>
      <c r="AI30" s="734"/>
      <c r="AJ30" s="734"/>
      <c r="AK30" s="740"/>
      <c r="AL30" s="740"/>
      <c r="AM30" s="740"/>
      <c r="AN30" s="740"/>
      <c r="AO30" s="740"/>
      <c r="AP30" s="740"/>
      <c r="AQ30" s="740"/>
      <c r="AR30" s="740"/>
      <c r="AT30" s="681"/>
    </row>
    <row r="31" spans="1:46" ht="18.75" customHeight="1">
      <c r="A31" s="739"/>
      <c r="B31" s="1517"/>
      <c r="C31" s="1518"/>
      <c r="D31" s="1518"/>
      <c r="E31" s="1518"/>
      <c r="F31" s="1544"/>
      <c r="G31" s="1545"/>
      <c r="H31" s="1545"/>
      <c r="I31" s="1545"/>
      <c r="J31" s="1545"/>
      <c r="K31" s="1545"/>
      <c r="L31" s="1545"/>
      <c r="M31" s="1551" t="s">
        <v>464</v>
      </c>
      <c r="N31" s="1552"/>
      <c r="O31" s="1553"/>
      <c r="P31" s="1531">
        <f>M30/(AE32-Z32+1)</f>
        <v>0</v>
      </c>
      <c r="Q31" s="1532"/>
      <c r="R31" s="1532"/>
      <c r="S31" s="1533"/>
      <c r="T31" s="738" t="s">
        <v>463</v>
      </c>
      <c r="U31" s="737"/>
      <c r="V31" s="1534"/>
      <c r="W31" s="1534"/>
      <c r="X31" s="734"/>
      <c r="Y31" s="736"/>
      <c r="Z31" s="1540"/>
      <c r="AA31" s="1541"/>
      <c r="AB31" s="1530"/>
      <c r="AC31" s="735"/>
      <c r="AD31" s="735"/>
      <c r="AE31" s="734"/>
      <c r="AF31" s="734"/>
      <c r="AG31" s="735"/>
      <c r="AH31" s="734"/>
      <c r="AI31" s="733"/>
      <c r="AJ31" s="732"/>
      <c r="AR31" s="681"/>
    </row>
    <row r="32" spans="1:46" s="600" customFormat="1" ht="18.75" customHeight="1">
      <c r="A32" s="731" t="s">
        <v>28</v>
      </c>
      <c r="B32" s="1486" t="s">
        <v>462</v>
      </c>
      <c r="C32" s="1486"/>
      <c r="D32" s="1486"/>
      <c r="E32" s="1486"/>
      <c r="F32" s="1486"/>
      <c r="G32" s="1486"/>
      <c r="H32" s="1486"/>
      <c r="I32" s="1486"/>
      <c r="J32" s="1486"/>
      <c r="K32" s="1486"/>
      <c r="L32" s="1486"/>
      <c r="M32" s="1579" t="s">
        <v>461</v>
      </c>
      <c r="N32" s="1580"/>
      <c r="O32" s="1580"/>
      <c r="P32" s="1580"/>
      <c r="Q32" s="1580"/>
      <c r="R32" s="1580"/>
      <c r="S32" s="1580"/>
      <c r="T32" s="1580"/>
      <c r="U32" s="1580"/>
      <c r="V32" s="1580"/>
      <c r="W32" s="1580"/>
      <c r="X32" s="1580"/>
      <c r="Y32" s="1580"/>
      <c r="Z32" s="1581"/>
      <c r="AA32" s="1581"/>
      <c r="AB32" s="730" t="s">
        <v>13</v>
      </c>
      <c r="AC32" s="1470" t="s">
        <v>14</v>
      </c>
      <c r="AD32" s="1470"/>
      <c r="AE32" s="1568"/>
      <c r="AF32" s="1569"/>
      <c r="AG32" s="729" t="s">
        <v>17</v>
      </c>
      <c r="AH32" s="728"/>
      <c r="AI32" s="727"/>
      <c r="AJ32" s="695"/>
    </row>
    <row r="33" spans="1:46" ht="3" customHeight="1">
      <c r="A33" s="726"/>
      <c r="B33" s="725"/>
      <c r="C33" s="725"/>
      <c r="D33" s="725"/>
      <c r="E33" s="725"/>
      <c r="F33" s="725"/>
      <c r="G33" s="725"/>
      <c r="H33" s="725"/>
      <c r="I33" s="725"/>
      <c r="J33" s="725"/>
      <c r="K33" s="725"/>
      <c r="L33" s="725"/>
      <c r="M33" s="724"/>
      <c r="N33" s="724"/>
      <c r="O33" s="724"/>
      <c r="P33" s="724"/>
      <c r="Q33" s="724"/>
      <c r="R33" s="724"/>
      <c r="S33" s="724"/>
      <c r="T33" s="724"/>
      <c r="U33" s="724"/>
      <c r="V33" s="724"/>
      <c r="W33" s="724"/>
      <c r="X33" s="724"/>
      <c r="Y33" s="724"/>
      <c r="Z33" s="724"/>
      <c r="AA33" s="724"/>
      <c r="AB33" s="724"/>
      <c r="AC33" s="724"/>
      <c r="AD33" s="724"/>
      <c r="AE33" s="724"/>
      <c r="AF33" s="724"/>
      <c r="AG33" s="724"/>
      <c r="AH33" s="724"/>
      <c r="AI33" s="724"/>
      <c r="AJ33" s="723"/>
      <c r="AK33" s="603"/>
      <c r="AT33" s="681"/>
    </row>
    <row r="34" spans="1:46" ht="13.5" customHeight="1">
      <c r="A34" s="722"/>
      <c r="B34" s="721" t="s">
        <v>460</v>
      </c>
      <c r="C34" s="721"/>
      <c r="D34" s="721"/>
      <c r="E34" s="721"/>
      <c r="F34" s="721"/>
      <c r="G34" s="721"/>
      <c r="H34" s="721"/>
      <c r="I34" s="721"/>
      <c r="J34" s="721"/>
      <c r="K34" s="721"/>
      <c r="L34" s="721"/>
      <c r="M34" s="721"/>
      <c r="N34" s="721"/>
      <c r="O34" s="721"/>
      <c r="P34" s="721"/>
      <c r="Q34" s="721"/>
      <c r="R34" s="721"/>
      <c r="S34" s="721"/>
      <c r="T34" s="721"/>
      <c r="U34" s="721"/>
      <c r="V34" s="721"/>
      <c r="W34" s="721"/>
      <c r="X34" s="721"/>
      <c r="Y34" s="721"/>
      <c r="Z34" s="721"/>
      <c r="AA34" s="721"/>
      <c r="AB34" s="721"/>
      <c r="AC34" s="721"/>
      <c r="AD34" s="721"/>
      <c r="AE34" s="721"/>
      <c r="AF34" s="721"/>
      <c r="AG34" s="721"/>
      <c r="AH34" s="721"/>
      <c r="AI34" s="721"/>
      <c r="AJ34" s="720"/>
      <c r="AK34" s="603"/>
      <c r="AT34" s="681"/>
    </row>
    <row r="35" spans="1:46" ht="47.25" customHeight="1">
      <c r="A35" s="718"/>
      <c r="B35" s="1570" t="s">
        <v>459</v>
      </c>
      <c r="C35" s="1570"/>
      <c r="D35" s="1570"/>
      <c r="E35" s="1570"/>
      <c r="F35" s="1570"/>
      <c r="G35" s="1570"/>
      <c r="H35" s="1570"/>
      <c r="I35" s="1570"/>
      <c r="J35" s="1570"/>
      <c r="K35" s="1570"/>
      <c r="L35" s="1570"/>
      <c r="M35" s="1570"/>
      <c r="N35" s="1570"/>
      <c r="O35" s="1570"/>
      <c r="P35" s="1570"/>
      <c r="Q35" s="1570"/>
      <c r="R35" s="1570"/>
      <c r="S35" s="1570"/>
      <c r="T35" s="1570"/>
      <c r="U35" s="1570"/>
      <c r="V35" s="1570"/>
      <c r="W35" s="1570"/>
      <c r="X35" s="1570"/>
      <c r="Y35" s="1570"/>
      <c r="Z35" s="1570"/>
      <c r="AA35" s="1570"/>
      <c r="AB35" s="1570"/>
      <c r="AC35" s="1570"/>
      <c r="AD35" s="1570"/>
      <c r="AE35" s="1570"/>
      <c r="AF35" s="1570"/>
      <c r="AG35" s="1570"/>
      <c r="AH35" s="1570"/>
      <c r="AI35" s="1570"/>
      <c r="AJ35" s="719"/>
      <c r="AK35" s="603"/>
    </row>
    <row r="36" spans="1:46" ht="3.75" customHeight="1">
      <c r="A36" s="718"/>
      <c r="B36" s="1571"/>
      <c r="C36" s="1571"/>
      <c r="D36" s="1571"/>
      <c r="E36" s="1571"/>
      <c r="F36" s="1571"/>
      <c r="G36" s="1571"/>
      <c r="H36" s="1571"/>
      <c r="I36" s="1571"/>
      <c r="J36" s="1571"/>
      <c r="K36" s="1571"/>
      <c r="L36" s="1571"/>
      <c r="M36" s="1571"/>
      <c r="N36" s="1571"/>
      <c r="O36" s="1571"/>
      <c r="P36" s="1571"/>
      <c r="Q36" s="1571"/>
      <c r="R36" s="1571"/>
      <c r="S36" s="1571"/>
      <c r="T36" s="1571"/>
      <c r="U36" s="1571"/>
      <c r="V36" s="1571"/>
      <c r="W36" s="1571"/>
      <c r="X36" s="1571"/>
      <c r="Y36" s="1571"/>
      <c r="Z36" s="1571"/>
      <c r="AA36" s="1571"/>
      <c r="AB36" s="1571"/>
      <c r="AC36" s="1571"/>
      <c r="AD36" s="1571"/>
      <c r="AE36" s="1571"/>
      <c r="AF36" s="1571"/>
      <c r="AG36" s="1571"/>
      <c r="AH36" s="1571"/>
      <c r="AI36" s="1571"/>
      <c r="AJ36" s="1571"/>
      <c r="AK36" s="603"/>
      <c r="AT36" s="681"/>
    </row>
    <row r="37" spans="1:46" s="716" customFormat="1" ht="5.25" hidden="1" customHeight="1">
      <c r="A37" s="718"/>
      <c r="B37" s="1571"/>
      <c r="C37" s="1571"/>
      <c r="D37" s="1571"/>
      <c r="E37" s="1571"/>
      <c r="F37" s="1571"/>
      <c r="G37" s="1571"/>
      <c r="H37" s="1571"/>
      <c r="I37" s="1571"/>
      <c r="J37" s="1571"/>
      <c r="K37" s="1571"/>
      <c r="L37" s="1571"/>
      <c r="M37" s="1571"/>
      <c r="N37" s="1571"/>
      <c r="O37" s="1571"/>
      <c r="P37" s="1571"/>
      <c r="Q37" s="1571"/>
      <c r="R37" s="1571"/>
      <c r="S37" s="1571"/>
      <c r="T37" s="1571"/>
      <c r="U37" s="1571"/>
      <c r="V37" s="1571"/>
      <c r="W37" s="1571"/>
      <c r="X37" s="1571"/>
      <c r="Y37" s="1571"/>
      <c r="Z37" s="1571"/>
      <c r="AA37" s="1571"/>
      <c r="AB37" s="1571"/>
      <c r="AC37" s="1571"/>
      <c r="AD37" s="1571"/>
      <c r="AE37" s="1571"/>
      <c r="AF37" s="1571"/>
      <c r="AG37" s="1571"/>
      <c r="AH37" s="1571"/>
      <c r="AI37" s="1571"/>
      <c r="AJ37" s="1571"/>
      <c r="AK37" s="631"/>
      <c r="AL37" s="631"/>
      <c r="AM37" s="631"/>
      <c r="AN37" s="631"/>
      <c r="AO37" s="631"/>
      <c r="AT37" s="717"/>
    </row>
    <row r="38" spans="1:46" s="600" customFormat="1" ht="18" customHeight="1">
      <c r="A38" s="715" t="s">
        <v>458</v>
      </c>
      <c r="B38" s="699"/>
      <c r="C38" s="692"/>
      <c r="D38" s="692"/>
      <c r="E38" s="692"/>
      <c r="F38" s="692"/>
      <c r="G38" s="692"/>
      <c r="H38" s="692"/>
      <c r="I38" s="692"/>
      <c r="J38" s="692"/>
      <c r="K38" s="692"/>
      <c r="L38" s="692"/>
      <c r="M38" s="692"/>
      <c r="N38" s="692"/>
      <c r="O38" s="692"/>
      <c r="P38" s="692"/>
      <c r="Q38" s="692"/>
      <c r="R38" s="692"/>
      <c r="S38" s="692"/>
      <c r="T38" s="692"/>
      <c r="U38" s="692"/>
      <c r="V38" s="692"/>
      <c r="W38" s="692"/>
      <c r="X38" s="692"/>
      <c r="Y38" s="692"/>
      <c r="Z38" s="692"/>
      <c r="AA38" s="692"/>
      <c r="AB38" s="692"/>
      <c r="AC38" s="692"/>
      <c r="AD38" s="692"/>
      <c r="AE38" s="692"/>
      <c r="AF38" s="692"/>
      <c r="AG38" s="692"/>
      <c r="AH38" s="692"/>
      <c r="AI38" s="692"/>
      <c r="AJ38" s="714"/>
      <c r="AK38" s="631"/>
      <c r="AL38" s="631"/>
      <c r="AM38" s="631"/>
      <c r="AN38" s="631"/>
      <c r="AO38" s="631"/>
    </row>
    <row r="39" spans="1:46" s="600" customFormat="1" ht="26.25" customHeight="1">
      <c r="A39" s="1559" t="s">
        <v>53</v>
      </c>
      <c r="B39" s="1560"/>
      <c r="C39" s="1560"/>
      <c r="D39" s="1572"/>
      <c r="E39" s="1574" t="s">
        <v>457</v>
      </c>
      <c r="F39" s="1575"/>
      <c r="G39" s="1575"/>
      <c r="H39" s="1576"/>
      <c r="I39" s="711"/>
      <c r="J39" s="1557" t="s">
        <v>51</v>
      </c>
      <c r="K39" s="1557"/>
      <c r="L39" s="1557"/>
      <c r="M39" s="711"/>
      <c r="N39" s="1577" t="s">
        <v>456</v>
      </c>
      <c r="O39" s="1577"/>
      <c r="P39" s="1577"/>
      <c r="Q39" s="1577"/>
      <c r="R39" s="1577"/>
      <c r="S39" s="1577"/>
      <c r="T39" s="711"/>
      <c r="U39" s="1577" t="s">
        <v>455</v>
      </c>
      <c r="V39" s="1577"/>
      <c r="W39" s="1577"/>
      <c r="X39" s="1577"/>
      <c r="Y39" s="1577"/>
      <c r="Z39" s="1577"/>
      <c r="AA39" s="707"/>
      <c r="AB39" s="707"/>
      <c r="AC39" s="707"/>
      <c r="AD39" s="712"/>
      <c r="AE39" s="707"/>
      <c r="AF39" s="707"/>
      <c r="AG39" s="707"/>
      <c r="AH39" s="712"/>
      <c r="AI39" s="712"/>
      <c r="AJ39" s="713"/>
      <c r="AK39" s="631"/>
      <c r="AL39" s="631"/>
      <c r="AM39" s="631"/>
      <c r="AN39" s="631"/>
      <c r="AO39" s="631"/>
      <c r="AP39" s="695"/>
    </row>
    <row r="40" spans="1:46" s="600" customFormat="1" ht="26.25" customHeight="1">
      <c r="A40" s="1563"/>
      <c r="B40" s="1564"/>
      <c r="C40" s="1564"/>
      <c r="D40" s="1573"/>
      <c r="E40" s="1578" t="s">
        <v>47</v>
      </c>
      <c r="F40" s="1578"/>
      <c r="G40" s="1578"/>
      <c r="H40" s="1578"/>
      <c r="I40" s="711"/>
      <c r="J40" s="1557" t="s">
        <v>108</v>
      </c>
      <c r="K40" s="1557"/>
      <c r="L40" s="1557"/>
      <c r="M40" s="711"/>
      <c r="N40" s="1557" t="s">
        <v>454</v>
      </c>
      <c r="O40" s="1557"/>
      <c r="P40" s="1557"/>
      <c r="Q40" s="1557"/>
      <c r="R40" s="1557"/>
      <c r="S40" s="1557"/>
      <c r="T40" s="711"/>
      <c r="U40" s="1558" t="s">
        <v>52</v>
      </c>
      <c r="V40" s="1558"/>
      <c r="W40" s="1558"/>
      <c r="X40" s="1558"/>
      <c r="Y40" s="1558"/>
      <c r="Z40" s="1558"/>
      <c r="AA40" s="711"/>
      <c r="AB40" s="1558" t="s">
        <v>47</v>
      </c>
      <c r="AC40" s="1558"/>
      <c r="AD40" s="1558"/>
      <c r="AE40" s="712" t="s">
        <v>48</v>
      </c>
      <c r="AF40" s="711"/>
      <c r="AG40" s="711"/>
      <c r="AH40" s="711"/>
      <c r="AI40" s="711"/>
      <c r="AJ40" s="710" t="s">
        <v>49</v>
      </c>
      <c r="AK40" s="631"/>
      <c r="AL40" s="631"/>
      <c r="AM40" s="631"/>
      <c r="AN40" s="631"/>
      <c r="AO40" s="631"/>
      <c r="AP40" s="695"/>
    </row>
    <row r="41" spans="1:46" s="600" customFormat="1" ht="19.5" customHeight="1">
      <c r="A41" s="1559" t="s">
        <v>50</v>
      </c>
      <c r="B41" s="1560"/>
      <c r="C41" s="1560"/>
      <c r="D41" s="1560"/>
      <c r="E41" s="709" t="s">
        <v>319</v>
      </c>
      <c r="F41" s="708"/>
      <c r="G41" s="707"/>
      <c r="H41" s="707"/>
      <c r="I41" s="707"/>
      <c r="J41" s="707"/>
      <c r="K41" s="707"/>
      <c r="L41" s="707"/>
      <c r="M41" s="707"/>
      <c r="N41" s="707"/>
      <c r="O41" s="708"/>
      <c r="P41" s="707"/>
      <c r="Q41" s="707"/>
      <c r="R41" s="707"/>
      <c r="S41" s="707"/>
      <c r="T41" s="707"/>
      <c r="U41" s="707"/>
      <c r="V41" s="708"/>
      <c r="W41" s="707"/>
      <c r="X41" s="707"/>
      <c r="Y41" s="707"/>
      <c r="Z41" s="707"/>
      <c r="AA41" s="707"/>
      <c r="AB41" s="707"/>
      <c r="AC41" s="707"/>
      <c r="AD41" s="707"/>
      <c r="AE41" s="707"/>
      <c r="AF41" s="707"/>
      <c r="AG41" s="707"/>
      <c r="AH41" s="707"/>
      <c r="AI41" s="707"/>
      <c r="AJ41" s="706"/>
    </row>
    <row r="42" spans="1:46" s="600" customFormat="1" ht="18" customHeight="1">
      <c r="A42" s="1561"/>
      <c r="B42" s="1562"/>
      <c r="C42" s="1562"/>
      <c r="D42" s="1562"/>
      <c r="E42" s="705"/>
      <c r="F42" s="694" t="s">
        <v>54</v>
      </c>
      <c r="G42" s="700"/>
      <c r="H42" s="700"/>
      <c r="I42" s="700"/>
      <c r="J42" s="700"/>
      <c r="K42" s="704"/>
      <c r="L42" s="694" t="s">
        <v>196</v>
      </c>
      <c r="M42" s="700"/>
      <c r="N42" s="700"/>
      <c r="O42" s="694"/>
      <c r="P42" s="694"/>
      <c r="Q42" s="698"/>
      <c r="R42" s="703"/>
      <c r="S42" s="694" t="s">
        <v>47</v>
      </c>
      <c r="T42" s="694"/>
      <c r="U42" s="694" t="s">
        <v>48</v>
      </c>
      <c r="V42" s="1565"/>
      <c r="W42" s="1565"/>
      <c r="X42" s="1565"/>
      <c r="Y42" s="1565"/>
      <c r="Z42" s="1565"/>
      <c r="AA42" s="1565"/>
      <c r="AB42" s="1565"/>
      <c r="AC42" s="1565"/>
      <c r="AD42" s="1565"/>
      <c r="AE42" s="1565"/>
      <c r="AF42" s="1565"/>
      <c r="AG42" s="1565"/>
      <c r="AH42" s="1565"/>
      <c r="AI42" s="1565"/>
      <c r="AJ42" s="702" t="s">
        <v>49</v>
      </c>
      <c r="AK42" s="631"/>
      <c r="AL42" s="631"/>
      <c r="AM42" s="631"/>
      <c r="AN42" s="631"/>
    </row>
    <row r="43" spans="1:46" s="600" customFormat="1" ht="18" customHeight="1">
      <c r="A43" s="1561"/>
      <c r="B43" s="1562"/>
      <c r="C43" s="1562"/>
      <c r="D43" s="1562"/>
      <c r="E43" s="701" t="s">
        <v>453</v>
      </c>
      <c r="F43" s="698"/>
      <c r="G43" s="700"/>
      <c r="H43" s="700"/>
      <c r="I43" s="700"/>
      <c r="J43" s="700"/>
      <c r="K43" s="699"/>
      <c r="L43" s="700"/>
      <c r="M43" s="699"/>
      <c r="N43" s="699"/>
      <c r="O43" s="694"/>
      <c r="P43" s="698"/>
      <c r="Q43" s="698"/>
      <c r="R43" s="698"/>
      <c r="S43" s="697"/>
      <c r="T43" s="697"/>
      <c r="U43" s="697"/>
      <c r="V43" s="697"/>
      <c r="W43" s="697"/>
      <c r="X43" s="697"/>
      <c r="Y43" s="697"/>
      <c r="Z43" s="697"/>
      <c r="AA43" s="697"/>
      <c r="AB43" s="697"/>
      <c r="AC43" s="697"/>
      <c r="AD43" s="697"/>
      <c r="AE43" s="697"/>
      <c r="AF43" s="697"/>
      <c r="AG43" s="697"/>
      <c r="AH43" s="697"/>
      <c r="AI43" s="697"/>
      <c r="AJ43" s="696"/>
      <c r="AK43" s="695"/>
    </row>
    <row r="44" spans="1:46" s="600" customFormat="1" ht="90" customHeight="1">
      <c r="A44" s="1563"/>
      <c r="B44" s="1564"/>
      <c r="C44" s="1564"/>
      <c r="D44" s="1564"/>
      <c r="E44" s="1566"/>
      <c r="F44" s="1567"/>
      <c r="G44" s="1567"/>
      <c r="H44" s="1567"/>
      <c r="I44" s="1567"/>
      <c r="J44" s="1567"/>
      <c r="K44" s="1567"/>
      <c r="L44" s="1567"/>
      <c r="M44" s="1567"/>
      <c r="N44" s="1567"/>
      <c r="O44" s="1567"/>
      <c r="P44" s="1567"/>
      <c r="Q44" s="1567"/>
      <c r="R44" s="1567"/>
      <c r="S44" s="1567"/>
      <c r="T44" s="1567"/>
      <c r="U44" s="1567"/>
      <c r="V44" s="1567"/>
      <c r="W44" s="1567"/>
      <c r="X44" s="1567"/>
      <c r="Y44" s="1567"/>
      <c r="Z44" s="1567"/>
      <c r="AA44" s="1567"/>
      <c r="AB44" s="1567"/>
      <c r="AC44" s="1567"/>
      <c r="AD44" s="1567"/>
      <c r="AE44" s="1567"/>
      <c r="AF44" s="1567"/>
      <c r="AG44" s="1567"/>
      <c r="AH44" s="1567"/>
      <c r="AI44" s="1567"/>
      <c r="AJ44" s="1567"/>
      <c r="AK44" s="695"/>
    </row>
    <row r="45" spans="1:46" s="600" customFormat="1" ht="6" customHeight="1">
      <c r="A45" s="627"/>
      <c r="B45" s="627"/>
      <c r="C45" s="627"/>
      <c r="D45" s="627"/>
      <c r="E45" s="691"/>
      <c r="F45" s="688"/>
      <c r="G45" s="688"/>
      <c r="H45" s="688"/>
      <c r="I45" s="688"/>
      <c r="J45" s="688"/>
      <c r="K45" s="688"/>
      <c r="L45" s="694"/>
      <c r="M45" s="694"/>
      <c r="N45" s="688"/>
      <c r="O45" s="689"/>
      <c r="P45" s="689"/>
      <c r="Q45" s="689"/>
      <c r="R45" s="689"/>
      <c r="S45" s="689"/>
      <c r="T45" s="689"/>
      <c r="U45" s="688"/>
      <c r="V45" s="688"/>
      <c r="W45" s="690"/>
      <c r="X45" s="688"/>
      <c r="Y45" s="688"/>
      <c r="Z45" s="688"/>
      <c r="AA45" s="689"/>
      <c r="AB45" s="688"/>
      <c r="AC45" s="688"/>
      <c r="AD45" s="688"/>
      <c r="AE45" s="688"/>
      <c r="AF45" s="688"/>
      <c r="AG45" s="688"/>
      <c r="AH45" s="688"/>
      <c r="AI45" s="688"/>
      <c r="AJ45" s="687"/>
    </row>
    <row r="46" spans="1:46" s="600" customFormat="1" ht="8.25" customHeight="1">
      <c r="A46" s="693"/>
      <c r="B46" s="692"/>
      <c r="C46" s="692"/>
      <c r="D46" s="692"/>
      <c r="E46" s="691"/>
      <c r="F46" s="688"/>
      <c r="G46" s="688"/>
      <c r="H46" s="688"/>
      <c r="I46" s="688"/>
      <c r="J46" s="688"/>
      <c r="K46" s="688"/>
      <c r="L46" s="689"/>
      <c r="M46" s="689"/>
      <c r="N46" s="689"/>
      <c r="O46" s="689"/>
      <c r="P46" s="689"/>
      <c r="Q46" s="689"/>
      <c r="R46" s="689"/>
      <c r="S46" s="689"/>
      <c r="T46" s="688"/>
      <c r="U46" s="688"/>
      <c r="V46" s="690"/>
      <c r="W46" s="688"/>
      <c r="X46" s="688"/>
      <c r="Y46" s="688"/>
      <c r="Z46" s="689"/>
      <c r="AA46" s="688"/>
      <c r="AB46" s="688"/>
      <c r="AC46" s="688"/>
      <c r="AD46" s="688"/>
      <c r="AE46" s="688"/>
      <c r="AF46" s="688"/>
      <c r="AG46" s="688"/>
      <c r="AH46" s="688"/>
      <c r="AI46" s="688"/>
      <c r="AJ46" s="687"/>
    </row>
    <row r="47" spans="1:46" ht="12" customHeight="1" thickBot="1">
      <c r="A47" s="686"/>
      <c r="B47" s="686"/>
      <c r="C47" s="686"/>
      <c r="D47" s="686"/>
      <c r="E47" s="686"/>
      <c r="F47" s="686"/>
      <c r="G47" s="686"/>
      <c r="H47" s="686"/>
      <c r="I47" s="686"/>
      <c r="J47" s="686"/>
      <c r="K47" s="686"/>
      <c r="L47" s="686"/>
      <c r="M47" s="686"/>
      <c r="N47" s="686"/>
      <c r="O47" s="686"/>
      <c r="P47" s="686"/>
      <c r="Q47" s="686"/>
      <c r="R47" s="686"/>
      <c r="S47" s="686"/>
      <c r="T47" s="686"/>
      <c r="U47" s="686"/>
      <c r="V47" s="686"/>
      <c r="W47" s="686"/>
      <c r="X47" s="686"/>
      <c r="Y47" s="686"/>
      <c r="Z47" s="686"/>
      <c r="AA47" s="686"/>
      <c r="AB47" s="686"/>
      <c r="AC47" s="686"/>
      <c r="AD47" s="686"/>
      <c r="AE47" s="686"/>
      <c r="AF47" s="686"/>
      <c r="AG47" s="686"/>
      <c r="AH47" s="686"/>
      <c r="AI47" s="686"/>
      <c r="AJ47" s="685"/>
      <c r="AK47" s="684"/>
      <c r="AT47" s="681"/>
    </row>
    <row r="48" spans="1:46" ht="3.75" customHeight="1">
      <c r="A48" s="683"/>
      <c r="B48" s="683"/>
      <c r="C48" s="683"/>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3"/>
      <c r="AI48" s="683"/>
      <c r="AJ48" s="682"/>
      <c r="AK48" s="603"/>
      <c r="AT48" s="681"/>
    </row>
    <row r="49" spans="1:37" ht="15.75" customHeight="1">
      <c r="A49" s="657"/>
      <c r="B49" s="658" t="s">
        <v>81</v>
      </c>
      <c r="C49" s="657"/>
      <c r="D49" s="657"/>
      <c r="E49" s="657"/>
      <c r="F49" s="657"/>
      <c r="G49" s="657"/>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657"/>
      <c r="AG49" s="657"/>
      <c r="AH49" s="657"/>
      <c r="AI49" s="657"/>
      <c r="AJ49" s="667"/>
      <c r="AK49" s="603"/>
    </row>
    <row r="50" spans="1:37" ht="14.25" thickBot="1">
      <c r="A50" s="657"/>
      <c r="B50" s="1592" t="s">
        <v>114</v>
      </c>
      <c r="C50" s="1593"/>
      <c r="D50" s="1593"/>
      <c r="E50" s="1593"/>
      <c r="F50" s="1593"/>
      <c r="G50" s="1593"/>
      <c r="H50" s="1593"/>
      <c r="I50" s="1593"/>
      <c r="J50" s="1593"/>
      <c r="K50" s="1593"/>
      <c r="L50" s="1593"/>
      <c r="M50" s="1593"/>
      <c r="N50" s="1593"/>
      <c r="O50" s="1593"/>
      <c r="P50" s="1593"/>
      <c r="Q50" s="1593"/>
      <c r="R50" s="1593"/>
      <c r="S50" s="1593"/>
      <c r="T50" s="1593"/>
      <c r="U50" s="1593"/>
      <c r="V50" s="1593"/>
      <c r="W50" s="1593"/>
      <c r="X50" s="1593"/>
      <c r="Y50" s="1594"/>
      <c r="Z50" s="1595" t="s">
        <v>77</v>
      </c>
      <c r="AA50" s="1596"/>
      <c r="AB50" s="1596"/>
      <c r="AC50" s="1596"/>
      <c r="AD50" s="1596"/>
      <c r="AE50" s="1596"/>
      <c r="AF50" s="1596"/>
      <c r="AG50" s="1596"/>
      <c r="AH50" s="1597"/>
      <c r="AI50" s="678"/>
      <c r="AJ50" s="667"/>
      <c r="AK50" s="603"/>
    </row>
    <row r="51" spans="1:37" ht="17.25" customHeight="1">
      <c r="A51" s="657"/>
      <c r="B51" s="680"/>
      <c r="C51" s="1598" t="s">
        <v>452</v>
      </c>
      <c r="D51" s="1598"/>
      <c r="E51" s="1598"/>
      <c r="F51" s="1598"/>
      <c r="G51" s="1598"/>
      <c r="H51" s="1598"/>
      <c r="I51" s="1598"/>
      <c r="J51" s="1598"/>
      <c r="K51" s="1598"/>
      <c r="L51" s="1598"/>
      <c r="M51" s="1598"/>
      <c r="N51" s="1598"/>
      <c r="O51" s="1598"/>
      <c r="P51" s="1598"/>
      <c r="Q51" s="1598"/>
      <c r="R51" s="1598"/>
      <c r="S51" s="1598"/>
      <c r="T51" s="1598"/>
      <c r="U51" s="1598"/>
      <c r="V51" s="1598"/>
      <c r="W51" s="1598"/>
      <c r="X51" s="1598"/>
      <c r="Y51" s="1599"/>
      <c r="Z51" s="1600" t="s">
        <v>177</v>
      </c>
      <c r="AA51" s="1601"/>
      <c r="AB51" s="1601"/>
      <c r="AC51" s="1601"/>
      <c r="AD51" s="1601"/>
      <c r="AE51" s="1601"/>
      <c r="AF51" s="1601"/>
      <c r="AG51" s="1601"/>
      <c r="AH51" s="1602"/>
      <c r="AI51" s="678"/>
      <c r="AJ51" s="667"/>
      <c r="AK51" s="603"/>
    </row>
    <row r="52" spans="1:37" ht="25.5" customHeight="1">
      <c r="A52" s="657"/>
      <c r="B52" s="679"/>
      <c r="C52" s="1603" t="s">
        <v>451</v>
      </c>
      <c r="D52" s="1604"/>
      <c r="E52" s="1604"/>
      <c r="F52" s="1604"/>
      <c r="G52" s="1604"/>
      <c r="H52" s="1604"/>
      <c r="I52" s="1604"/>
      <c r="J52" s="1604"/>
      <c r="K52" s="1604"/>
      <c r="L52" s="1604"/>
      <c r="M52" s="1604"/>
      <c r="N52" s="1604"/>
      <c r="O52" s="1604"/>
      <c r="P52" s="1604"/>
      <c r="Q52" s="1604"/>
      <c r="R52" s="1604"/>
      <c r="S52" s="1604"/>
      <c r="T52" s="1604"/>
      <c r="U52" s="1604"/>
      <c r="V52" s="1604"/>
      <c r="W52" s="1604"/>
      <c r="X52" s="1604"/>
      <c r="Y52" s="1605"/>
      <c r="Z52" s="1600" t="s">
        <v>177</v>
      </c>
      <c r="AA52" s="1601"/>
      <c r="AB52" s="1601"/>
      <c r="AC52" s="1601"/>
      <c r="AD52" s="1601"/>
      <c r="AE52" s="1601"/>
      <c r="AF52" s="1601"/>
      <c r="AG52" s="1601"/>
      <c r="AH52" s="1602"/>
      <c r="AI52" s="678"/>
      <c r="AJ52" s="667"/>
      <c r="AK52" s="603"/>
    </row>
    <row r="53" spans="1:37" ht="16.5" customHeight="1">
      <c r="A53" s="657"/>
      <c r="B53" s="674"/>
      <c r="C53" s="1582" t="s">
        <v>450</v>
      </c>
      <c r="D53" s="1582"/>
      <c r="E53" s="1582"/>
      <c r="F53" s="1582"/>
      <c r="G53" s="1582"/>
      <c r="H53" s="1582"/>
      <c r="I53" s="1582"/>
      <c r="J53" s="1582"/>
      <c r="K53" s="1582"/>
      <c r="L53" s="1582"/>
      <c r="M53" s="1582"/>
      <c r="N53" s="1582"/>
      <c r="O53" s="1582"/>
      <c r="P53" s="1582"/>
      <c r="Q53" s="1582"/>
      <c r="R53" s="1582"/>
      <c r="S53" s="1582"/>
      <c r="T53" s="1582"/>
      <c r="U53" s="1582"/>
      <c r="V53" s="1582"/>
      <c r="W53" s="1582"/>
      <c r="X53" s="1582"/>
      <c r="Y53" s="1583"/>
      <c r="Z53" s="1584" t="s">
        <v>79</v>
      </c>
      <c r="AA53" s="1585"/>
      <c r="AB53" s="1585"/>
      <c r="AC53" s="1585"/>
      <c r="AD53" s="1585"/>
      <c r="AE53" s="1585"/>
      <c r="AF53" s="1585"/>
      <c r="AG53" s="1585"/>
      <c r="AH53" s="1586"/>
      <c r="AI53" s="657"/>
      <c r="AJ53" s="667"/>
      <c r="AK53" s="603"/>
    </row>
    <row r="54" spans="1:37" ht="16.5" customHeight="1">
      <c r="A54" s="657"/>
      <c r="B54" s="674"/>
      <c r="C54" s="677" t="s">
        <v>449</v>
      </c>
      <c r="D54" s="676"/>
      <c r="E54" s="676"/>
      <c r="F54" s="676"/>
      <c r="G54" s="676"/>
      <c r="H54" s="676"/>
      <c r="I54" s="676"/>
      <c r="J54" s="676"/>
      <c r="K54" s="676"/>
      <c r="L54" s="676"/>
      <c r="M54" s="676"/>
      <c r="N54" s="676"/>
      <c r="O54" s="676"/>
      <c r="P54" s="676"/>
      <c r="Q54" s="676"/>
      <c r="R54" s="676"/>
      <c r="S54" s="676"/>
      <c r="T54" s="676"/>
      <c r="U54" s="676"/>
      <c r="V54" s="676"/>
      <c r="W54" s="676"/>
      <c r="X54" s="676"/>
      <c r="Y54" s="675"/>
      <c r="Z54" s="1584" t="s">
        <v>80</v>
      </c>
      <c r="AA54" s="1585"/>
      <c r="AB54" s="1585"/>
      <c r="AC54" s="1585"/>
      <c r="AD54" s="1585"/>
      <c r="AE54" s="1585"/>
      <c r="AF54" s="1585"/>
      <c r="AG54" s="1585"/>
      <c r="AH54" s="1586"/>
      <c r="AI54" s="657"/>
      <c r="AJ54" s="667"/>
      <c r="AK54" s="603"/>
    </row>
    <row r="55" spans="1:37" ht="16.5" customHeight="1">
      <c r="A55" s="657"/>
      <c r="B55" s="674"/>
      <c r="C55" s="677" t="s">
        <v>448</v>
      </c>
      <c r="D55" s="676"/>
      <c r="E55" s="676"/>
      <c r="F55" s="676"/>
      <c r="G55" s="676"/>
      <c r="H55" s="676"/>
      <c r="I55" s="676"/>
      <c r="J55" s="676"/>
      <c r="K55" s="676"/>
      <c r="L55" s="676"/>
      <c r="M55" s="676"/>
      <c r="N55" s="676"/>
      <c r="O55" s="676"/>
      <c r="P55" s="676"/>
      <c r="Q55" s="676"/>
      <c r="R55" s="676"/>
      <c r="S55" s="676"/>
      <c r="T55" s="676"/>
      <c r="U55" s="676"/>
      <c r="V55" s="676"/>
      <c r="W55" s="676"/>
      <c r="X55" s="676"/>
      <c r="Y55" s="675"/>
      <c r="Z55" s="1584" t="s">
        <v>447</v>
      </c>
      <c r="AA55" s="1585"/>
      <c r="AB55" s="1585"/>
      <c r="AC55" s="1585"/>
      <c r="AD55" s="1585"/>
      <c r="AE55" s="1585"/>
      <c r="AF55" s="1585"/>
      <c r="AG55" s="1585"/>
      <c r="AH55" s="1586"/>
      <c r="AI55" s="657"/>
      <c r="AJ55" s="667"/>
      <c r="AK55" s="603"/>
    </row>
    <row r="56" spans="1:37" ht="25.5" customHeight="1">
      <c r="A56" s="657"/>
      <c r="B56" s="674"/>
      <c r="C56" s="1587" t="s">
        <v>175</v>
      </c>
      <c r="D56" s="1587"/>
      <c r="E56" s="1587"/>
      <c r="F56" s="1587"/>
      <c r="G56" s="1587"/>
      <c r="H56" s="1587"/>
      <c r="I56" s="1587"/>
      <c r="J56" s="1587"/>
      <c r="K56" s="1587"/>
      <c r="L56" s="1587"/>
      <c r="M56" s="1587"/>
      <c r="N56" s="1587"/>
      <c r="O56" s="1587"/>
      <c r="P56" s="1587"/>
      <c r="Q56" s="1587"/>
      <c r="R56" s="1587"/>
      <c r="S56" s="1587"/>
      <c r="T56" s="1587"/>
      <c r="U56" s="1587"/>
      <c r="V56" s="1587"/>
      <c r="W56" s="1587"/>
      <c r="X56" s="1587"/>
      <c r="Y56" s="1588"/>
      <c r="Z56" s="1589" t="s">
        <v>177</v>
      </c>
      <c r="AA56" s="1590"/>
      <c r="AB56" s="1590"/>
      <c r="AC56" s="1590"/>
      <c r="AD56" s="1590"/>
      <c r="AE56" s="1590"/>
      <c r="AF56" s="1590"/>
      <c r="AG56" s="1590"/>
      <c r="AH56" s="1591"/>
      <c r="AI56" s="657"/>
      <c r="AJ56" s="667"/>
      <c r="AK56" s="603"/>
    </row>
    <row r="57" spans="1:37" ht="25.5" customHeight="1">
      <c r="A57" s="657"/>
      <c r="B57" s="674"/>
      <c r="C57" s="1587" t="s">
        <v>176</v>
      </c>
      <c r="D57" s="1587"/>
      <c r="E57" s="1587"/>
      <c r="F57" s="1587"/>
      <c r="G57" s="1587"/>
      <c r="H57" s="1587"/>
      <c r="I57" s="1587"/>
      <c r="J57" s="1587"/>
      <c r="K57" s="1587"/>
      <c r="L57" s="1587"/>
      <c r="M57" s="1587"/>
      <c r="N57" s="1587"/>
      <c r="O57" s="1587"/>
      <c r="P57" s="1587"/>
      <c r="Q57" s="1587"/>
      <c r="R57" s="1587"/>
      <c r="S57" s="1587"/>
      <c r="T57" s="1587"/>
      <c r="U57" s="1587"/>
      <c r="V57" s="1587"/>
      <c r="W57" s="1587"/>
      <c r="X57" s="1587"/>
      <c r="Y57" s="1588"/>
      <c r="Z57" s="1612" t="s">
        <v>178</v>
      </c>
      <c r="AA57" s="1613"/>
      <c r="AB57" s="1613"/>
      <c r="AC57" s="1613"/>
      <c r="AD57" s="1613"/>
      <c r="AE57" s="1613"/>
      <c r="AF57" s="1613"/>
      <c r="AG57" s="1613"/>
      <c r="AH57" s="1614"/>
      <c r="AI57" s="657"/>
      <c r="AJ57" s="667"/>
      <c r="AK57" s="670"/>
    </row>
    <row r="58" spans="1:37" ht="16.5" customHeight="1" thickBot="1">
      <c r="A58" s="657"/>
      <c r="B58" s="673"/>
      <c r="C58" s="672" t="s">
        <v>145</v>
      </c>
      <c r="D58" s="665"/>
      <c r="E58" s="665"/>
      <c r="F58" s="665"/>
      <c r="G58" s="665"/>
      <c r="H58" s="665"/>
      <c r="I58" s="665"/>
      <c r="J58" s="665"/>
      <c r="K58" s="665"/>
      <c r="L58" s="665"/>
      <c r="M58" s="665"/>
      <c r="N58" s="665"/>
      <c r="O58" s="665"/>
      <c r="P58" s="665"/>
      <c r="Q58" s="665"/>
      <c r="R58" s="665"/>
      <c r="S58" s="665"/>
      <c r="T58" s="665"/>
      <c r="U58" s="665"/>
      <c r="V58" s="665"/>
      <c r="W58" s="665"/>
      <c r="X58" s="665"/>
      <c r="Y58" s="671"/>
      <c r="Z58" s="1615" t="s">
        <v>78</v>
      </c>
      <c r="AA58" s="1616"/>
      <c r="AB58" s="1616"/>
      <c r="AC58" s="1616"/>
      <c r="AD58" s="1616"/>
      <c r="AE58" s="1616"/>
      <c r="AF58" s="1616"/>
      <c r="AG58" s="1616"/>
      <c r="AH58" s="1617"/>
      <c r="AI58" s="657"/>
      <c r="AJ58" s="667"/>
      <c r="AK58" s="670"/>
    </row>
    <row r="59" spans="1:37" ht="4.5" customHeight="1">
      <c r="A59" s="657"/>
      <c r="B59" s="657"/>
      <c r="C59" s="658"/>
      <c r="D59" s="657"/>
      <c r="E59" s="657"/>
      <c r="F59" s="657"/>
      <c r="G59" s="657"/>
      <c r="H59" s="657"/>
      <c r="I59" s="657"/>
      <c r="J59" s="657"/>
      <c r="K59" s="657"/>
      <c r="L59" s="657"/>
      <c r="M59" s="657"/>
      <c r="N59" s="657"/>
      <c r="O59" s="657"/>
      <c r="P59" s="657"/>
      <c r="Q59" s="657"/>
      <c r="R59" s="657"/>
      <c r="S59" s="657"/>
      <c r="T59" s="657"/>
      <c r="U59" s="657"/>
      <c r="V59" s="657"/>
      <c r="W59" s="657"/>
      <c r="X59" s="657"/>
      <c r="Y59" s="657"/>
      <c r="Z59" s="658"/>
      <c r="AA59" s="658"/>
      <c r="AB59" s="658"/>
      <c r="AC59" s="658"/>
      <c r="AD59" s="658"/>
      <c r="AE59" s="658"/>
      <c r="AF59" s="658"/>
      <c r="AG59" s="658"/>
      <c r="AH59" s="658"/>
      <c r="AI59" s="657"/>
      <c r="AJ59" s="667"/>
    </row>
    <row r="60" spans="1:37" ht="12" customHeight="1">
      <c r="A60" s="657"/>
      <c r="B60" s="669" t="s">
        <v>184</v>
      </c>
      <c r="C60" s="668" t="s">
        <v>183</v>
      </c>
      <c r="D60" s="657"/>
      <c r="E60" s="657"/>
      <c r="F60" s="657"/>
      <c r="G60" s="657"/>
      <c r="H60" s="657"/>
      <c r="I60" s="657"/>
      <c r="J60" s="657"/>
      <c r="K60" s="657"/>
      <c r="L60" s="657"/>
      <c r="M60" s="657"/>
      <c r="N60" s="657"/>
      <c r="O60" s="657"/>
      <c r="P60" s="657"/>
      <c r="Q60" s="657"/>
      <c r="R60" s="657"/>
      <c r="S60" s="657"/>
      <c r="T60" s="657"/>
      <c r="U60" s="657"/>
      <c r="V60" s="657"/>
      <c r="W60" s="657"/>
      <c r="X60" s="657"/>
      <c r="Y60" s="657"/>
      <c r="Z60" s="658"/>
      <c r="AA60" s="658"/>
      <c r="AB60" s="658"/>
      <c r="AC60" s="658"/>
      <c r="AD60" s="658"/>
      <c r="AE60" s="658"/>
      <c r="AF60" s="658"/>
      <c r="AG60" s="658"/>
      <c r="AH60" s="658"/>
      <c r="AI60" s="657"/>
      <c r="AJ60" s="667"/>
    </row>
    <row r="61" spans="1:37" ht="12" customHeight="1">
      <c r="A61" s="657"/>
      <c r="B61" s="666" t="s">
        <v>140</v>
      </c>
      <c r="C61" s="1618" t="s">
        <v>446</v>
      </c>
      <c r="D61" s="1618"/>
      <c r="E61" s="1618"/>
      <c r="F61" s="1618"/>
      <c r="G61" s="1618"/>
      <c r="H61" s="1618"/>
      <c r="I61" s="1618"/>
      <c r="J61" s="1618"/>
      <c r="K61" s="1618"/>
      <c r="L61" s="1618"/>
      <c r="M61" s="1618"/>
      <c r="N61" s="1618"/>
      <c r="O61" s="1618"/>
      <c r="P61" s="1618"/>
      <c r="Q61" s="1618"/>
      <c r="R61" s="1618"/>
      <c r="S61" s="1618"/>
      <c r="T61" s="1618"/>
      <c r="U61" s="1618"/>
      <c r="V61" s="1618"/>
      <c r="W61" s="1618"/>
      <c r="X61" s="1618"/>
      <c r="Y61" s="1618"/>
      <c r="Z61" s="1618"/>
      <c r="AA61" s="1618"/>
      <c r="AB61" s="1618"/>
      <c r="AC61" s="1618"/>
      <c r="AD61" s="1618"/>
      <c r="AE61" s="1618"/>
      <c r="AF61" s="1618"/>
      <c r="AG61" s="1618"/>
      <c r="AH61" s="1618"/>
      <c r="AI61" s="1618"/>
      <c r="AJ61" s="1618"/>
    </row>
    <row r="62" spans="1:37" ht="3.75" customHeight="1" thickBot="1">
      <c r="A62" s="665"/>
      <c r="B62" s="665"/>
      <c r="C62" s="664"/>
      <c r="D62" s="664"/>
      <c r="E62" s="664"/>
      <c r="F62" s="664"/>
      <c r="G62" s="664"/>
      <c r="H62" s="664"/>
      <c r="I62" s="664"/>
      <c r="J62" s="664"/>
      <c r="K62" s="664"/>
      <c r="L62" s="664"/>
      <c r="M62" s="664"/>
      <c r="N62" s="664"/>
      <c r="O62" s="664"/>
      <c r="P62" s="664"/>
      <c r="Q62" s="664"/>
      <c r="R62" s="664"/>
      <c r="S62" s="664"/>
      <c r="T62" s="664"/>
      <c r="U62" s="664"/>
      <c r="V62" s="664"/>
      <c r="W62" s="664"/>
      <c r="X62" s="664"/>
      <c r="Y62" s="664"/>
      <c r="Z62" s="664"/>
      <c r="AA62" s="664"/>
      <c r="AB62" s="664"/>
      <c r="AC62" s="664"/>
      <c r="AD62" s="664"/>
      <c r="AE62" s="664"/>
      <c r="AF62" s="664"/>
      <c r="AG62" s="664"/>
      <c r="AH62" s="664"/>
      <c r="AI62" s="664"/>
      <c r="AJ62" s="663"/>
    </row>
    <row r="63" spans="1:37" ht="1.5" customHeight="1">
      <c r="A63" s="662"/>
      <c r="B63" s="661"/>
      <c r="C63" s="661"/>
      <c r="D63" s="661"/>
      <c r="E63" s="661"/>
      <c r="F63" s="661"/>
      <c r="G63" s="661"/>
      <c r="H63" s="661"/>
      <c r="I63" s="661"/>
      <c r="J63" s="661"/>
      <c r="K63" s="661"/>
      <c r="L63" s="661"/>
      <c r="M63" s="661"/>
      <c r="N63" s="661"/>
      <c r="O63" s="661"/>
      <c r="P63" s="661"/>
      <c r="Q63" s="661"/>
      <c r="R63" s="661"/>
      <c r="S63" s="661"/>
      <c r="T63" s="661"/>
      <c r="U63" s="661"/>
      <c r="V63" s="661"/>
      <c r="W63" s="661"/>
      <c r="X63" s="661"/>
      <c r="Y63" s="661"/>
      <c r="Z63" s="661"/>
      <c r="AA63" s="661"/>
      <c r="AB63" s="661"/>
      <c r="AC63" s="661"/>
      <c r="AD63" s="661"/>
      <c r="AE63" s="661"/>
      <c r="AF63" s="661"/>
      <c r="AG63" s="661"/>
      <c r="AH63" s="661"/>
      <c r="AI63" s="661"/>
      <c r="AJ63" s="660"/>
    </row>
    <row r="64" spans="1:37" ht="30.75" customHeight="1">
      <c r="A64" s="659"/>
      <c r="B64" s="1619" t="s">
        <v>348</v>
      </c>
      <c r="C64" s="1619"/>
      <c r="D64" s="1619"/>
      <c r="E64" s="1619"/>
      <c r="F64" s="1619"/>
      <c r="G64" s="1619"/>
      <c r="H64" s="1619"/>
      <c r="I64" s="1619"/>
      <c r="J64" s="1619"/>
      <c r="K64" s="1619"/>
      <c r="L64" s="1619"/>
      <c r="M64" s="1619"/>
      <c r="N64" s="1619"/>
      <c r="O64" s="1619"/>
      <c r="P64" s="1619"/>
      <c r="Q64" s="1619"/>
      <c r="R64" s="1619"/>
      <c r="S64" s="1619"/>
      <c r="T64" s="1619"/>
      <c r="U64" s="1619"/>
      <c r="V64" s="1619"/>
      <c r="W64" s="1619"/>
      <c r="X64" s="1619"/>
      <c r="Y64" s="1619"/>
      <c r="Z64" s="1619"/>
      <c r="AA64" s="1619"/>
      <c r="AB64" s="1619"/>
      <c r="AC64" s="1619"/>
      <c r="AD64" s="1619"/>
      <c r="AE64" s="1619"/>
      <c r="AF64" s="1619"/>
      <c r="AG64" s="1619"/>
      <c r="AH64" s="1619"/>
      <c r="AI64" s="1619"/>
      <c r="AJ64" s="656"/>
    </row>
    <row r="65" spans="1:36" ht="4.5" customHeight="1">
      <c r="A65" s="659"/>
      <c r="B65" s="658"/>
      <c r="C65" s="657"/>
      <c r="D65" s="657"/>
      <c r="E65" s="657"/>
      <c r="F65" s="657"/>
      <c r="G65" s="657"/>
      <c r="H65" s="657"/>
      <c r="I65" s="657"/>
      <c r="J65" s="657"/>
      <c r="K65" s="657"/>
      <c r="L65" s="657"/>
      <c r="M65" s="657"/>
      <c r="N65" s="657"/>
      <c r="O65" s="657"/>
      <c r="P65" s="657"/>
      <c r="Q65" s="657"/>
      <c r="R65" s="657"/>
      <c r="S65" s="657"/>
      <c r="T65" s="657"/>
      <c r="U65" s="657"/>
      <c r="V65" s="657"/>
      <c r="W65" s="657"/>
      <c r="X65" s="657"/>
      <c r="Y65" s="657"/>
      <c r="Z65" s="657"/>
      <c r="AA65" s="657"/>
      <c r="AB65" s="657"/>
      <c r="AC65" s="657"/>
      <c r="AD65" s="657"/>
      <c r="AE65" s="657"/>
      <c r="AF65" s="657"/>
      <c r="AG65" s="657"/>
      <c r="AH65" s="657"/>
      <c r="AI65" s="657"/>
      <c r="AJ65" s="656"/>
    </row>
    <row r="66" spans="1:36" s="641" customFormat="1" ht="13.5" customHeight="1">
      <c r="A66" s="655"/>
      <c r="B66" s="654" t="s">
        <v>33</v>
      </c>
      <c r="C66" s="654"/>
      <c r="D66" s="1620">
        <v>4</v>
      </c>
      <c r="E66" s="1621"/>
      <c r="F66" s="654" t="s">
        <v>5</v>
      </c>
      <c r="G66" s="1622"/>
      <c r="H66" s="1623"/>
      <c r="I66" s="654" t="s">
        <v>4</v>
      </c>
      <c r="J66" s="1622"/>
      <c r="K66" s="1623"/>
      <c r="L66" s="654" t="s">
        <v>3</v>
      </c>
      <c r="M66" s="653"/>
      <c r="N66" s="1624" t="s">
        <v>6</v>
      </c>
      <c r="O66" s="1624"/>
      <c r="P66" s="1624"/>
      <c r="Q66" s="1625" t="str">
        <f>IF(G9="","",G9)</f>
        <v/>
      </c>
      <c r="R66" s="1625"/>
      <c r="S66" s="1625"/>
      <c r="T66" s="1625"/>
      <c r="U66" s="1625"/>
      <c r="V66" s="1625"/>
      <c r="W66" s="1625"/>
      <c r="X66" s="1625"/>
      <c r="Y66" s="1625"/>
      <c r="Z66" s="1625"/>
      <c r="AA66" s="1625"/>
      <c r="AB66" s="1625"/>
      <c r="AC66" s="1625"/>
      <c r="AD66" s="1625"/>
      <c r="AE66" s="1625"/>
      <c r="AF66" s="1625"/>
      <c r="AG66" s="1625"/>
      <c r="AH66" s="1625"/>
      <c r="AI66" s="1625"/>
      <c r="AJ66" s="1626"/>
    </row>
    <row r="67" spans="1:36" s="641" customFormat="1" ht="13.5" customHeight="1">
      <c r="A67" s="652"/>
      <c r="B67" s="651"/>
      <c r="C67" s="650"/>
      <c r="D67" s="650"/>
      <c r="E67" s="650"/>
      <c r="F67" s="650"/>
      <c r="G67" s="650"/>
      <c r="H67" s="650"/>
      <c r="I67" s="650"/>
      <c r="J67" s="650"/>
      <c r="K67" s="650"/>
      <c r="L67" s="650"/>
      <c r="M67" s="650"/>
      <c r="N67" s="1606" t="s">
        <v>110</v>
      </c>
      <c r="O67" s="1606"/>
      <c r="P67" s="1606"/>
      <c r="Q67" s="1607" t="s">
        <v>111</v>
      </c>
      <c r="R67" s="1607"/>
      <c r="S67" s="1608"/>
      <c r="T67" s="1608"/>
      <c r="U67" s="1608"/>
      <c r="V67" s="1608"/>
      <c r="W67" s="1608"/>
      <c r="X67" s="1609" t="s">
        <v>112</v>
      </c>
      <c r="Y67" s="1609"/>
      <c r="Z67" s="1608"/>
      <c r="AA67" s="1608"/>
      <c r="AB67" s="1608"/>
      <c r="AC67" s="1608"/>
      <c r="AD67" s="1608"/>
      <c r="AE67" s="1608"/>
      <c r="AF67" s="1608"/>
      <c r="AG67" s="1608"/>
      <c r="AH67" s="1608"/>
      <c r="AI67" s="1610"/>
      <c r="AJ67" s="1611"/>
    </row>
    <row r="68" spans="1:36" s="641" customFormat="1" ht="4.5" customHeight="1" thickBot="1">
      <c r="A68" s="649"/>
      <c r="B68" s="647"/>
      <c r="C68" s="648"/>
      <c r="D68" s="648"/>
      <c r="E68" s="648"/>
      <c r="F68" s="648"/>
      <c r="G68" s="648"/>
      <c r="H68" s="648"/>
      <c r="I68" s="648"/>
      <c r="J68" s="648"/>
      <c r="K68" s="648"/>
      <c r="L68" s="648"/>
      <c r="M68" s="648"/>
      <c r="N68" s="648"/>
      <c r="O68" s="648"/>
      <c r="P68" s="647"/>
      <c r="Q68" s="646"/>
      <c r="R68" s="645"/>
      <c r="S68" s="645"/>
      <c r="T68" s="645"/>
      <c r="U68" s="645"/>
      <c r="V68" s="645"/>
      <c r="W68" s="644"/>
      <c r="X68" s="644"/>
      <c r="Y68" s="644"/>
      <c r="Z68" s="644"/>
      <c r="AA68" s="644"/>
      <c r="AB68" s="644"/>
      <c r="AC68" s="644"/>
      <c r="AD68" s="644"/>
      <c r="AE68" s="644"/>
      <c r="AF68" s="644"/>
      <c r="AG68" s="644"/>
      <c r="AH68" s="644"/>
      <c r="AI68" s="643"/>
      <c r="AJ68" s="642"/>
    </row>
    <row r="69" spans="1:36" ht="13.5" customHeight="1">
      <c r="A69" s="640"/>
      <c r="B69" s="639"/>
      <c r="C69" s="638"/>
      <c r="D69" s="638"/>
      <c r="E69" s="638"/>
      <c r="F69" s="638"/>
      <c r="G69" s="638"/>
      <c r="H69" s="638"/>
      <c r="I69" s="638"/>
      <c r="J69" s="638"/>
      <c r="K69" s="638"/>
      <c r="L69" s="638"/>
      <c r="M69" s="638"/>
      <c r="N69" s="638"/>
      <c r="O69" s="638"/>
      <c r="P69" s="638"/>
      <c r="Q69" s="638"/>
      <c r="R69" s="638"/>
      <c r="S69" s="638"/>
      <c r="T69" s="638"/>
      <c r="U69" s="638"/>
      <c r="V69" s="638"/>
      <c r="W69" s="638"/>
      <c r="X69" s="638"/>
      <c r="Y69" s="638"/>
      <c r="Z69" s="638"/>
      <c r="AA69" s="638"/>
      <c r="AB69" s="638"/>
      <c r="AC69" s="638"/>
      <c r="AD69" s="638"/>
      <c r="AE69" s="638"/>
      <c r="AF69" s="638"/>
      <c r="AG69" s="638"/>
      <c r="AH69" s="638"/>
      <c r="AI69" s="638"/>
      <c r="AJ69" s="637"/>
    </row>
    <row r="70" spans="1:36">
      <c r="B70" s="636"/>
    </row>
    <row r="71" spans="1:36" ht="17.25">
      <c r="A71" s="632"/>
      <c r="B71" s="635"/>
      <c r="C71" s="632"/>
      <c r="D71" s="632"/>
      <c r="E71" s="632"/>
      <c r="F71" s="632"/>
      <c r="G71" s="632"/>
      <c r="H71" s="632"/>
      <c r="I71" s="632"/>
      <c r="J71" s="632"/>
      <c r="K71" s="632"/>
      <c r="L71" s="632"/>
      <c r="M71" s="632"/>
      <c r="N71" s="632"/>
      <c r="O71" s="632"/>
      <c r="P71" s="632"/>
      <c r="Q71" s="632"/>
      <c r="R71" s="632"/>
      <c r="S71" s="632"/>
      <c r="T71" s="632"/>
      <c r="U71" s="632"/>
      <c r="V71" s="632"/>
      <c r="W71" s="632"/>
      <c r="X71" s="632"/>
      <c r="Y71" s="632"/>
      <c r="Z71" s="632"/>
      <c r="AA71" s="632"/>
      <c r="AB71" s="632"/>
      <c r="AC71" s="632"/>
      <c r="AD71" s="632"/>
      <c r="AE71" s="634"/>
      <c r="AF71" s="632"/>
      <c r="AG71" s="632"/>
      <c r="AH71" s="632"/>
      <c r="AI71" s="632"/>
      <c r="AJ71" s="632"/>
    </row>
    <row r="72" spans="1:36">
      <c r="A72" s="633"/>
      <c r="B72" s="632" t="s">
        <v>19</v>
      </c>
      <c r="C72" s="633"/>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I72" s="633"/>
      <c r="AJ72" s="633"/>
    </row>
    <row r="73" spans="1:36">
      <c r="A73" s="633"/>
      <c r="B73" s="633"/>
      <c r="C73" s="633"/>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c r="AF73" s="633"/>
      <c r="AG73" s="633"/>
      <c r="AH73" s="633"/>
      <c r="AI73" s="633"/>
      <c r="AJ73" s="633"/>
    </row>
    <row r="74" spans="1:36">
      <c r="A74" s="633"/>
      <c r="B74" s="633"/>
      <c r="C74" s="633"/>
      <c r="D74" s="633"/>
      <c r="E74" s="633"/>
      <c r="F74" s="633"/>
      <c r="G74" s="633"/>
      <c r="H74" s="633"/>
      <c r="I74" s="633"/>
      <c r="J74" s="633"/>
      <c r="K74" s="633"/>
      <c r="L74" s="633"/>
      <c r="M74" s="633"/>
      <c r="N74" s="633"/>
      <c r="O74" s="633"/>
      <c r="P74" s="633"/>
      <c r="Q74" s="633"/>
      <c r="R74" s="633"/>
      <c r="S74" s="633"/>
      <c r="T74" s="633"/>
      <c r="U74" s="633"/>
      <c r="V74" s="633"/>
      <c r="W74" s="633"/>
      <c r="X74" s="633"/>
      <c r="Y74" s="633"/>
      <c r="Z74" s="633"/>
      <c r="AA74" s="633"/>
      <c r="AB74" s="633"/>
      <c r="AC74" s="633"/>
      <c r="AD74" s="633"/>
      <c r="AE74" s="633"/>
      <c r="AF74" s="633"/>
      <c r="AG74" s="633"/>
      <c r="AH74" s="633"/>
      <c r="AI74" s="633"/>
      <c r="AJ74" s="633"/>
    </row>
    <row r="75" spans="1:36">
      <c r="A75" s="633"/>
      <c r="B75" s="633"/>
      <c r="C75" s="633"/>
      <c r="D75" s="633"/>
      <c r="E75" s="633"/>
      <c r="F75" s="633"/>
      <c r="G75" s="633"/>
      <c r="H75" s="633"/>
      <c r="I75" s="633"/>
      <c r="J75" s="633"/>
      <c r="K75" s="633"/>
      <c r="L75" s="633"/>
      <c r="M75" s="633"/>
      <c r="N75" s="633"/>
      <c r="O75" s="633"/>
      <c r="P75" s="633"/>
      <c r="Q75" s="633"/>
      <c r="R75" s="633"/>
      <c r="S75" s="633"/>
      <c r="T75" s="633"/>
      <c r="U75" s="633"/>
      <c r="V75" s="633"/>
      <c r="W75" s="633"/>
      <c r="X75" s="633"/>
      <c r="Y75" s="633"/>
      <c r="Z75" s="633"/>
      <c r="AA75" s="633"/>
      <c r="AB75" s="633"/>
      <c r="AC75" s="633"/>
      <c r="AD75" s="633"/>
      <c r="AE75" s="633"/>
      <c r="AF75" s="633"/>
      <c r="AG75" s="633"/>
      <c r="AH75" s="633"/>
      <c r="AI75" s="633"/>
      <c r="AJ75" s="633"/>
    </row>
    <row r="76" spans="1:36">
      <c r="A76" s="633"/>
      <c r="B76" s="633"/>
      <c r="C76" s="633"/>
      <c r="D76" s="633"/>
      <c r="E76" s="633"/>
      <c r="F76" s="633"/>
      <c r="G76" s="633"/>
      <c r="H76" s="633"/>
      <c r="I76" s="633"/>
      <c r="J76" s="633"/>
      <c r="K76" s="633"/>
      <c r="L76" s="633"/>
      <c r="M76" s="633"/>
      <c r="N76" s="633"/>
      <c r="O76" s="633"/>
      <c r="P76" s="633"/>
      <c r="Q76" s="633"/>
      <c r="R76" s="633"/>
      <c r="S76" s="633"/>
      <c r="T76" s="633"/>
      <c r="U76" s="633"/>
      <c r="V76" s="633"/>
      <c r="W76" s="633"/>
      <c r="X76" s="633"/>
      <c r="Y76" s="633"/>
      <c r="Z76" s="633"/>
      <c r="AA76" s="633"/>
      <c r="AB76" s="633"/>
      <c r="AC76" s="633"/>
      <c r="AD76" s="633"/>
      <c r="AE76" s="633"/>
      <c r="AF76" s="633"/>
      <c r="AG76" s="633"/>
      <c r="AH76" s="633"/>
      <c r="AI76" s="633"/>
      <c r="AJ76" s="633"/>
    </row>
    <row r="77" spans="1:36">
      <c r="A77" s="633"/>
      <c r="B77" s="633"/>
      <c r="C77" s="633"/>
      <c r="D77" s="633"/>
      <c r="E77" s="633"/>
      <c r="F77" s="633"/>
      <c r="G77" s="633"/>
      <c r="H77" s="633"/>
      <c r="I77" s="633"/>
      <c r="J77" s="633"/>
      <c r="K77" s="633"/>
      <c r="L77" s="633"/>
      <c r="M77" s="633"/>
      <c r="N77" s="633"/>
      <c r="O77" s="633"/>
      <c r="P77" s="633"/>
      <c r="Q77" s="633"/>
      <c r="R77" s="633"/>
      <c r="S77" s="633"/>
      <c r="T77" s="633"/>
      <c r="U77" s="633"/>
      <c r="V77" s="633"/>
      <c r="W77" s="633"/>
      <c r="X77" s="633"/>
      <c r="Y77" s="633"/>
      <c r="Z77" s="633"/>
      <c r="AA77" s="633"/>
      <c r="AB77" s="633"/>
      <c r="AC77" s="633"/>
      <c r="AD77" s="633"/>
      <c r="AE77" s="633"/>
      <c r="AF77" s="633"/>
      <c r="AG77" s="633"/>
      <c r="AH77" s="633"/>
      <c r="AI77" s="633"/>
      <c r="AJ77" s="633"/>
    </row>
    <row r="78" spans="1:36">
      <c r="A78" s="633"/>
      <c r="B78" s="633"/>
      <c r="C78" s="633"/>
      <c r="D78" s="633"/>
      <c r="E78" s="633"/>
      <c r="F78" s="633"/>
      <c r="G78" s="633"/>
      <c r="H78" s="633"/>
      <c r="I78" s="633"/>
      <c r="J78" s="633"/>
      <c r="K78" s="633"/>
      <c r="L78" s="633"/>
      <c r="M78" s="633"/>
      <c r="N78" s="633"/>
      <c r="O78" s="633"/>
      <c r="P78" s="633"/>
      <c r="Q78" s="633"/>
      <c r="R78" s="633"/>
      <c r="S78" s="633"/>
      <c r="T78" s="633"/>
      <c r="U78" s="633"/>
      <c r="V78" s="633"/>
      <c r="W78" s="633"/>
      <c r="X78" s="633"/>
      <c r="Y78" s="633"/>
      <c r="Z78" s="633"/>
      <c r="AA78" s="633"/>
      <c r="AB78" s="633"/>
      <c r="AC78" s="633"/>
      <c r="AD78" s="633"/>
      <c r="AE78" s="633"/>
      <c r="AF78" s="633"/>
      <c r="AG78" s="633"/>
      <c r="AH78" s="633"/>
      <c r="AI78" s="633"/>
      <c r="AJ78" s="633"/>
    </row>
    <row r="79" spans="1:36">
      <c r="A79" s="633"/>
      <c r="B79" s="633"/>
      <c r="C79" s="633"/>
      <c r="D79" s="633"/>
      <c r="E79" s="633"/>
      <c r="F79" s="633"/>
      <c r="G79" s="633"/>
      <c r="H79" s="633"/>
      <c r="I79" s="633"/>
      <c r="J79" s="633"/>
      <c r="K79" s="633"/>
      <c r="L79" s="633"/>
      <c r="M79" s="633"/>
      <c r="N79" s="633"/>
      <c r="O79" s="633"/>
      <c r="P79" s="633"/>
      <c r="Q79" s="633"/>
      <c r="R79" s="633"/>
      <c r="S79" s="633"/>
      <c r="T79" s="633"/>
      <c r="U79" s="633"/>
      <c r="V79" s="633"/>
      <c r="W79" s="633"/>
      <c r="X79" s="633"/>
      <c r="Y79" s="633"/>
      <c r="Z79" s="633"/>
      <c r="AA79" s="633"/>
      <c r="AB79" s="633"/>
      <c r="AC79" s="633"/>
      <c r="AD79" s="633"/>
      <c r="AE79" s="633"/>
      <c r="AF79" s="633"/>
      <c r="AG79" s="633"/>
      <c r="AH79" s="633"/>
      <c r="AI79" s="633"/>
      <c r="AJ79" s="633"/>
    </row>
    <row r="80" spans="1:36">
      <c r="A80" s="633"/>
      <c r="B80" s="633"/>
      <c r="C80" s="633"/>
      <c r="D80" s="633"/>
      <c r="E80" s="633"/>
      <c r="F80" s="633"/>
      <c r="G80" s="633"/>
      <c r="H80" s="633"/>
      <c r="I80" s="633"/>
      <c r="J80" s="633"/>
      <c r="K80" s="633"/>
      <c r="L80" s="633"/>
      <c r="M80" s="633"/>
      <c r="N80" s="633"/>
      <c r="O80" s="633"/>
      <c r="P80" s="633"/>
      <c r="Q80" s="633"/>
      <c r="R80" s="633"/>
      <c r="S80" s="633"/>
      <c r="T80" s="633"/>
      <c r="U80" s="633"/>
      <c r="V80" s="633"/>
      <c r="W80" s="633"/>
      <c r="X80" s="633"/>
      <c r="Y80" s="633"/>
      <c r="Z80" s="633"/>
      <c r="AA80" s="633"/>
      <c r="AB80" s="633"/>
      <c r="AC80" s="633"/>
      <c r="AD80" s="633"/>
      <c r="AE80" s="633"/>
      <c r="AF80" s="633"/>
      <c r="AG80" s="633"/>
      <c r="AH80" s="633"/>
      <c r="AI80" s="633"/>
      <c r="AJ80" s="633"/>
    </row>
    <row r="81" spans="1:36">
      <c r="A81" s="633"/>
      <c r="B81" s="633"/>
      <c r="C81" s="633"/>
      <c r="D81" s="633"/>
      <c r="E81" s="633"/>
      <c r="F81" s="633"/>
      <c r="G81" s="633"/>
      <c r="H81" s="633"/>
      <c r="I81" s="633"/>
      <c r="J81" s="633"/>
      <c r="K81" s="633"/>
      <c r="L81" s="633"/>
      <c r="M81" s="633"/>
      <c r="N81" s="633"/>
      <c r="O81" s="633"/>
      <c r="P81" s="633"/>
      <c r="Q81" s="633"/>
      <c r="R81" s="633"/>
      <c r="S81" s="633"/>
      <c r="T81" s="633"/>
      <c r="U81" s="633"/>
      <c r="V81" s="633"/>
      <c r="W81" s="633"/>
      <c r="X81" s="633"/>
      <c r="Y81" s="633"/>
      <c r="Z81" s="633"/>
      <c r="AA81" s="633"/>
      <c r="AB81" s="633"/>
      <c r="AC81" s="633"/>
      <c r="AD81" s="633"/>
      <c r="AE81" s="633"/>
      <c r="AF81" s="633"/>
      <c r="AG81" s="633"/>
      <c r="AH81" s="633"/>
      <c r="AI81" s="633"/>
      <c r="AJ81" s="633"/>
    </row>
    <row r="82" spans="1:36">
      <c r="A82" s="633"/>
      <c r="B82" s="633"/>
      <c r="C82" s="633"/>
      <c r="D82" s="633"/>
      <c r="E82" s="633"/>
      <c r="F82" s="633"/>
      <c r="G82" s="633"/>
      <c r="H82" s="633"/>
      <c r="I82" s="633"/>
      <c r="J82" s="633"/>
      <c r="K82" s="633"/>
      <c r="L82" s="633"/>
      <c r="M82" s="633"/>
      <c r="N82" s="633"/>
      <c r="O82" s="633"/>
      <c r="P82" s="633"/>
      <c r="Q82" s="633"/>
      <c r="R82" s="633"/>
      <c r="S82" s="633"/>
      <c r="T82" s="633"/>
      <c r="U82" s="633"/>
      <c r="V82" s="633"/>
      <c r="W82" s="633"/>
      <c r="X82" s="633"/>
      <c r="Y82" s="633"/>
      <c r="Z82" s="633"/>
      <c r="AA82" s="633"/>
      <c r="AB82" s="633"/>
      <c r="AC82" s="633"/>
      <c r="AD82" s="633"/>
      <c r="AE82" s="633"/>
      <c r="AF82" s="633"/>
      <c r="AG82" s="633"/>
      <c r="AH82" s="633"/>
      <c r="AI82" s="633"/>
      <c r="AJ82" s="633"/>
    </row>
    <row r="83" spans="1:36">
      <c r="A83" s="633"/>
      <c r="B83" s="633"/>
      <c r="C83" s="633"/>
      <c r="D83" s="633"/>
      <c r="E83" s="633"/>
      <c r="F83" s="633"/>
      <c r="G83" s="633"/>
      <c r="H83" s="633"/>
      <c r="I83" s="633"/>
      <c r="J83" s="633"/>
      <c r="K83" s="633"/>
      <c r="L83" s="633"/>
      <c r="M83" s="633"/>
      <c r="N83" s="633"/>
      <c r="O83" s="633"/>
      <c r="P83" s="633"/>
      <c r="Q83" s="633"/>
      <c r="R83" s="633"/>
      <c r="S83" s="633"/>
      <c r="T83" s="633"/>
      <c r="U83" s="633"/>
      <c r="V83" s="633"/>
      <c r="W83" s="633"/>
      <c r="X83" s="633"/>
      <c r="Y83" s="633"/>
      <c r="Z83" s="633"/>
      <c r="AA83" s="633"/>
      <c r="AB83" s="633"/>
      <c r="AC83" s="633"/>
      <c r="AD83" s="633"/>
      <c r="AE83" s="633"/>
      <c r="AF83" s="633"/>
      <c r="AG83" s="633"/>
      <c r="AH83" s="633"/>
      <c r="AI83" s="633"/>
      <c r="AJ83" s="633"/>
    </row>
    <row r="84" spans="1:36">
      <c r="A84" s="633"/>
      <c r="B84" s="633"/>
      <c r="C84" s="633"/>
      <c r="D84" s="633"/>
      <c r="E84" s="633"/>
      <c r="F84" s="633"/>
      <c r="G84" s="633"/>
      <c r="H84" s="633"/>
      <c r="I84" s="633"/>
      <c r="J84" s="633"/>
      <c r="K84" s="633"/>
      <c r="L84" s="633"/>
      <c r="M84" s="633"/>
      <c r="N84" s="633"/>
      <c r="O84" s="633"/>
      <c r="P84" s="633"/>
      <c r="Q84" s="633"/>
      <c r="R84" s="633"/>
      <c r="S84" s="633"/>
      <c r="T84" s="633"/>
      <c r="U84" s="633"/>
      <c r="V84" s="633"/>
      <c r="W84" s="633"/>
      <c r="X84" s="633"/>
      <c r="Y84" s="633"/>
      <c r="Z84" s="633"/>
      <c r="AA84" s="633"/>
      <c r="AB84" s="633"/>
      <c r="AC84" s="633"/>
      <c r="AD84" s="633"/>
      <c r="AE84" s="633"/>
      <c r="AF84" s="633"/>
      <c r="AG84" s="633"/>
      <c r="AH84" s="633"/>
      <c r="AI84" s="633"/>
      <c r="AJ84" s="633"/>
    </row>
    <row r="85" spans="1:36">
      <c r="A85" s="633"/>
      <c r="B85" s="633"/>
      <c r="C85" s="633"/>
      <c r="D85" s="633"/>
      <c r="E85" s="633"/>
      <c r="F85" s="633"/>
      <c r="G85" s="633"/>
      <c r="H85" s="633"/>
      <c r="I85" s="633"/>
      <c r="J85" s="633"/>
      <c r="K85" s="633"/>
      <c r="L85" s="633"/>
      <c r="M85" s="633"/>
      <c r="N85" s="633"/>
      <c r="O85" s="633"/>
      <c r="P85" s="633"/>
      <c r="Q85" s="633"/>
      <c r="R85" s="633"/>
      <c r="S85" s="633"/>
      <c r="T85" s="633"/>
      <c r="U85" s="633"/>
      <c r="V85" s="633"/>
      <c r="W85" s="633"/>
      <c r="X85" s="633"/>
      <c r="Y85" s="633"/>
      <c r="Z85" s="633"/>
      <c r="AA85" s="633"/>
      <c r="AB85" s="633"/>
      <c r="AC85" s="633"/>
      <c r="AD85" s="633"/>
      <c r="AE85" s="633"/>
      <c r="AF85" s="633"/>
      <c r="AG85" s="633"/>
      <c r="AH85" s="633"/>
      <c r="AI85" s="633"/>
      <c r="AJ85" s="633"/>
    </row>
    <row r="86" spans="1:36">
      <c r="A86" s="633"/>
      <c r="B86" s="633"/>
      <c r="C86" s="633"/>
      <c r="D86" s="633"/>
      <c r="E86" s="633"/>
      <c r="F86" s="633"/>
      <c r="G86" s="633"/>
      <c r="H86" s="633"/>
      <c r="I86" s="633"/>
      <c r="J86" s="633"/>
      <c r="K86" s="633"/>
      <c r="L86" s="633"/>
      <c r="M86" s="633"/>
      <c r="N86" s="633"/>
      <c r="O86" s="633"/>
      <c r="P86" s="633"/>
      <c r="Q86" s="633"/>
      <c r="R86" s="633"/>
      <c r="S86" s="633"/>
      <c r="T86" s="633"/>
      <c r="U86" s="633"/>
      <c r="V86" s="633"/>
      <c r="W86" s="633"/>
      <c r="X86" s="633"/>
      <c r="Y86" s="633"/>
      <c r="Z86" s="633"/>
      <c r="AA86" s="633"/>
      <c r="AB86" s="633"/>
      <c r="AC86" s="633"/>
      <c r="AD86" s="633"/>
      <c r="AE86" s="633"/>
      <c r="AF86" s="633"/>
      <c r="AG86" s="633"/>
      <c r="AH86" s="633"/>
      <c r="AI86" s="633"/>
      <c r="AJ86" s="633"/>
    </row>
    <row r="87" spans="1:36">
      <c r="A87" s="633"/>
      <c r="B87" s="633"/>
      <c r="C87" s="633"/>
      <c r="D87" s="633"/>
      <c r="E87" s="633"/>
      <c r="F87" s="633"/>
      <c r="G87" s="633"/>
      <c r="H87" s="633"/>
      <c r="I87" s="633"/>
      <c r="J87" s="633"/>
      <c r="K87" s="633"/>
      <c r="L87" s="633"/>
      <c r="M87" s="633"/>
      <c r="N87" s="633"/>
      <c r="O87" s="633"/>
      <c r="P87" s="633"/>
      <c r="Q87" s="633"/>
      <c r="R87" s="633"/>
      <c r="S87" s="633"/>
      <c r="T87" s="633"/>
      <c r="U87" s="633"/>
      <c r="V87" s="633"/>
      <c r="W87" s="633"/>
      <c r="X87" s="633"/>
      <c r="Y87" s="633"/>
      <c r="Z87" s="633"/>
      <c r="AA87" s="633"/>
      <c r="AB87" s="633"/>
      <c r="AC87" s="633"/>
      <c r="AD87" s="633"/>
      <c r="AE87" s="633"/>
      <c r="AF87" s="633"/>
      <c r="AG87" s="633"/>
      <c r="AH87" s="633"/>
      <c r="AI87" s="633"/>
      <c r="AJ87" s="633"/>
    </row>
    <row r="88" spans="1:36">
      <c r="A88" s="633"/>
      <c r="B88" s="633"/>
      <c r="C88" s="633"/>
      <c r="D88" s="633"/>
      <c r="E88" s="633"/>
      <c r="F88" s="633"/>
      <c r="G88" s="633"/>
      <c r="H88" s="633"/>
      <c r="I88" s="633"/>
      <c r="J88" s="633"/>
      <c r="K88" s="633"/>
      <c r="L88" s="633"/>
      <c r="M88" s="633"/>
      <c r="N88" s="633"/>
      <c r="O88" s="633"/>
      <c r="P88" s="633"/>
      <c r="Q88" s="633"/>
      <c r="R88" s="633"/>
      <c r="S88" s="633"/>
      <c r="T88" s="633"/>
      <c r="U88" s="633"/>
      <c r="V88" s="633"/>
      <c r="W88" s="633"/>
      <c r="X88" s="633"/>
      <c r="Y88" s="633"/>
      <c r="Z88" s="633"/>
      <c r="AA88" s="633"/>
      <c r="AB88" s="633"/>
      <c r="AC88" s="633"/>
      <c r="AD88" s="633"/>
      <c r="AE88" s="633"/>
      <c r="AF88" s="633"/>
      <c r="AG88" s="633"/>
      <c r="AH88" s="633"/>
      <c r="AI88" s="633"/>
      <c r="AJ88" s="633"/>
    </row>
    <row r="89" spans="1:36">
      <c r="A89" s="633"/>
      <c r="B89" s="633"/>
      <c r="C89" s="633"/>
      <c r="D89" s="633"/>
      <c r="E89" s="633"/>
      <c r="F89" s="633"/>
      <c r="G89" s="633"/>
      <c r="H89" s="633"/>
      <c r="I89" s="633"/>
      <c r="J89" s="633"/>
      <c r="K89" s="633"/>
      <c r="L89" s="633"/>
      <c r="M89" s="633"/>
      <c r="N89" s="633"/>
      <c r="O89" s="633"/>
      <c r="P89" s="633"/>
      <c r="Q89" s="633"/>
      <c r="R89" s="633"/>
      <c r="S89" s="633"/>
      <c r="T89" s="633"/>
      <c r="U89" s="633"/>
      <c r="V89" s="633"/>
      <c r="W89" s="633"/>
      <c r="X89" s="633"/>
      <c r="Y89" s="633"/>
      <c r="Z89" s="633"/>
      <c r="AA89" s="633"/>
      <c r="AB89" s="633"/>
      <c r="AC89" s="633"/>
      <c r="AD89" s="633"/>
      <c r="AE89" s="633"/>
      <c r="AF89" s="633"/>
      <c r="AG89" s="633"/>
      <c r="AH89" s="633"/>
      <c r="AI89" s="633"/>
      <c r="AJ89" s="633"/>
    </row>
    <row r="90" spans="1:36">
      <c r="A90" s="633"/>
      <c r="B90" s="633"/>
      <c r="C90" s="633"/>
      <c r="D90" s="633"/>
      <c r="E90" s="633"/>
      <c r="F90" s="633"/>
      <c r="G90" s="633"/>
      <c r="H90" s="633"/>
      <c r="I90" s="633"/>
      <c r="J90" s="633"/>
      <c r="K90" s="633"/>
      <c r="L90" s="633"/>
      <c r="M90" s="633"/>
      <c r="N90" s="633"/>
      <c r="O90" s="633"/>
      <c r="P90" s="633"/>
      <c r="Q90" s="633"/>
      <c r="R90" s="633"/>
      <c r="S90" s="633"/>
      <c r="T90" s="633"/>
      <c r="U90" s="633"/>
      <c r="V90" s="633"/>
      <c r="W90" s="633"/>
      <c r="X90" s="633"/>
      <c r="Y90" s="633"/>
      <c r="Z90" s="633"/>
      <c r="AA90" s="633"/>
      <c r="AB90" s="633"/>
      <c r="AC90" s="633"/>
      <c r="AD90" s="633"/>
      <c r="AE90" s="633"/>
      <c r="AF90" s="633"/>
      <c r="AG90" s="633"/>
      <c r="AH90" s="633"/>
      <c r="AI90" s="633"/>
      <c r="AJ90" s="633"/>
    </row>
    <row r="91" spans="1:36">
      <c r="A91" s="633"/>
      <c r="B91" s="633"/>
      <c r="C91" s="633"/>
      <c r="D91" s="633"/>
      <c r="E91" s="633"/>
      <c r="F91" s="633"/>
      <c r="G91" s="633"/>
      <c r="H91" s="633"/>
      <c r="I91" s="633"/>
      <c r="J91" s="633"/>
      <c r="K91" s="633"/>
      <c r="L91" s="633"/>
      <c r="M91" s="633"/>
      <c r="N91" s="633"/>
      <c r="O91" s="633"/>
      <c r="P91" s="633"/>
      <c r="Q91" s="633"/>
      <c r="R91" s="633"/>
      <c r="S91" s="633"/>
      <c r="T91" s="633"/>
      <c r="U91" s="633"/>
      <c r="V91" s="633"/>
      <c r="W91" s="633"/>
      <c r="X91" s="633"/>
      <c r="Y91" s="633"/>
      <c r="Z91" s="633"/>
      <c r="AA91" s="633"/>
      <c r="AB91" s="633"/>
      <c r="AC91" s="633"/>
      <c r="AD91" s="633"/>
      <c r="AE91" s="633"/>
      <c r="AF91" s="633"/>
      <c r="AG91" s="633"/>
      <c r="AH91" s="633"/>
      <c r="AI91" s="633"/>
      <c r="AJ91" s="633"/>
    </row>
    <row r="92" spans="1:36">
      <c r="A92" s="633"/>
      <c r="B92" s="633"/>
      <c r="C92" s="633"/>
      <c r="D92" s="633"/>
      <c r="E92" s="633"/>
      <c r="F92" s="633"/>
      <c r="G92" s="633"/>
      <c r="H92" s="633"/>
      <c r="I92" s="633"/>
      <c r="J92" s="633"/>
      <c r="K92" s="633"/>
      <c r="L92" s="633"/>
      <c r="M92" s="633"/>
      <c r="N92" s="633"/>
      <c r="O92" s="633"/>
      <c r="P92" s="633"/>
      <c r="Q92" s="633"/>
      <c r="R92" s="633"/>
      <c r="S92" s="633"/>
      <c r="T92" s="633"/>
      <c r="U92" s="633"/>
      <c r="V92" s="633"/>
      <c r="W92" s="633"/>
      <c r="X92" s="633"/>
      <c r="Y92" s="633"/>
      <c r="Z92" s="633"/>
      <c r="AA92" s="633"/>
      <c r="AB92" s="633"/>
      <c r="AC92" s="633"/>
      <c r="AD92" s="633"/>
      <c r="AE92" s="633"/>
      <c r="AF92" s="633"/>
      <c r="AG92" s="633"/>
      <c r="AH92" s="633"/>
      <c r="AI92" s="633"/>
      <c r="AJ92" s="633"/>
    </row>
    <row r="93" spans="1:36">
      <c r="A93" s="633"/>
      <c r="B93" s="633"/>
      <c r="C93" s="633"/>
      <c r="D93" s="633"/>
      <c r="E93" s="633"/>
      <c r="F93" s="633"/>
      <c r="G93" s="633"/>
      <c r="H93" s="633"/>
      <c r="I93" s="633"/>
      <c r="J93" s="633"/>
      <c r="K93" s="633"/>
      <c r="L93" s="633"/>
      <c r="M93" s="633"/>
      <c r="N93" s="633"/>
      <c r="O93" s="633"/>
      <c r="P93" s="633"/>
      <c r="Q93" s="633"/>
      <c r="R93" s="633"/>
      <c r="S93" s="633"/>
      <c r="T93" s="633"/>
      <c r="U93" s="633"/>
      <c r="V93" s="633"/>
      <c r="W93" s="633"/>
      <c r="X93" s="633"/>
      <c r="Y93" s="633"/>
      <c r="Z93" s="633"/>
      <c r="AA93" s="633"/>
      <c r="AB93" s="633"/>
      <c r="AC93" s="633"/>
      <c r="AD93" s="633"/>
      <c r="AE93" s="633"/>
      <c r="AF93" s="633"/>
      <c r="AG93" s="633"/>
      <c r="AH93" s="633"/>
      <c r="AI93" s="633"/>
      <c r="AJ93" s="633"/>
    </row>
    <row r="94" spans="1:36">
      <c r="A94" s="633"/>
      <c r="B94" s="633"/>
      <c r="C94" s="633"/>
      <c r="D94" s="633"/>
      <c r="E94" s="633"/>
      <c r="F94" s="633"/>
      <c r="G94" s="633"/>
      <c r="H94" s="633"/>
      <c r="I94" s="633"/>
      <c r="J94" s="633"/>
      <c r="K94" s="633"/>
      <c r="L94" s="633"/>
      <c r="M94" s="633"/>
      <c r="N94" s="633"/>
      <c r="O94" s="633"/>
      <c r="P94" s="633"/>
      <c r="Q94" s="633"/>
      <c r="R94" s="633"/>
      <c r="S94" s="633"/>
      <c r="T94" s="633"/>
      <c r="U94" s="633"/>
      <c r="V94" s="633"/>
      <c r="W94" s="633"/>
      <c r="X94" s="633"/>
      <c r="Y94" s="633"/>
      <c r="Z94" s="633"/>
      <c r="AA94" s="633"/>
      <c r="AB94" s="633"/>
      <c r="AC94" s="633"/>
      <c r="AD94" s="633"/>
      <c r="AE94" s="633"/>
      <c r="AF94" s="633"/>
      <c r="AG94" s="633"/>
      <c r="AH94" s="633"/>
      <c r="AI94" s="633"/>
      <c r="AJ94" s="633"/>
    </row>
    <row r="95" spans="1:36">
      <c r="A95" s="633"/>
      <c r="B95" s="633"/>
      <c r="C95" s="633"/>
      <c r="D95" s="633"/>
      <c r="E95" s="633"/>
      <c r="F95" s="633"/>
      <c r="G95" s="633"/>
      <c r="H95" s="633"/>
      <c r="I95" s="633"/>
      <c r="J95" s="633"/>
      <c r="K95" s="633"/>
      <c r="L95" s="633"/>
      <c r="M95" s="633"/>
      <c r="N95" s="633"/>
      <c r="O95" s="633"/>
      <c r="P95" s="633"/>
      <c r="Q95" s="633"/>
      <c r="R95" s="633"/>
      <c r="S95" s="633"/>
      <c r="T95" s="633"/>
      <c r="U95" s="633"/>
      <c r="V95" s="633"/>
      <c r="W95" s="633"/>
      <c r="X95" s="633"/>
      <c r="Y95" s="633"/>
      <c r="Z95" s="633"/>
      <c r="AA95" s="633"/>
      <c r="AB95" s="633"/>
      <c r="AC95" s="633"/>
      <c r="AD95" s="633"/>
      <c r="AE95" s="633"/>
      <c r="AF95" s="633"/>
      <c r="AG95" s="633"/>
      <c r="AH95" s="633"/>
      <c r="AI95" s="633"/>
      <c r="AJ95" s="633"/>
    </row>
    <row r="96" spans="1:36">
      <c r="A96" s="633"/>
      <c r="B96" s="633"/>
      <c r="C96" s="633"/>
      <c r="D96" s="633"/>
      <c r="E96" s="633"/>
      <c r="F96" s="633"/>
      <c r="G96" s="633"/>
      <c r="H96" s="633"/>
      <c r="I96" s="633"/>
      <c r="J96" s="633"/>
      <c r="K96" s="633"/>
      <c r="L96" s="633"/>
      <c r="M96" s="633"/>
      <c r="N96" s="633"/>
      <c r="O96" s="633"/>
      <c r="P96" s="633"/>
      <c r="Q96" s="633"/>
      <c r="R96" s="633"/>
      <c r="S96" s="633"/>
      <c r="T96" s="633"/>
      <c r="U96" s="633"/>
      <c r="V96" s="633"/>
      <c r="W96" s="633"/>
      <c r="X96" s="633"/>
      <c r="Y96" s="633"/>
      <c r="Z96" s="633"/>
      <c r="AA96" s="633"/>
      <c r="AB96" s="633"/>
      <c r="AC96" s="633"/>
      <c r="AD96" s="633"/>
      <c r="AE96" s="633"/>
      <c r="AF96" s="633"/>
      <c r="AG96" s="633"/>
      <c r="AH96" s="633"/>
      <c r="AI96" s="633"/>
      <c r="AJ96" s="633"/>
    </row>
    <row r="97" spans="1:36">
      <c r="A97" s="633"/>
      <c r="B97" s="633"/>
      <c r="C97" s="633"/>
      <c r="D97" s="633"/>
      <c r="E97" s="633"/>
      <c r="F97" s="633"/>
      <c r="G97" s="633"/>
      <c r="H97" s="633"/>
      <c r="I97" s="633"/>
      <c r="J97" s="633"/>
      <c r="K97" s="633"/>
      <c r="L97" s="633"/>
      <c r="M97" s="633"/>
      <c r="N97" s="633"/>
      <c r="O97" s="633"/>
      <c r="P97" s="633"/>
      <c r="Q97" s="633"/>
      <c r="R97" s="633"/>
      <c r="S97" s="633"/>
      <c r="T97" s="633"/>
      <c r="U97" s="633"/>
      <c r="V97" s="633"/>
      <c r="W97" s="633"/>
      <c r="X97" s="633"/>
      <c r="Y97" s="633"/>
      <c r="Z97" s="633"/>
      <c r="AA97" s="633"/>
      <c r="AB97" s="633"/>
      <c r="AC97" s="633"/>
      <c r="AD97" s="633"/>
      <c r="AE97" s="633"/>
      <c r="AF97" s="633"/>
      <c r="AG97" s="633"/>
      <c r="AH97" s="633"/>
      <c r="AI97" s="633"/>
      <c r="AJ97" s="633"/>
    </row>
    <row r="98" spans="1:36">
      <c r="A98" s="633"/>
      <c r="B98" s="633"/>
      <c r="C98" s="633"/>
      <c r="D98" s="633"/>
      <c r="E98" s="633"/>
      <c r="F98" s="633"/>
      <c r="G98" s="633"/>
      <c r="H98" s="633"/>
      <c r="I98" s="633"/>
      <c r="J98" s="633"/>
      <c r="K98" s="633"/>
      <c r="L98" s="633"/>
      <c r="M98" s="633"/>
      <c r="N98" s="633"/>
      <c r="O98" s="633"/>
      <c r="P98" s="633"/>
      <c r="Q98" s="633"/>
      <c r="R98" s="633"/>
      <c r="S98" s="633"/>
      <c r="T98" s="633"/>
      <c r="U98" s="633"/>
      <c r="V98" s="633"/>
      <c r="W98" s="633"/>
      <c r="X98" s="633"/>
      <c r="Y98" s="633"/>
      <c r="Z98" s="633"/>
      <c r="AA98" s="633"/>
      <c r="AB98" s="633"/>
      <c r="AC98" s="633"/>
      <c r="AD98" s="633"/>
      <c r="AE98" s="633"/>
      <c r="AF98" s="633"/>
      <c r="AG98" s="633"/>
      <c r="AH98" s="633"/>
      <c r="AI98" s="633"/>
      <c r="AJ98" s="633"/>
    </row>
    <row r="99" spans="1:36">
      <c r="A99" s="633"/>
      <c r="B99" s="633"/>
      <c r="C99" s="633"/>
      <c r="D99" s="633"/>
      <c r="E99" s="633"/>
      <c r="F99" s="633"/>
      <c r="G99" s="633"/>
      <c r="H99" s="633"/>
      <c r="I99" s="633"/>
      <c r="J99" s="633"/>
      <c r="K99" s="633"/>
      <c r="L99" s="633"/>
      <c r="M99" s="633"/>
      <c r="N99" s="633"/>
      <c r="O99" s="633"/>
      <c r="P99" s="633"/>
      <c r="Q99" s="633"/>
      <c r="R99" s="633"/>
      <c r="S99" s="633"/>
      <c r="T99" s="633"/>
      <c r="U99" s="633"/>
      <c r="V99" s="633"/>
      <c r="W99" s="633"/>
      <c r="X99" s="633"/>
      <c r="Y99" s="633"/>
      <c r="Z99" s="633"/>
      <c r="AA99" s="633"/>
      <c r="AB99" s="633"/>
      <c r="AC99" s="633"/>
      <c r="AD99" s="633"/>
      <c r="AE99" s="633"/>
      <c r="AF99" s="633"/>
      <c r="AG99" s="633"/>
      <c r="AH99" s="633"/>
      <c r="AI99" s="633"/>
      <c r="AJ99" s="633"/>
    </row>
    <row r="100" spans="1:36">
      <c r="A100" s="633"/>
      <c r="B100" s="633"/>
      <c r="C100" s="633"/>
      <c r="D100" s="633"/>
      <c r="E100" s="633"/>
      <c r="F100" s="633"/>
      <c r="G100" s="633"/>
      <c r="H100" s="633"/>
      <c r="I100" s="633"/>
      <c r="J100" s="633"/>
      <c r="K100" s="633"/>
      <c r="L100" s="633"/>
      <c r="M100" s="633"/>
      <c r="N100" s="633"/>
      <c r="O100" s="633"/>
      <c r="P100" s="633"/>
      <c r="Q100" s="633"/>
      <c r="R100" s="633"/>
      <c r="S100" s="633"/>
      <c r="T100" s="633"/>
      <c r="U100" s="633"/>
      <c r="V100" s="633"/>
      <c r="W100" s="633"/>
      <c r="X100" s="633"/>
      <c r="Y100" s="633"/>
      <c r="Z100" s="633"/>
      <c r="AA100" s="633"/>
      <c r="AB100" s="633"/>
      <c r="AC100" s="633"/>
      <c r="AD100" s="633"/>
      <c r="AE100" s="633"/>
      <c r="AF100" s="633"/>
      <c r="AG100" s="633"/>
      <c r="AH100" s="633"/>
      <c r="AI100" s="633"/>
      <c r="AJ100" s="633"/>
    </row>
    <row r="101" spans="1:36">
      <c r="A101" s="633"/>
      <c r="B101" s="633"/>
      <c r="C101" s="633"/>
      <c r="D101" s="633"/>
      <c r="E101" s="633"/>
      <c r="F101" s="633"/>
      <c r="G101" s="633"/>
      <c r="H101" s="633"/>
      <c r="I101" s="633"/>
      <c r="J101" s="633"/>
      <c r="K101" s="633"/>
      <c r="L101" s="633"/>
      <c r="M101" s="633"/>
      <c r="N101" s="633"/>
      <c r="O101" s="633"/>
      <c r="P101" s="633"/>
      <c r="Q101" s="633"/>
      <c r="R101" s="633"/>
      <c r="S101" s="633"/>
      <c r="T101" s="633"/>
      <c r="U101" s="633"/>
      <c r="V101" s="633"/>
      <c r="W101" s="633"/>
      <c r="X101" s="633"/>
      <c r="Y101" s="633"/>
      <c r="Z101" s="633"/>
      <c r="AA101" s="633"/>
      <c r="AB101" s="633"/>
      <c r="AC101" s="633"/>
      <c r="AD101" s="633"/>
      <c r="AE101" s="633"/>
      <c r="AF101" s="633"/>
      <c r="AG101" s="633"/>
      <c r="AH101" s="633"/>
      <c r="AI101" s="633"/>
      <c r="AJ101" s="633"/>
    </row>
    <row r="102" spans="1:36">
      <c r="A102" s="633"/>
      <c r="B102" s="633"/>
      <c r="C102" s="633"/>
      <c r="D102" s="633"/>
      <c r="E102" s="633"/>
      <c r="F102" s="633"/>
      <c r="G102" s="633"/>
      <c r="H102" s="633"/>
      <c r="I102" s="633"/>
      <c r="J102" s="633"/>
      <c r="K102" s="633"/>
      <c r="L102" s="633"/>
      <c r="M102" s="633"/>
      <c r="N102" s="633"/>
      <c r="O102" s="633"/>
      <c r="P102" s="633"/>
      <c r="Q102" s="633"/>
      <c r="R102" s="633"/>
      <c r="S102" s="633"/>
      <c r="T102" s="633"/>
      <c r="U102" s="633"/>
      <c r="V102" s="633"/>
      <c r="W102" s="633"/>
      <c r="X102" s="633"/>
      <c r="Y102" s="633"/>
      <c r="Z102" s="633"/>
      <c r="AA102" s="633"/>
      <c r="AB102" s="633"/>
      <c r="AC102" s="633"/>
      <c r="AD102" s="633"/>
      <c r="AE102" s="633"/>
      <c r="AF102" s="633"/>
      <c r="AG102" s="633"/>
      <c r="AH102" s="633"/>
      <c r="AI102" s="633"/>
      <c r="AJ102" s="633"/>
    </row>
    <row r="103" spans="1:36">
      <c r="A103" s="633"/>
      <c r="B103" s="633"/>
      <c r="C103" s="633"/>
      <c r="D103" s="633"/>
      <c r="E103" s="633"/>
      <c r="F103" s="633"/>
      <c r="G103" s="633"/>
      <c r="H103" s="633"/>
      <c r="I103" s="633"/>
      <c r="J103" s="633"/>
      <c r="K103" s="633"/>
      <c r="L103" s="633"/>
      <c r="M103" s="633"/>
      <c r="N103" s="633"/>
      <c r="O103" s="633"/>
      <c r="P103" s="633"/>
      <c r="Q103" s="633"/>
      <c r="R103" s="633"/>
      <c r="S103" s="633"/>
      <c r="T103" s="633"/>
      <c r="U103" s="633"/>
      <c r="V103" s="633"/>
      <c r="W103" s="633"/>
      <c r="X103" s="633"/>
      <c r="Y103" s="633"/>
      <c r="Z103" s="633"/>
      <c r="AA103" s="633"/>
      <c r="AB103" s="633"/>
      <c r="AC103" s="633"/>
      <c r="AD103" s="633"/>
      <c r="AE103" s="633"/>
      <c r="AF103" s="633"/>
      <c r="AG103" s="633"/>
      <c r="AH103" s="633"/>
      <c r="AI103" s="633"/>
      <c r="AJ103" s="633"/>
    </row>
    <row r="104" spans="1:36">
      <c r="A104" s="633"/>
      <c r="B104" s="633"/>
      <c r="C104" s="633"/>
      <c r="D104" s="633"/>
      <c r="E104" s="633"/>
      <c r="F104" s="633"/>
      <c r="G104" s="633"/>
      <c r="H104" s="633"/>
      <c r="I104" s="633"/>
      <c r="J104" s="633"/>
      <c r="K104" s="633"/>
      <c r="L104" s="633"/>
      <c r="M104" s="633"/>
      <c r="N104" s="633"/>
      <c r="O104" s="633"/>
      <c r="P104" s="633"/>
      <c r="Q104" s="633"/>
      <c r="R104" s="633"/>
      <c r="S104" s="633"/>
      <c r="T104" s="633"/>
      <c r="U104" s="633"/>
      <c r="V104" s="633"/>
      <c r="W104" s="633"/>
      <c r="X104" s="633"/>
      <c r="Y104" s="633"/>
      <c r="Z104" s="633"/>
      <c r="AA104" s="633"/>
      <c r="AB104" s="633"/>
      <c r="AC104" s="633"/>
      <c r="AD104" s="633"/>
      <c r="AE104" s="633"/>
      <c r="AF104" s="633"/>
      <c r="AG104" s="633"/>
      <c r="AH104" s="633"/>
      <c r="AI104" s="633"/>
      <c r="AJ104" s="633"/>
    </row>
    <row r="105" spans="1:36">
      <c r="A105" s="633"/>
      <c r="B105" s="633"/>
      <c r="C105" s="633"/>
      <c r="D105" s="633"/>
      <c r="E105" s="633"/>
      <c r="F105" s="633"/>
      <c r="G105" s="633"/>
      <c r="H105" s="633"/>
      <c r="I105" s="633"/>
      <c r="J105" s="633"/>
      <c r="K105" s="633"/>
      <c r="L105" s="633"/>
      <c r="M105" s="633"/>
      <c r="N105" s="633"/>
      <c r="O105" s="633"/>
      <c r="P105" s="633"/>
      <c r="Q105" s="633"/>
      <c r="R105" s="633"/>
      <c r="S105" s="633"/>
      <c r="T105" s="633"/>
      <c r="U105" s="633"/>
      <c r="V105" s="633"/>
      <c r="W105" s="633"/>
      <c r="X105" s="633"/>
      <c r="Y105" s="633"/>
      <c r="Z105" s="633"/>
      <c r="AA105" s="633"/>
      <c r="AB105" s="633"/>
      <c r="AC105" s="633"/>
      <c r="AD105" s="633"/>
      <c r="AE105" s="633"/>
      <c r="AF105" s="633"/>
      <c r="AG105" s="633"/>
      <c r="AH105" s="633"/>
      <c r="AI105" s="633"/>
      <c r="AJ105" s="633"/>
    </row>
    <row r="106" spans="1:36">
      <c r="A106" s="633"/>
      <c r="B106" s="633"/>
      <c r="C106" s="633"/>
      <c r="D106" s="633"/>
      <c r="E106" s="633"/>
      <c r="F106" s="633"/>
      <c r="G106" s="633"/>
      <c r="H106" s="633"/>
      <c r="I106" s="633"/>
      <c r="J106" s="633"/>
      <c r="K106" s="633"/>
      <c r="L106" s="633"/>
      <c r="M106" s="633"/>
      <c r="N106" s="633"/>
      <c r="O106" s="633"/>
      <c r="P106" s="633"/>
      <c r="Q106" s="633"/>
      <c r="R106" s="633"/>
      <c r="S106" s="633"/>
      <c r="T106" s="633"/>
      <c r="U106" s="633"/>
      <c r="V106" s="633"/>
      <c r="W106" s="633"/>
      <c r="X106" s="633"/>
      <c r="Y106" s="633"/>
      <c r="Z106" s="633"/>
      <c r="AA106" s="633"/>
      <c r="AB106" s="633"/>
      <c r="AC106" s="633"/>
      <c r="AD106" s="633"/>
      <c r="AE106" s="633"/>
      <c r="AF106" s="633"/>
      <c r="AG106" s="633"/>
      <c r="AH106" s="633"/>
      <c r="AI106" s="633"/>
      <c r="AJ106" s="633"/>
    </row>
    <row r="107" spans="1:36">
      <c r="A107" s="633"/>
      <c r="B107" s="633"/>
      <c r="C107" s="633"/>
      <c r="D107" s="633"/>
      <c r="E107" s="633"/>
      <c r="F107" s="633"/>
      <c r="G107" s="633"/>
      <c r="H107" s="633"/>
      <c r="I107" s="633"/>
      <c r="J107" s="633"/>
      <c r="K107" s="633"/>
      <c r="L107" s="633"/>
      <c r="M107" s="633"/>
      <c r="N107" s="633"/>
      <c r="O107" s="633"/>
      <c r="P107" s="633"/>
      <c r="Q107" s="633"/>
      <c r="R107" s="633"/>
      <c r="S107" s="633"/>
      <c r="T107" s="633"/>
      <c r="U107" s="633"/>
      <c r="V107" s="633"/>
      <c r="W107" s="633"/>
      <c r="X107" s="633"/>
      <c r="Y107" s="633"/>
      <c r="Z107" s="633"/>
      <c r="AA107" s="633"/>
      <c r="AB107" s="633"/>
      <c r="AC107" s="633"/>
      <c r="AD107" s="633"/>
      <c r="AE107" s="633"/>
      <c r="AF107" s="633"/>
      <c r="AG107" s="633"/>
      <c r="AH107" s="633"/>
      <c r="AI107" s="633"/>
      <c r="AJ107" s="633"/>
    </row>
    <row r="108" spans="1:36">
      <c r="A108" s="633"/>
      <c r="B108" s="633"/>
      <c r="C108" s="633"/>
      <c r="D108" s="633"/>
      <c r="E108" s="633"/>
      <c r="F108" s="633"/>
      <c r="G108" s="633"/>
      <c r="H108" s="633"/>
      <c r="I108" s="633"/>
      <c r="J108" s="633"/>
      <c r="K108" s="633"/>
      <c r="L108" s="633"/>
      <c r="M108" s="633"/>
      <c r="N108" s="633"/>
      <c r="O108" s="633"/>
      <c r="P108" s="633"/>
      <c r="Q108" s="633"/>
      <c r="R108" s="633"/>
      <c r="S108" s="633"/>
      <c r="T108" s="633"/>
      <c r="U108" s="633"/>
      <c r="V108" s="633"/>
      <c r="W108" s="633"/>
      <c r="X108" s="633"/>
      <c r="Y108" s="633"/>
      <c r="Z108" s="633"/>
      <c r="AA108" s="633"/>
      <c r="AB108" s="633"/>
      <c r="AC108" s="633"/>
      <c r="AD108" s="633"/>
      <c r="AE108" s="633"/>
      <c r="AF108" s="633"/>
      <c r="AG108" s="633"/>
      <c r="AH108" s="633"/>
      <c r="AI108" s="633"/>
      <c r="AJ108" s="633"/>
    </row>
    <row r="109" spans="1:36">
      <c r="A109" s="633"/>
      <c r="B109" s="633"/>
      <c r="C109" s="633"/>
      <c r="D109" s="633"/>
      <c r="E109" s="633"/>
      <c r="F109" s="633"/>
      <c r="G109" s="633"/>
      <c r="H109" s="633"/>
      <c r="I109" s="633"/>
      <c r="J109" s="633"/>
      <c r="K109" s="633"/>
      <c r="L109" s="633"/>
      <c r="M109" s="633"/>
      <c r="N109" s="633"/>
      <c r="O109" s="633"/>
      <c r="P109" s="633"/>
      <c r="Q109" s="633"/>
      <c r="R109" s="633"/>
      <c r="S109" s="633"/>
      <c r="T109" s="633"/>
      <c r="U109" s="633"/>
      <c r="V109" s="633"/>
      <c r="W109" s="633"/>
      <c r="X109" s="633"/>
      <c r="Y109" s="633"/>
      <c r="Z109" s="633"/>
      <c r="AA109" s="633"/>
      <c r="AB109" s="633"/>
      <c r="AC109" s="633"/>
      <c r="AD109" s="633"/>
      <c r="AE109" s="633"/>
      <c r="AF109" s="633"/>
      <c r="AG109" s="633"/>
      <c r="AH109" s="633"/>
      <c r="AI109" s="633"/>
      <c r="AJ109" s="633"/>
    </row>
    <row r="110" spans="1:36">
      <c r="A110" s="633"/>
      <c r="B110" s="633"/>
      <c r="C110" s="633"/>
      <c r="D110" s="633"/>
      <c r="E110" s="633"/>
      <c r="F110" s="633"/>
      <c r="G110" s="633"/>
      <c r="H110" s="633"/>
      <c r="I110" s="633"/>
      <c r="J110" s="633"/>
      <c r="K110" s="633"/>
      <c r="L110" s="633"/>
      <c r="M110" s="633"/>
      <c r="N110" s="633"/>
      <c r="O110" s="633"/>
      <c r="P110" s="633"/>
      <c r="Q110" s="633"/>
      <c r="R110" s="633"/>
      <c r="S110" s="633"/>
      <c r="T110" s="633"/>
      <c r="U110" s="633"/>
      <c r="V110" s="633"/>
      <c r="W110" s="633"/>
      <c r="X110" s="633"/>
      <c r="Y110" s="633"/>
      <c r="Z110" s="633"/>
      <c r="AA110" s="633"/>
      <c r="AB110" s="633"/>
      <c r="AC110" s="633"/>
      <c r="AD110" s="633"/>
      <c r="AE110" s="633"/>
      <c r="AF110" s="633"/>
      <c r="AG110" s="633"/>
      <c r="AH110" s="633"/>
      <c r="AI110" s="633"/>
      <c r="AJ110" s="633"/>
    </row>
    <row r="111" spans="1:36">
      <c r="A111" s="633"/>
      <c r="B111" s="633"/>
      <c r="C111" s="633"/>
      <c r="D111" s="633"/>
      <c r="E111" s="633"/>
      <c r="F111" s="633"/>
      <c r="G111" s="633"/>
      <c r="H111" s="633"/>
      <c r="I111" s="633"/>
      <c r="J111" s="633"/>
      <c r="K111" s="633"/>
      <c r="L111" s="633"/>
      <c r="M111" s="633"/>
      <c r="N111" s="633"/>
      <c r="O111" s="633"/>
      <c r="P111" s="633"/>
      <c r="Q111" s="633"/>
      <c r="R111" s="633"/>
      <c r="S111" s="633"/>
      <c r="T111" s="633"/>
      <c r="U111" s="633"/>
      <c r="V111" s="633"/>
      <c r="W111" s="633"/>
      <c r="X111" s="633"/>
      <c r="Y111" s="633"/>
      <c r="Z111" s="633"/>
      <c r="AA111" s="633"/>
      <c r="AB111" s="633"/>
      <c r="AC111" s="633"/>
      <c r="AD111" s="633"/>
      <c r="AE111" s="633"/>
      <c r="AF111" s="633"/>
      <c r="AG111" s="633"/>
      <c r="AH111" s="633"/>
      <c r="AI111" s="633"/>
      <c r="AJ111" s="633"/>
    </row>
    <row r="112" spans="1:36">
      <c r="A112" s="633"/>
      <c r="B112" s="633"/>
      <c r="C112" s="633"/>
      <c r="D112" s="633"/>
      <c r="E112" s="633"/>
      <c r="F112" s="633"/>
      <c r="G112" s="633"/>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row>
    <row r="113" spans="1:36">
      <c r="A113" s="633"/>
      <c r="B113" s="633"/>
      <c r="C113" s="633"/>
      <c r="D113" s="633"/>
      <c r="E113" s="633"/>
      <c r="F113" s="633"/>
      <c r="G113" s="633"/>
      <c r="H113" s="633"/>
      <c r="I113" s="633"/>
      <c r="J113" s="633"/>
      <c r="K113" s="633"/>
      <c r="L113" s="633"/>
      <c r="M113" s="633"/>
      <c r="N113" s="633"/>
      <c r="O113" s="633"/>
      <c r="P113" s="633"/>
      <c r="Q113" s="633"/>
      <c r="R113" s="633"/>
      <c r="S113" s="633"/>
      <c r="T113" s="633"/>
      <c r="U113" s="633"/>
      <c r="V113" s="633"/>
      <c r="W113" s="633"/>
      <c r="X113" s="633"/>
      <c r="Y113" s="633"/>
      <c r="Z113" s="633"/>
      <c r="AA113" s="633"/>
      <c r="AB113" s="633"/>
      <c r="AC113" s="633"/>
      <c r="AD113" s="633"/>
      <c r="AE113" s="633"/>
      <c r="AF113" s="633"/>
      <c r="AG113" s="633"/>
      <c r="AH113" s="633"/>
      <c r="AI113" s="633"/>
      <c r="AJ113" s="633"/>
    </row>
    <row r="114" spans="1:36">
      <c r="A114" s="633"/>
      <c r="B114" s="633"/>
      <c r="C114" s="633"/>
      <c r="D114" s="633"/>
      <c r="E114" s="633"/>
      <c r="F114" s="633"/>
      <c r="G114" s="633"/>
      <c r="H114" s="633"/>
      <c r="I114" s="633"/>
      <c r="J114" s="633"/>
      <c r="K114" s="633"/>
      <c r="L114" s="633"/>
      <c r="M114" s="633"/>
      <c r="N114" s="633"/>
      <c r="O114" s="633"/>
      <c r="P114" s="633"/>
      <c r="Q114" s="633"/>
      <c r="R114" s="633"/>
      <c r="S114" s="633"/>
      <c r="T114" s="633"/>
      <c r="U114" s="633"/>
      <c r="V114" s="633"/>
      <c r="W114" s="633"/>
      <c r="X114" s="633"/>
      <c r="Y114" s="633"/>
      <c r="Z114" s="633"/>
      <c r="AA114" s="633"/>
      <c r="AB114" s="633"/>
      <c r="AC114" s="633"/>
      <c r="AD114" s="633"/>
      <c r="AE114" s="633"/>
      <c r="AF114" s="633"/>
      <c r="AG114" s="633"/>
      <c r="AH114" s="633"/>
      <c r="AI114" s="633"/>
      <c r="AJ114" s="633"/>
    </row>
    <row r="115" spans="1:36">
      <c r="A115" s="633"/>
      <c r="B115" s="633"/>
      <c r="C115" s="633"/>
      <c r="D115" s="633"/>
      <c r="E115" s="633"/>
      <c r="F115" s="633"/>
      <c r="G115" s="633"/>
      <c r="H115" s="633"/>
      <c r="I115" s="633"/>
      <c r="J115" s="633"/>
      <c r="K115" s="633"/>
      <c r="L115" s="633"/>
      <c r="M115" s="633"/>
      <c r="N115" s="633"/>
      <c r="O115" s="633"/>
      <c r="P115" s="633"/>
      <c r="Q115" s="633"/>
      <c r="R115" s="633"/>
      <c r="S115" s="633"/>
      <c r="T115" s="633"/>
      <c r="U115" s="633"/>
      <c r="V115" s="633"/>
      <c r="W115" s="633"/>
      <c r="X115" s="633"/>
      <c r="Y115" s="633"/>
      <c r="Z115" s="633"/>
      <c r="AA115" s="633"/>
      <c r="AB115" s="633"/>
      <c r="AC115" s="633"/>
      <c r="AD115" s="633"/>
      <c r="AE115" s="633"/>
      <c r="AF115" s="633"/>
      <c r="AG115" s="633"/>
      <c r="AH115" s="633"/>
      <c r="AI115" s="633"/>
      <c r="AJ115" s="633"/>
    </row>
    <row r="116" spans="1:36">
      <c r="A116" s="633"/>
      <c r="B116" s="633"/>
      <c r="C116" s="633"/>
      <c r="D116" s="633"/>
      <c r="E116" s="633"/>
      <c r="F116" s="633"/>
      <c r="G116" s="633"/>
      <c r="H116" s="633"/>
      <c r="I116" s="633"/>
      <c r="J116" s="633"/>
      <c r="K116" s="633"/>
      <c r="L116" s="633"/>
      <c r="M116" s="633"/>
      <c r="N116" s="633"/>
      <c r="O116" s="633"/>
      <c r="P116" s="633"/>
      <c r="Q116" s="633"/>
      <c r="R116" s="633"/>
      <c r="S116" s="633"/>
      <c r="T116" s="633"/>
      <c r="U116" s="633"/>
      <c r="V116" s="633"/>
      <c r="W116" s="633"/>
      <c r="X116" s="633"/>
      <c r="Y116" s="633"/>
      <c r="Z116" s="633"/>
      <c r="AA116" s="633"/>
      <c r="AB116" s="633"/>
      <c r="AC116" s="633"/>
      <c r="AD116" s="633"/>
      <c r="AE116" s="633"/>
      <c r="AF116" s="633"/>
      <c r="AG116" s="633"/>
      <c r="AH116" s="633"/>
      <c r="AI116" s="633"/>
      <c r="AJ116" s="633"/>
    </row>
    <row r="117" spans="1:36">
      <c r="A117" s="633"/>
      <c r="B117" s="633"/>
      <c r="C117" s="633"/>
      <c r="D117" s="633"/>
      <c r="E117" s="633"/>
      <c r="F117" s="633"/>
      <c r="G117" s="633"/>
      <c r="H117" s="633"/>
      <c r="I117" s="633"/>
      <c r="J117" s="633"/>
      <c r="K117" s="633"/>
      <c r="L117" s="633"/>
      <c r="M117" s="633"/>
      <c r="N117" s="633"/>
      <c r="O117" s="633"/>
      <c r="P117" s="633"/>
      <c r="Q117" s="633"/>
      <c r="R117" s="633"/>
      <c r="S117" s="633"/>
      <c r="T117" s="633"/>
      <c r="U117" s="633"/>
      <c r="V117" s="633"/>
      <c r="W117" s="633"/>
      <c r="X117" s="633"/>
      <c r="Y117" s="633"/>
      <c r="Z117" s="633"/>
      <c r="AA117" s="633"/>
      <c r="AB117" s="633"/>
      <c r="AC117" s="633"/>
      <c r="AD117" s="633"/>
      <c r="AE117" s="633"/>
      <c r="AF117" s="633"/>
      <c r="AG117" s="633"/>
      <c r="AH117" s="633"/>
      <c r="AI117" s="633"/>
      <c r="AJ117" s="633"/>
    </row>
    <row r="118" spans="1:36">
      <c r="A118" s="633"/>
      <c r="B118" s="633"/>
      <c r="C118" s="633"/>
      <c r="D118" s="633"/>
      <c r="E118" s="633"/>
      <c r="F118" s="633"/>
      <c r="G118" s="633"/>
      <c r="H118" s="633"/>
      <c r="I118" s="633"/>
      <c r="J118" s="633"/>
      <c r="K118" s="633"/>
      <c r="L118" s="633"/>
      <c r="M118" s="633"/>
      <c r="N118" s="633"/>
      <c r="O118" s="633"/>
      <c r="P118" s="633"/>
      <c r="Q118" s="633"/>
      <c r="R118" s="633"/>
      <c r="S118" s="633"/>
      <c r="T118" s="633"/>
      <c r="U118" s="633"/>
      <c r="V118" s="633"/>
      <c r="W118" s="633"/>
      <c r="X118" s="633"/>
      <c r="Y118" s="633"/>
      <c r="Z118" s="633"/>
      <c r="AA118" s="633"/>
      <c r="AB118" s="633"/>
      <c r="AC118" s="633"/>
      <c r="AD118" s="633"/>
      <c r="AE118" s="633"/>
      <c r="AF118" s="633"/>
      <c r="AG118" s="633"/>
      <c r="AH118" s="633"/>
      <c r="AI118" s="633"/>
      <c r="AJ118" s="633"/>
    </row>
    <row r="119" spans="1:36">
      <c r="A119" s="633"/>
      <c r="B119" s="633"/>
      <c r="C119" s="633"/>
      <c r="D119" s="633"/>
      <c r="E119" s="633"/>
      <c r="F119" s="633"/>
      <c r="G119" s="633"/>
      <c r="H119" s="633"/>
      <c r="I119" s="633"/>
      <c r="J119" s="633"/>
      <c r="K119" s="633"/>
      <c r="L119" s="633"/>
      <c r="M119" s="633"/>
      <c r="N119" s="633"/>
      <c r="O119" s="633"/>
      <c r="P119" s="633"/>
      <c r="Q119" s="633"/>
      <c r="R119" s="633"/>
      <c r="S119" s="633"/>
      <c r="T119" s="633"/>
      <c r="U119" s="633"/>
      <c r="V119" s="633"/>
      <c r="W119" s="633"/>
      <c r="X119" s="633"/>
      <c r="Y119" s="633"/>
      <c r="Z119" s="633"/>
      <c r="AA119" s="633"/>
      <c r="AB119" s="633"/>
      <c r="AC119" s="633"/>
      <c r="AD119" s="633"/>
      <c r="AE119" s="633"/>
      <c r="AF119" s="633"/>
      <c r="AG119" s="633"/>
      <c r="AH119" s="633"/>
      <c r="AI119" s="633"/>
      <c r="AJ119" s="633"/>
    </row>
    <row r="120" spans="1:36">
      <c r="A120" s="633"/>
      <c r="B120" s="633"/>
      <c r="C120" s="633"/>
      <c r="D120" s="633"/>
      <c r="E120" s="633"/>
      <c r="F120" s="633"/>
      <c r="G120" s="633"/>
      <c r="H120" s="633"/>
      <c r="I120" s="633"/>
      <c r="J120" s="633"/>
      <c r="K120" s="633"/>
      <c r="L120" s="633"/>
      <c r="M120" s="633"/>
      <c r="N120" s="633"/>
      <c r="O120" s="633"/>
      <c r="P120" s="633"/>
      <c r="Q120" s="633"/>
      <c r="R120" s="633"/>
      <c r="S120" s="633"/>
      <c r="T120" s="633"/>
      <c r="U120" s="633"/>
      <c r="V120" s="633"/>
      <c r="W120" s="633"/>
      <c r="X120" s="633"/>
      <c r="Y120" s="633"/>
      <c r="Z120" s="633"/>
      <c r="AA120" s="633"/>
      <c r="AB120" s="633"/>
      <c r="AC120" s="633"/>
      <c r="AD120" s="633"/>
      <c r="AE120" s="633"/>
      <c r="AF120" s="633"/>
      <c r="AG120" s="633"/>
      <c r="AH120" s="633"/>
      <c r="AI120" s="633"/>
      <c r="AJ120" s="633"/>
    </row>
    <row r="121" spans="1:36">
      <c r="A121" s="633"/>
      <c r="B121" s="633"/>
      <c r="C121" s="633"/>
      <c r="D121" s="633"/>
      <c r="E121" s="633"/>
      <c r="F121" s="633"/>
      <c r="G121" s="633"/>
      <c r="H121" s="633"/>
      <c r="I121" s="633"/>
      <c r="J121" s="633"/>
      <c r="K121" s="633"/>
      <c r="L121" s="633"/>
      <c r="M121" s="633"/>
      <c r="N121" s="633"/>
      <c r="O121" s="633"/>
      <c r="P121" s="633"/>
      <c r="Q121" s="633"/>
      <c r="R121" s="633"/>
      <c r="S121" s="633"/>
      <c r="T121" s="633"/>
      <c r="U121" s="633"/>
      <c r="V121" s="633"/>
      <c r="W121" s="633"/>
      <c r="X121" s="633"/>
      <c r="Y121" s="633"/>
      <c r="Z121" s="633"/>
      <c r="AA121" s="633"/>
      <c r="AB121" s="633"/>
      <c r="AC121" s="633"/>
      <c r="AD121" s="633"/>
      <c r="AE121" s="633"/>
      <c r="AF121" s="633"/>
      <c r="AG121" s="633"/>
      <c r="AH121" s="633"/>
      <c r="AI121" s="633"/>
      <c r="AJ121" s="633"/>
    </row>
    <row r="122" spans="1:36">
      <c r="A122" s="633"/>
      <c r="B122" s="633"/>
      <c r="C122" s="633"/>
      <c r="D122" s="633"/>
      <c r="E122" s="633"/>
      <c r="F122" s="633"/>
      <c r="G122" s="633"/>
      <c r="H122" s="633"/>
      <c r="I122" s="633"/>
      <c r="J122" s="633"/>
      <c r="K122" s="633"/>
      <c r="L122" s="633"/>
      <c r="M122" s="633"/>
      <c r="N122" s="633"/>
      <c r="O122" s="633"/>
      <c r="P122" s="633"/>
      <c r="Q122" s="633"/>
      <c r="R122" s="633"/>
      <c r="S122" s="633"/>
      <c r="T122" s="633"/>
      <c r="U122" s="633"/>
      <c r="V122" s="633"/>
      <c r="W122" s="633"/>
      <c r="X122" s="633"/>
      <c r="Y122" s="633"/>
      <c r="Z122" s="633"/>
      <c r="AA122" s="633"/>
      <c r="AB122" s="633"/>
      <c r="AC122" s="633"/>
      <c r="AD122" s="633"/>
      <c r="AE122" s="633"/>
      <c r="AF122" s="633"/>
      <c r="AG122" s="633"/>
      <c r="AH122" s="633"/>
      <c r="AI122" s="633"/>
      <c r="AJ122" s="633"/>
    </row>
    <row r="123" spans="1:36">
      <c r="A123" s="633"/>
      <c r="B123" s="633"/>
      <c r="C123" s="633"/>
      <c r="D123" s="633"/>
      <c r="E123" s="633"/>
      <c r="F123" s="633"/>
      <c r="G123" s="633"/>
      <c r="H123" s="633"/>
      <c r="I123" s="633"/>
      <c r="J123" s="633"/>
      <c r="K123" s="633"/>
      <c r="L123" s="633"/>
      <c r="M123" s="633"/>
      <c r="N123" s="633"/>
      <c r="O123" s="633"/>
      <c r="P123" s="633"/>
      <c r="Q123" s="633"/>
      <c r="R123" s="633"/>
      <c r="S123" s="633"/>
      <c r="T123" s="633"/>
      <c r="U123" s="633"/>
      <c r="V123" s="633"/>
      <c r="W123" s="633"/>
      <c r="X123" s="633"/>
      <c r="Y123" s="633"/>
      <c r="Z123" s="633"/>
      <c r="AA123" s="633"/>
      <c r="AB123" s="633"/>
      <c r="AC123" s="633"/>
      <c r="AD123" s="633"/>
      <c r="AE123" s="633"/>
      <c r="AF123" s="633"/>
      <c r="AG123" s="633"/>
      <c r="AH123" s="633"/>
      <c r="AI123" s="633"/>
      <c r="AJ123" s="633"/>
    </row>
    <row r="124" spans="1:36">
      <c r="A124" s="633"/>
      <c r="B124" s="633"/>
      <c r="C124" s="633"/>
      <c r="D124" s="633"/>
      <c r="E124" s="633"/>
      <c r="F124" s="633"/>
      <c r="G124" s="633"/>
      <c r="H124" s="633"/>
      <c r="I124" s="633"/>
      <c r="J124" s="633"/>
      <c r="K124" s="633"/>
      <c r="L124" s="633"/>
      <c r="M124" s="633"/>
      <c r="N124" s="633"/>
      <c r="O124" s="633"/>
      <c r="P124" s="633"/>
      <c r="Q124" s="633"/>
      <c r="R124" s="633"/>
      <c r="S124" s="633"/>
      <c r="T124" s="633"/>
      <c r="U124" s="633"/>
      <c r="V124" s="633"/>
      <c r="W124" s="633"/>
      <c r="X124" s="633"/>
      <c r="Y124" s="633"/>
      <c r="Z124" s="633"/>
      <c r="AA124" s="633"/>
      <c r="AB124" s="633"/>
      <c r="AC124" s="633"/>
      <c r="AD124" s="633"/>
      <c r="AE124" s="633"/>
      <c r="AF124" s="633"/>
      <c r="AG124" s="633"/>
      <c r="AH124" s="633"/>
      <c r="AI124" s="633"/>
      <c r="AJ124" s="633"/>
    </row>
    <row r="125" spans="1:36">
      <c r="A125" s="633"/>
      <c r="B125" s="633"/>
      <c r="C125" s="633"/>
      <c r="D125" s="633"/>
      <c r="E125" s="633"/>
      <c r="F125" s="633"/>
      <c r="G125" s="633"/>
      <c r="H125" s="633"/>
      <c r="I125" s="633"/>
      <c r="J125" s="633"/>
      <c r="K125" s="633"/>
      <c r="L125" s="633"/>
      <c r="M125" s="633"/>
      <c r="N125" s="633"/>
      <c r="O125" s="633"/>
      <c r="P125" s="633"/>
      <c r="Q125" s="633"/>
      <c r="R125" s="633"/>
      <c r="S125" s="633"/>
      <c r="T125" s="633"/>
      <c r="U125" s="633"/>
      <c r="V125" s="633"/>
      <c r="W125" s="633"/>
      <c r="X125" s="633"/>
      <c r="Y125" s="633"/>
      <c r="Z125" s="633"/>
      <c r="AA125" s="633"/>
      <c r="AB125" s="633"/>
      <c r="AC125" s="633"/>
      <c r="AD125" s="633"/>
      <c r="AE125" s="633"/>
      <c r="AF125" s="633"/>
      <c r="AG125" s="633"/>
      <c r="AH125" s="633"/>
      <c r="AI125" s="633"/>
      <c r="AJ125" s="633"/>
    </row>
    <row r="126" spans="1:36">
      <c r="A126" s="633"/>
      <c r="B126" s="633"/>
      <c r="C126" s="633"/>
      <c r="D126" s="633"/>
      <c r="E126" s="633"/>
      <c r="F126" s="633"/>
      <c r="G126" s="633"/>
      <c r="H126" s="633"/>
      <c r="I126" s="633"/>
      <c r="J126" s="633"/>
      <c r="K126" s="633"/>
      <c r="L126" s="633"/>
      <c r="M126" s="633"/>
      <c r="N126" s="633"/>
      <c r="O126" s="633"/>
      <c r="P126" s="633"/>
      <c r="Q126" s="633"/>
      <c r="R126" s="633"/>
      <c r="S126" s="633"/>
      <c r="T126" s="633"/>
      <c r="U126" s="633"/>
      <c r="V126" s="633"/>
      <c r="W126" s="633"/>
      <c r="X126" s="633"/>
      <c r="Y126" s="633"/>
      <c r="Z126" s="633"/>
      <c r="AA126" s="633"/>
      <c r="AB126" s="633"/>
      <c r="AC126" s="633"/>
      <c r="AD126" s="633"/>
      <c r="AE126" s="633"/>
      <c r="AF126" s="633"/>
      <c r="AG126" s="633"/>
      <c r="AH126" s="633"/>
      <c r="AI126" s="633"/>
      <c r="AJ126" s="633"/>
    </row>
    <row r="127" spans="1:36">
      <c r="A127" s="633"/>
      <c r="B127" s="633"/>
      <c r="C127" s="633"/>
      <c r="D127" s="633"/>
      <c r="E127" s="633"/>
      <c r="F127" s="633"/>
      <c r="G127" s="633"/>
      <c r="H127" s="633"/>
      <c r="I127" s="633"/>
      <c r="J127" s="633"/>
      <c r="K127" s="633"/>
      <c r="L127" s="633"/>
      <c r="M127" s="633"/>
      <c r="N127" s="633"/>
      <c r="O127" s="633"/>
      <c r="P127" s="633"/>
      <c r="Q127" s="633"/>
      <c r="R127" s="633"/>
      <c r="S127" s="633"/>
      <c r="T127" s="633"/>
      <c r="U127" s="633"/>
      <c r="V127" s="633"/>
      <c r="W127" s="633"/>
      <c r="X127" s="633"/>
      <c r="Y127" s="633"/>
      <c r="Z127" s="633"/>
      <c r="AA127" s="633"/>
      <c r="AB127" s="633"/>
      <c r="AC127" s="633"/>
      <c r="AD127" s="633"/>
      <c r="AE127" s="633"/>
      <c r="AF127" s="633"/>
      <c r="AG127" s="633"/>
      <c r="AH127" s="633"/>
      <c r="AI127" s="633"/>
      <c r="AJ127" s="633"/>
    </row>
    <row r="128" spans="1:36">
      <c r="A128" s="633"/>
      <c r="B128" s="633"/>
      <c r="C128" s="633"/>
      <c r="D128" s="633"/>
      <c r="E128" s="633"/>
      <c r="F128" s="633"/>
      <c r="G128" s="633"/>
      <c r="H128" s="633"/>
      <c r="I128" s="633"/>
      <c r="J128" s="633"/>
      <c r="K128" s="633"/>
      <c r="L128" s="633"/>
      <c r="M128" s="633"/>
      <c r="N128" s="633"/>
      <c r="O128" s="633"/>
      <c r="P128" s="633"/>
      <c r="Q128" s="633"/>
      <c r="R128" s="633"/>
      <c r="S128" s="633"/>
      <c r="T128" s="633"/>
      <c r="U128" s="633"/>
      <c r="V128" s="633"/>
      <c r="W128" s="633"/>
      <c r="X128" s="633"/>
      <c r="Y128" s="633"/>
      <c r="Z128" s="633"/>
      <c r="AA128" s="633"/>
      <c r="AB128" s="633"/>
      <c r="AC128" s="633"/>
      <c r="AD128" s="633"/>
      <c r="AE128" s="633"/>
      <c r="AF128" s="633"/>
      <c r="AG128" s="633"/>
      <c r="AH128" s="633"/>
      <c r="AI128" s="633"/>
      <c r="AJ128" s="633"/>
    </row>
    <row r="129" spans="1:36">
      <c r="A129" s="633"/>
      <c r="B129" s="633"/>
      <c r="C129" s="633"/>
      <c r="D129" s="633"/>
      <c r="E129" s="633"/>
      <c r="F129" s="633"/>
      <c r="G129" s="633"/>
      <c r="H129" s="633"/>
      <c r="I129" s="633"/>
      <c r="J129" s="633"/>
      <c r="K129" s="633"/>
      <c r="L129" s="633"/>
      <c r="M129" s="633"/>
      <c r="N129" s="633"/>
      <c r="O129" s="633"/>
      <c r="P129" s="633"/>
      <c r="Q129" s="633"/>
      <c r="R129" s="633"/>
      <c r="S129" s="633"/>
      <c r="T129" s="633"/>
      <c r="U129" s="633"/>
      <c r="V129" s="633"/>
      <c r="W129" s="633"/>
      <c r="X129" s="633"/>
      <c r="Y129" s="633"/>
      <c r="Z129" s="633"/>
      <c r="AA129" s="633"/>
      <c r="AB129" s="633"/>
      <c r="AC129" s="633"/>
      <c r="AD129" s="633"/>
      <c r="AE129" s="633"/>
      <c r="AF129" s="633"/>
      <c r="AG129" s="633"/>
      <c r="AH129" s="633"/>
      <c r="AI129" s="633"/>
      <c r="AJ129" s="633"/>
    </row>
    <row r="130" spans="1:36">
      <c r="A130" s="633"/>
      <c r="B130" s="633"/>
      <c r="C130" s="633"/>
      <c r="D130" s="633"/>
      <c r="E130" s="633"/>
      <c r="F130" s="633"/>
      <c r="G130" s="633"/>
      <c r="H130" s="633"/>
      <c r="I130" s="633"/>
      <c r="J130" s="633"/>
      <c r="K130" s="633"/>
      <c r="L130" s="633"/>
      <c r="M130" s="633"/>
      <c r="N130" s="633"/>
      <c r="O130" s="633"/>
      <c r="P130" s="633"/>
      <c r="Q130" s="633"/>
      <c r="R130" s="633"/>
      <c r="S130" s="633"/>
      <c r="T130" s="633"/>
      <c r="U130" s="633"/>
      <c r="V130" s="633"/>
      <c r="W130" s="633"/>
      <c r="X130" s="633"/>
      <c r="Y130" s="633"/>
      <c r="Z130" s="633"/>
      <c r="AA130" s="633"/>
      <c r="AB130" s="633"/>
      <c r="AC130" s="633"/>
      <c r="AD130" s="633"/>
      <c r="AE130" s="633"/>
      <c r="AF130" s="633"/>
      <c r="AG130" s="633"/>
      <c r="AH130" s="633"/>
      <c r="AI130" s="633"/>
      <c r="AJ130" s="633"/>
    </row>
    <row r="131" spans="1:36">
      <c r="A131" s="632"/>
      <c r="B131" s="633"/>
      <c r="C131" s="632"/>
      <c r="D131" s="632"/>
      <c r="E131" s="632"/>
      <c r="F131" s="632"/>
      <c r="G131" s="632"/>
      <c r="H131" s="632"/>
      <c r="I131" s="632"/>
      <c r="J131" s="632"/>
      <c r="K131" s="632"/>
      <c r="L131" s="632"/>
      <c r="M131" s="632"/>
      <c r="N131" s="632"/>
      <c r="O131" s="632"/>
      <c r="P131" s="632"/>
      <c r="Q131" s="632"/>
      <c r="R131" s="632"/>
      <c r="S131" s="632"/>
      <c r="T131" s="632"/>
      <c r="U131" s="632"/>
      <c r="V131" s="632"/>
      <c r="W131" s="632"/>
      <c r="X131" s="632"/>
      <c r="Y131" s="632"/>
      <c r="Z131" s="632"/>
      <c r="AA131" s="632"/>
      <c r="AB131" s="632"/>
      <c r="AC131" s="632"/>
      <c r="AD131" s="632"/>
      <c r="AE131" s="632"/>
      <c r="AF131" s="632"/>
      <c r="AG131" s="632"/>
      <c r="AH131" s="632"/>
      <c r="AI131" s="632"/>
      <c r="AJ131" s="632"/>
    </row>
    <row r="132" spans="1:36">
      <c r="A132" s="632"/>
      <c r="B132" s="632"/>
      <c r="C132" s="632"/>
      <c r="D132" s="632"/>
      <c r="E132" s="632"/>
      <c r="F132" s="632"/>
      <c r="G132" s="632"/>
      <c r="H132" s="632"/>
      <c r="I132" s="632"/>
      <c r="J132" s="632"/>
      <c r="K132" s="632"/>
      <c r="L132" s="632"/>
      <c r="M132" s="632"/>
      <c r="N132" s="632"/>
      <c r="O132" s="632"/>
      <c r="P132" s="632"/>
      <c r="Q132" s="632"/>
      <c r="R132" s="632"/>
      <c r="S132" s="632"/>
      <c r="T132" s="632"/>
      <c r="U132" s="632"/>
      <c r="V132" s="632"/>
      <c r="W132" s="632"/>
      <c r="X132" s="632"/>
      <c r="Y132" s="632"/>
      <c r="Z132" s="632"/>
      <c r="AA132" s="632"/>
      <c r="AB132" s="632"/>
      <c r="AC132" s="632"/>
      <c r="AD132" s="632"/>
      <c r="AE132" s="632"/>
      <c r="AF132" s="632"/>
      <c r="AG132" s="632"/>
      <c r="AH132" s="632"/>
      <c r="AI132" s="632"/>
      <c r="AJ132" s="632"/>
    </row>
    <row r="133" spans="1:36">
      <c r="B133" s="632"/>
      <c r="AJ133" s="631"/>
    </row>
  </sheetData>
  <sheetProtection algorithmName="SHA-512" hashValue="DN1bkxQNwIXdL6fZRkZ0Zir1eszZY95rS7YbK/XI21cR5i8a283l+SoaWjXfC9/6NORpsEqNTrdAgTu7mr8QFQ==" saltValue="boGSGOY9IlVXqg2EKDZ94Q==" spinCount="100000" sheet="1" objects="1" scenarios="1" selectLockedCells="1" selectUnlockedCells="1"/>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8"/>
  <dataValidations count="2">
    <dataValidation imeMode="hiragana" allowBlank="1" showInputMessage="1" showErrorMessage="1" sqref="W68 S67 S41:S43" xr:uid="{00000000-0002-0000-0700-000000000000}"/>
    <dataValidation imeMode="halfAlpha" allowBlank="1" showInputMessage="1" showErrorMessage="1" sqref="J66:K66 D66:E66 T15 A15 K15 G66:H66 Z32:AA32 AE32" xr:uid="{00000000-0002-0000-0700-000001000000}"/>
  </dataValidations>
  <pageMargins left="0.62992125984251968" right="0.15748031496062992" top="0.62992125984251968" bottom="0.23622047244094491" header="0.51181102362204722" footer="0.35433070866141736"/>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90119"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90120"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90121"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90122"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90123"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90124"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90125"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90126"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90127"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90128"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90129"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90130"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90131"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90132"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11"/>
  <sheetViews>
    <sheetView view="pageBreakPreview" topLeftCell="A13" zoomScale="60" zoomScaleNormal="85" zoomScalePageLayoutView="70" workbookViewId="0">
      <selection activeCell="BH17" sqref="BH17"/>
    </sheetView>
  </sheetViews>
  <sheetFormatPr defaultColWidth="2.5" defaultRowHeight="13.5"/>
  <cols>
    <col min="1" max="2" width="5.625" style="631" customWidth="1"/>
    <col min="3" max="12" width="2.625" style="631" customWidth="1"/>
    <col min="13" max="14" width="11.75" style="631" customWidth="1"/>
    <col min="15" max="15" width="15.875" style="631" customWidth="1"/>
    <col min="16" max="16" width="31.25" style="631" customWidth="1"/>
    <col min="17" max="17" width="31.375" style="631" customWidth="1"/>
    <col min="18" max="19" width="11.625" style="631" customWidth="1"/>
    <col min="20" max="20" width="9.625" style="631" customWidth="1"/>
    <col min="21" max="21" width="6.75" style="631" customWidth="1"/>
    <col min="22" max="22" width="4.75" style="631" customWidth="1"/>
    <col min="23" max="23" width="3.625" style="631" customWidth="1"/>
    <col min="24" max="24" width="3.125" style="631" customWidth="1"/>
    <col min="25" max="25" width="3.625" style="631" customWidth="1"/>
    <col min="26" max="26" width="8" style="631" customWidth="1"/>
    <col min="27" max="27" width="3.625" style="631" customWidth="1"/>
    <col min="28" max="28" width="3.125" style="631" customWidth="1"/>
    <col min="29" max="29" width="3.625" style="631" customWidth="1"/>
    <col min="30" max="30" width="3.125" style="631" customWidth="1"/>
    <col min="31" max="31" width="2.5" style="631" customWidth="1"/>
    <col min="32" max="32" width="3.5" style="631" customWidth="1"/>
    <col min="33" max="33" width="5.875" style="631" customWidth="1"/>
    <col min="34" max="34" width="16.375" style="631" customWidth="1"/>
    <col min="35" max="35" width="10.625" style="631" customWidth="1"/>
    <col min="36" max="36" width="11.375" style="631" customWidth="1"/>
    <col min="37" max="37" width="10.625" style="631" customWidth="1"/>
    <col min="38" max="38" width="11.375" style="631" customWidth="1"/>
    <col min="39" max="39" width="0.875" style="631" customWidth="1"/>
    <col min="40" max="40" width="10.75" style="631" customWidth="1"/>
    <col min="41" max="16384" width="2.5" style="631"/>
  </cols>
  <sheetData>
    <row r="1" spans="1:40" ht="21" customHeight="1">
      <c r="A1" s="776" t="s">
        <v>485</v>
      </c>
      <c r="B1" s="776"/>
      <c r="H1" s="777"/>
      <c r="J1" s="695"/>
      <c r="N1" s="777" t="s">
        <v>486</v>
      </c>
      <c r="R1" s="1635" t="s">
        <v>487</v>
      </c>
      <c r="S1" s="1635"/>
      <c r="T1" s="1635"/>
      <c r="U1" s="1635"/>
      <c r="V1" s="1635"/>
      <c r="W1" s="1635"/>
      <c r="X1" s="1635"/>
      <c r="Y1" s="1635"/>
      <c r="Z1" s="1635"/>
      <c r="AA1" s="1635"/>
      <c r="AB1" s="1635"/>
      <c r="AC1" s="1635"/>
      <c r="AD1" s="1635"/>
      <c r="AE1" s="1635"/>
      <c r="AF1" s="1635"/>
      <c r="AG1" s="1635"/>
      <c r="AH1" s="1635"/>
      <c r="AI1" s="1635"/>
      <c r="AJ1" s="1635"/>
      <c r="AK1" s="1635"/>
      <c r="AL1" s="1635"/>
      <c r="AN1" s="963"/>
    </row>
    <row r="2" spans="1:40" ht="21" customHeight="1" thickBot="1">
      <c r="C2" s="777"/>
      <c r="D2" s="777"/>
      <c r="E2" s="777"/>
      <c r="F2" s="777"/>
      <c r="G2" s="777"/>
      <c r="H2" s="777"/>
      <c r="I2" s="777"/>
      <c r="J2" s="777"/>
      <c r="K2" s="777"/>
      <c r="L2" s="777"/>
      <c r="M2" s="777"/>
      <c r="N2" s="777"/>
      <c r="O2" s="777"/>
      <c r="P2" s="777"/>
      <c r="Q2" s="778" t="s">
        <v>106</v>
      </c>
      <c r="R2" s="1635"/>
      <c r="S2" s="1635"/>
      <c r="T2" s="1635"/>
      <c r="U2" s="1635"/>
      <c r="V2" s="1635"/>
      <c r="W2" s="1635"/>
      <c r="X2" s="1635"/>
      <c r="Y2" s="1635"/>
      <c r="Z2" s="1635"/>
      <c r="AA2" s="1635"/>
      <c r="AB2" s="1635"/>
      <c r="AC2" s="1635"/>
      <c r="AD2" s="1635"/>
      <c r="AE2" s="1635"/>
      <c r="AF2" s="1635"/>
      <c r="AG2" s="1635"/>
      <c r="AH2" s="1635"/>
      <c r="AI2" s="1635"/>
      <c r="AJ2" s="1635"/>
      <c r="AK2" s="1635"/>
      <c r="AL2" s="1635"/>
    </row>
    <row r="3" spans="1:40" ht="27" customHeight="1" thickBot="1">
      <c r="A3" s="1650" t="s">
        <v>6</v>
      </c>
      <c r="B3" s="1650"/>
      <c r="C3" s="1650"/>
      <c r="D3" s="1651"/>
      <c r="E3" s="1652" t="str">
        <f>IF(基本情報入力シート!M16="","",基本情報入力シート!M16)</f>
        <v/>
      </c>
      <c r="F3" s="1653"/>
      <c r="G3" s="1653"/>
      <c r="H3" s="1653"/>
      <c r="I3" s="1653"/>
      <c r="J3" s="1653"/>
      <c r="K3" s="1653"/>
      <c r="L3" s="1653"/>
      <c r="M3" s="1653"/>
      <c r="N3" s="1653"/>
      <c r="O3" s="1653"/>
      <c r="P3" s="1654"/>
      <c r="Q3" s="779"/>
      <c r="R3" s="1635"/>
      <c r="S3" s="1635"/>
      <c r="T3" s="1635"/>
      <c r="U3" s="1635"/>
      <c r="V3" s="1635"/>
      <c r="W3" s="1635"/>
      <c r="X3" s="1635"/>
      <c r="Y3" s="1635"/>
      <c r="Z3" s="1635"/>
      <c r="AA3" s="1635"/>
      <c r="AB3" s="1635"/>
      <c r="AC3" s="1635"/>
      <c r="AD3" s="1635"/>
      <c r="AE3" s="1635"/>
      <c r="AF3" s="1635"/>
      <c r="AG3" s="1635"/>
      <c r="AH3" s="1635"/>
      <c r="AI3" s="1635"/>
      <c r="AJ3" s="1635"/>
      <c r="AK3" s="1635"/>
      <c r="AL3" s="1635"/>
    </row>
    <row r="4" spans="1:40" ht="21" customHeight="1" thickBot="1">
      <c r="A4" s="780"/>
      <c r="B4" s="780"/>
      <c r="C4" s="780"/>
      <c r="D4" s="780"/>
      <c r="E4" s="781"/>
      <c r="F4" s="781"/>
      <c r="G4" s="781"/>
      <c r="H4" s="781"/>
      <c r="I4" s="781"/>
      <c r="J4" s="781"/>
      <c r="K4" s="781"/>
      <c r="L4" s="781"/>
      <c r="M4" s="781"/>
      <c r="N4" s="781"/>
      <c r="O4" s="781"/>
      <c r="P4" s="781"/>
      <c r="Q4" s="782"/>
      <c r="R4" s="1635"/>
      <c r="S4" s="1635"/>
      <c r="T4" s="1635"/>
      <c r="U4" s="1635"/>
      <c r="V4" s="1635"/>
      <c r="W4" s="1635"/>
      <c r="X4" s="1635"/>
      <c r="Y4" s="1635"/>
      <c r="Z4" s="1635"/>
      <c r="AA4" s="1635"/>
      <c r="AB4" s="1635"/>
      <c r="AC4" s="1635"/>
      <c r="AD4" s="1635"/>
      <c r="AE4" s="1635"/>
      <c r="AF4" s="1635"/>
      <c r="AG4" s="1635"/>
      <c r="AH4" s="1635"/>
      <c r="AI4" s="1635"/>
      <c r="AJ4" s="1635"/>
      <c r="AK4" s="1635"/>
      <c r="AL4" s="1635"/>
    </row>
    <row r="5" spans="1:40" ht="27.75" customHeight="1" thickBot="1">
      <c r="A5" s="1655" t="s">
        <v>488</v>
      </c>
      <c r="B5" s="1656"/>
      <c r="C5" s="1656"/>
      <c r="D5" s="1656"/>
      <c r="E5" s="1656"/>
      <c r="F5" s="1656"/>
      <c r="G5" s="1656"/>
      <c r="H5" s="1656"/>
      <c r="I5" s="1656"/>
      <c r="J5" s="1656"/>
      <c r="K5" s="1656"/>
      <c r="L5" s="1656"/>
      <c r="M5" s="1656"/>
      <c r="N5" s="1656"/>
      <c r="O5" s="1656"/>
      <c r="P5" s="783" t="str">
        <f>IF(SUM(AH12:AH111)=0,"",SUM(AH12:AH111))</f>
        <v/>
      </c>
      <c r="Q5" s="782"/>
      <c r="R5" s="1635"/>
      <c r="S5" s="1635"/>
      <c r="T5" s="1635"/>
      <c r="U5" s="1635"/>
      <c r="V5" s="1635"/>
      <c r="W5" s="1635"/>
      <c r="X5" s="1635"/>
      <c r="Y5" s="1635"/>
      <c r="Z5" s="1635"/>
      <c r="AA5" s="1635"/>
      <c r="AB5" s="1635"/>
      <c r="AC5" s="1635"/>
      <c r="AD5" s="1635"/>
      <c r="AE5" s="1635"/>
      <c r="AF5" s="1635"/>
      <c r="AG5" s="1635"/>
      <c r="AH5" s="1635"/>
      <c r="AI5" s="1635"/>
      <c r="AJ5" s="1635"/>
      <c r="AK5" s="1635"/>
      <c r="AL5" s="1635"/>
    </row>
    <row r="6" spans="1:40" ht="21" customHeight="1">
      <c r="S6" s="784"/>
      <c r="T6" s="784"/>
      <c r="AH6" s="785"/>
    </row>
    <row r="7" spans="1:40" ht="18" customHeight="1">
      <c r="A7" s="1657"/>
      <c r="B7" s="1657" t="s">
        <v>489</v>
      </c>
      <c r="C7" s="1659" t="s">
        <v>7</v>
      </c>
      <c r="D7" s="1660"/>
      <c r="E7" s="1660"/>
      <c r="F7" s="1660"/>
      <c r="G7" s="1660"/>
      <c r="H7" s="1660"/>
      <c r="I7" s="1660"/>
      <c r="J7" s="1660"/>
      <c r="K7" s="1660"/>
      <c r="L7" s="1661"/>
      <c r="M7" s="1631" t="s">
        <v>124</v>
      </c>
      <c r="N7" s="786"/>
      <c r="O7" s="787"/>
      <c r="P7" s="1665" t="s">
        <v>148</v>
      </c>
      <c r="Q7" s="1629" t="s">
        <v>75</v>
      </c>
      <c r="R7" s="1631" t="s">
        <v>490</v>
      </c>
      <c r="S7" s="1633" t="s">
        <v>491</v>
      </c>
      <c r="T7" s="1636" t="s">
        <v>128</v>
      </c>
      <c r="U7" s="1638" t="s">
        <v>492</v>
      </c>
      <c r="V7" s="1640" t="s">
        <v>493</v>
      </c>
      <c r="W7" s="1641"/>
      <c r="X7" s="1641"/>
      <c r="Y7" s="1641"/>
      <c r="Z7" s="1641"/>
      <c r="AA7" s="1641"/>
      <c r="AB7" s="1641"/>
      <c r="AC7" s="1641"/>
      <c r="AD7" s="1641"/>
      <c r="AE7" s="1641"/>
      <c r="AF7" s="1641"/>
      <c r="AG7" s="1642"/>
      <c r="AH7" s="1647" t="s">
        <v>494</v>
      </c>
      <c r="AI7" s="1648"/>
      <c r="AJ7" s="1648"/>
      <c r="AK7" s="1648"/>
      <c r="AL7" s="1649"/>
    </row>
    <row r="8" spans="1:40" ht="21.75" customHeight="1">
      <c r="A8" s="1658"/>
      <c r="B8" s="1658"/>
      <c r="C8" s="1662"/>
      <c r="D8" s="1663"/>
      <c r="E8" s="1663"/>
      <c r="F8" s="1663"/>
      <c r="G8" s="1663"/>
      <c r="H8" s="1663"/>
      <c r="I8" s="1663"/>
      <c r="J8" s="1663"/>
      <c r="K8" s="1663"/>
      <c r="L8" s="1664"/>
      <c r="M8" s="1632"/>
      <c r="N8" s="1643" t="s">
        <v>216</v>
      </c>
      <c r="O8" s="1645"/>
      <c r="P8" s="1666"/>
      <c r="Q8" s="1630"/>
      <c r="R8" s="1632"/>
      <c r="S8" s="1634"/>
      <c r="T8" s="1637"/>
      <c r="U8" s="1639"/>
      <c r="V8" s="1643"/>
      <c r="W8" s="1644"/>
      <c r="X8" s="1644"/>
      <c r="Y8" s="1644"/>
      <c r="Z8" s="1644"/>
      <c r="AA8" s="1644"/>
      <c r="AB8" s="1644"/>
      <c r="AC8" s="1644"/>
      <c r="AD8" s="1644"/>
      <c r="AE8" s="1644"/>
      <c r="AF8" s="1644"/>
      <c r="AG8" s="1645"/>
      <c r="AH8" s="788" t="s">
        <v>495</v>
      </c>
      <c r="AI8" s="1646" t="s">
        <v>496</v>
      </c>
      <c r="AJ8" s="1646"/>
      <c r="AK8" s="1646"/>
      <c r="AL8" s="1646"/>
    </row>
    <row r="9" spans="1:40" ht="13.5" customHeight="1">
      <c r="A9" s="1658"/>
      <c r="B9" s="1658"/>
      <c r="C9" s="1662"/>
      <c r="D9" s="1663"/>
      <c r="E9" s="1663"/>
      <c r="F9" s="1663"/>
      <c r="G9" s="1663"/>
      <c r="H9" s="1663"/>
      <c r="I9" s="1663"/>
      <c r="J9" s="1663"/>
      <c r="K9" s="1663"/>
      <c r="L9" s="1664"/>
      <c r="M9" s="1632"/>
      <c r="N9" s="789"/>
      <c r="O9" s="790"/>
      <c r="P9" s="1666"/>
      <c r="Q9" s="1630"/>
      <c r="R9" s="1632"/>
      <c r="S9" s="1634"/>
      <c r="T9" s="1637"/>
      <c r="U9" s="1639"/>
      <c r="V9" s="1643"/>
      <c r="W9" s="1644"/>
      <c r="X9" s="1644"/>
      <c r="Y9" s="1644"/>
      <c r="Z9" s="1644"/>
      <c r="AA9" s="1644"/>
      <c r="AB9" s="1644"/>
      <c r="AC9" s="1644"/>
      <c r="AD9" s="1644"/>
      <c r="AE9" s="1644"/>
      <c r="AF9" s="1644"/>
      <c r="AG9" s="1645"/>
      <c r="AH9" s="1628" t="s">
        <v>497</v>
      </c>
      <c r="AI9" s="1627"/>
      <c r="AJ9" s="1628"/>
      <c r="AK9" s="791"/>
      <c r="AL9" s="792"/>
    </row>
    <row r="10" spans="1:40" ht="150" customHeight="1">
      <c r="A10" s="1658"/>
      <c r="B10" s="1658"/>
      <c r="C10" s="1662"/>
      <c r="D10" s="1663"/>
      <c r="E10" s="1663"/>
      <c r="F10" s="1663"/>
      <c r="G10" s="1663"/>
      <c r="H10" s="1663"/>
      <c r="I10" s="1663"/>
      <c r="J10" s="1663"/>
      <c r="K10" s="1663"/>
      <c r="L10" s="1664"/>
      <c r="M10" s="1632"/>
      <c r="N10" s="793" t="s">
        <v>217</v>
      </c>
      <c r="O10" s="793" t="s">
        <v>218</v>
      </c>
      <c r="P10" s="1666"/>
      <c r="Q10" s="1630"/>
      <c r="R10" s="1632"/>
      <c r="S10" s="1634"/>
      <c r="T10" s="1637"/>
      <c r="U10" s="1639"/>
      <c r="V10" s="1643"/>
      <c r="W10" s="1644"/>
      <c r="X10" s="1644"/>
      <c r="Y10" s="1644"/>
      <c r="Z10" s="1644"/>
      <c r="AA10" s="1644"/>
      <c r="AB10" s="1644"/>
      <c r="AC10" s="1644"/>
      <c r="AD10" s="1644"/>
      <c r="AE10" s="1644"/>
      <c r="AF10" s="1644"/>
      <c r="AG10" s="1645"/>
      <c r="AH10" s="1628"/>
      <c r="AI10" s="794" t="s">
        <v>498</v>
      </c>
      <c r="AJ10" s="795" t="s">
        <v>499</v>
      </c>
      <c r="AK10" s="791" t="s">
        <v>500</v>
      </c>
      <c r="AL10" s="795" t="s">
        <v>501</v>
      </c>
    </row>
    <row r="11" spans="1:40" ht="14.25">
      <c r="A11" s="796"/>
      <c r="B11" s="797"/>
      <c r="C11" s="798"/>
      <c r="D11" s="799"/>
      <c r="E11" s="799"/>
      <c r="F11" s="799"/>
      <c r="G11" s="799"/>
      <c r="H11" s="799"/>
      <c r="I11" s="799"/>
      <c r="J11" s="799"/>
      <c r="K11" s="799"/>
      <c r="L11" s="790"/>
      <c r="M11" s="797"/>
      <c r="N11" s="797"/>
      <c r="O11" s="797"/>
      <c r="P11" s="800"/>
      <c r="Q11" s="801"/>
      <c r="R11" s="801"/>
      <c r="S11" s="802"/>
      <c r="T11" s="803"/>
      <c r="U11" s="804"/>
      <c r="V11" s="805"/>
      <c r="W11" s="806"/>
      <c r="X11" s="806"/>
      <c r="Y11" s="806"/>
      <c r="Z11" s="806"/>
      <c r="AA11" s="806"/>
      <c r="AB11" s="806"/>
      <c r="AC11" s="806"/>
      <c r="AD11" s="806"/>
      <c r="AE11" s="806"/>
      <c r="AF11" s="806"/>
      <c r="AG11" s="806"/>
      <c r="AH11" s="802"/>
      <c r="AI11" s="807"/>
      <c r="AJ11" s="807"/>
      <c r="AK11" s="808"/>
      <c r="AL11" s="808"/>
    </row>
    <row r="12" spans="1:40" ht="36.75" customHeight="1">
      <c r="A12" s="809">
        <v>1</v>
      </c>
      <c r="B12" s="810"/>
      <c r="C12" s="811" t="str">
        <f>IF(基本情報入力シート!C34="","",基本情報入力シート!C34)</f>
        <v/>
      </c>
      <c r="D12" s="812" t="str">
        <f>IF(基本情報入力シート!D34="","",基本情報入力シート!D34)</f>
        <v/>
      </c>
      <c r="E12" s="812" t="str">
        <f>IF(基本情報入力シート!E34="","",基本情報入力シート!E34)</f>
        <v/>
      </c>
      <c r="F12" s="812" t="str">
        <f>IF(基本情報入力シート!F34="","",基本情報入力シート!F34)</f>
        <v/>
      </c>
      <c r="G12" s="812" t="str">
        <f>IF(基本情報入力シート!G34="","",基本情報入力シート!G34)</f>
        <v/>
      </c>
      <c r="H12" s="812" t="str">
        <f>IF(基本情報入力シート!H34="","",基本情報入力シート!H34)</f>
        <v/>
      </c>
      <c r="I12" s="812" t="str">
        <f>IF(基本情報入力シート!I34="","",基本情報入力シート!I34)</f>
        <v/>
      </c>
      <c r="J12" s="812" t="str">
        <f>IF(基本情報入力シート!J34="","",基本情報入力シート!J34)</f>
        <v/>
      </c>
      <c r="K12" s="812" t="str">
        <f>IF(基本情報入力シート!K34="","",基本情報入力シート!K34)</f>
        <v/>
      </c>
      <c r="L12" s="813" t="str">
        <f>IF(基本情報入力シート!L34="","",基本情報入力シート!L34)</f>
        <v/>
      </c>
      <c r="M12" s="814" t="str">
        <f>IF( 基本情報入力シート!M34="","", 基本情報入力シート!M34)</f>
        <v/>
      </c>
      <c r="N12" s="814" t="str">
        <f>IF( 基本情報入力シート!R34="","", 基本情報入力シート!R34)</f>
        <v/>
      </c>
      <c r="O12" s="814" t="str">
        <f>IF( 基本情報入力シート!W34="","", 基本情報入力シート!W34)</f>
        <v/>
      </c>
      <c r="P12" s="809" t="str">
        <f>IF( 基本情報入力シート!X34="","", 基本情報入力シート!X34)</f>
        <v/>
      </c>
      <c r="Q12" s="815" t="str">
        <f>IF( 基本情報入力シート!Y34="","", 基本情報入力シート!Y34)</f>
        <v/>
      </c>
      <c r="R12" s="810"/>
      <c r="S12" s="816" t="str">
        <f>IF(B12="×","",IF( 基本情報入力シート!AB34="","", 基本情報入力シート!AB34))</f>
        <v/>
      </c>
      <c r="T12" s="817" t="str">
        <f>IF(B12="×","",IF( 基本情報入力シート!AA34="","", 基本情報入力シート!AA34))</f>
        <v/>
      </c>
      <c r="U12" s="818" t="str">
        <f>IF(B12="×","",IF(Q12="","",VLOOKUP(Q12,'【参考】数式用2-2'!$A$3:$C$24,3,FALSE)))</f>
        <v/>
      </c>
      <c r="V12" s="819" t="s">
        <v>33</v>
      </c>
      <c r="W12" s="820">
        <v>4</v>
      </c>
      <c r="X12" s="821" t="s">
        <v>12</v>
      </c>
      <c r="Y12" s="822"/>
      <c r="Z12" s="823" t="s">
        <v>101</v>
      </c>
      <c r="AA12" s="824">
        <v>4</v>
      </c>
      <c r="AB12" s="825" t="s">
        <v>12</v>
      </c>
      <c r="AC12" s="826"/>
      <c r="AD12" s="825" t="s">
        <v>17</v>
      </c>
      <c r="AE12" s="827" t="s">
        <v>48</v>
      </c>
      <c r="AF12" s="828" t="str">
        <f t="shared" ref="AF12:AF43" si="0">IF(AC12="","",AC12-Y12+1)</f>
        <v/>
      </c>
      <c r="AG12" s="829" t="s">
        <v>68</v>
      </c>
      <c r="AH12" s="830" t="str">
        <f t="shared" ref="AH12:AH43" si="1">IFERROR(ROUNDDOWN(ROUND(S12*T12,0)*U12,0)*AF12,"")</f>
        <v/>
      </c>
      <c r="AI12" s="831"/>
      <c r="AJ12" s="831"/>
      <c r="AK12" s="832"/>
      <c r="AL12" s="831"/>
    </row>
    <row r="13" spans="1:40" ht="36.75" customHeight="1">
      <c r="A13" s="809">
        <f t="shared" ref="A13:A44" si="2">A12+1</f>
        <v>2</v>
      </c>
      <c r="B13" s="810"/>
      <c r="C13" s="811" t="str">
        <f>IF(基本情報入力シート!C35="","",基本情報入力シート!C35)</f>
        <v/>
      </c>
      <c r="D13" s="812" t="str">
        <f>IF(基本情報入力シート!D35="","",基本情報入力シート!D35)</f>
        <v/>
      </c>
      <c r="E13" s="812" t="str">
        <f>IF(基本情報入力シート!E35="","",基本情報入力シート!E35)</f>
        <v/>
      </c>
      <c r="F13" s="812" t="str">
        <f>IF(基本情報入力シート!F35="","",基本情報入力シート!F35)</f>
        <v/>
      </c>
      <c r="G13" s="812" t="str">
        <f>IF(基本情報入力シート!G35="","",基本情報入力シート!G35)</f>
        <v/>
      </c>
      <c r="H13" s="812" t="str">
        <f>IF(基本情報入力シート!H35="","",基本情報入力シート!H35)</f>
        <v/>
      </c>
      <c r="I13" s="812" t="str">
        <f>IF(基本情報入力シート!I35="","",基本情報入力シート!I35)</f>
        <v/>
      </c>
      <c r="J13" s="812" t="str">
        <f>IF(基本情報入力シート!J35="","",基本情報入力シート!J35)</f>
        <v/>
      </c>
      <c r="K13" s="812" t="str">
        <f>IF(基本情報入力シート!K35="","",基本情報入力シート!K35)</f>
        <v/>
      </c>
      <c r="L13" s="813" t="str">
        <f>IF(基本情報入力シート!L35="","",基本情報入力シート!L35)</f>
        <v/>
      </c>
      <c r="M13" s="814" t="str">
        <f>IF( 基本情報入力シート!M35="","", 基本情報入力シート!M35)</f>
        <v/>
      </c>
      <c r="N13" s="814" t="str">
        <f>IF( 基本情報入力シート!R35="","", 基本情報入力シート!R35)</f>
        <v/>
      </c>
      <c r="O13" s="814" t="str">
        <f>IF( 基本情報入力シート!W35="","", 基本情報入力シート!W35)</f>
        <v/>
      </c>
      <c r="P13" s="809" t="str">
        <f>IF( 基本情報入力シート!X35="","", 基本情報入力シート!X35)</f>
        <v/>
      </c>
      <c r="Q13" s="815" t="str">
        <f>IF( 基本情報入力シート!Y35="","", 基本情報入力シート!Y35)</f>
        <v/>
      </c>
      <c r="R13" s="810"/>
      <c r="S13" s="816" t="str">
        <f>IF(B13="×","",IF( 基本情報入力シート!AB35="","", 基本情報入力シート!AB35))</f>
        <v/>
      </c>
      <c r="T13" s="817" t="str">
        <f>IF(B13="×","",IF( 基本情報入力シート!AA35="","", 基本情報入力シート!AA35))</f>
        <v/>
      </c>
      <c r="U13" s="818" t="str">
        <f>IF(B13="×","",IF(Q13="","",VLOOKUP(Q13,'【参考】数式用2-2'!$A$3:$C$24,3,FALSE)))</f>
        <v/>
      </c>
      <c r="V13" s="819" t="s">
        <v>33</v>
      </c>
      <c r="W13" s="820">
        <v>4</v>
      </c>
      <c r="X13" s="821" t="s">
        <v>12</v>
      </c>
      <c r="Y13" s="822"/>
      <c r="Z13" s="823" t="s">
        <v>101</v>
      </c>
      <c r="AA13" s="824">
        <v>4</v>
      </c>
      <c r="AB13" s="825" t="s">
        <v>12</v>
      </c>
      <c r="AC13" s="826"/>
      <c r="AD13" s="825" t="s">
        <v>17</v>
      </c>
      <c r="AE13" s="827" t="s">
        <v>48</v>
      </c>
      <c r="AF13" s="828" t="str">
        <f t="shared" si="0"/>
        <v/>
      </c>
      <c r="AG13" s="829" t="s">
        <v>68</v>
      </c>
      <c r="AH13" s="830" t="str">
        <f t="shared" si="1"/>
        <v/>
      </c>
      <c r="AI13" s="831"/>
      <c r="AJ13" s="831"/>
      <c r="AK13" s="831"/>
      <c r="AL13" s="831"/>
    </row>
    <row r="14" spans="1:40" ht="36.75" customHeight="1">
      <c r="A14" s="809">
        <f t="shared" si="2"/>
        <v>3</v>
      </c>
      <c r="B14" s="810"/>
      <c r="C14" s="811" t="str">
        <f>IF(基本情報入力シート!C36="","",基本情報入力シート!C36)</f>
        <v/>
      </c>
      <c r="D14" s="812" t="str">
        <f>IF(基本情報入力シート!D36="","",基本情報入力シート!D36)</f>
        <v/>
      </c>
      <c r="E14" s="812" t="str">
        <f>IF(基本情報入力シート!E36="","",基本情報入力シート!E36)</f>
        <v/>
      </c>
      <c r="F14" s="812" t="str">
        <f>IF(基本情報入力シート!F36="","",基本情報入力シート!F36)</f>
        <v/>
      </c>
      <c r="G14" s="812" t="str">
        <f>IF(基本情報入力シート!G36="","",基本情報入力シート!G36)</f>
        <v/>
      </c>
      <c r="H14" s="812" t="str">
        <f>IF(基本情報入力シート!H36="","",基本情報入力シート!H36)</f>
        <v/>
      </c>
      <c r="I14" s="812" t="str">
        <f>IF(基本情報入力シート!I36="","",基本情報入力シート!I36)</f>
        <v/>
      </c>
      <c r="J14" s="812" t="str">
        <f>IF(基本情報入力シート!J36="","",基本情報入力シート!J36)</f>
        <v/>
      </c>
      <c r="K14" s="812" t="str">
        <f>IF(基本情報入力シート!K36="","",基本情報入力シート!K36)</f>
        <v/>
      </c>
      <c r="L14" s="813" t="str">
        <f>IF(基本情報入力シート!L36="","",基本情報入力シート!L36)</f>
        <v/>
      </c>
      <c r="M14" s="814" t="str">
        <f>IF( 基本情報入力シート!M36="","", 基本情報入力シート!M36)</f>
        <v/>
      </c>
      <c r="N14" s="814" t="str">
        <f>IF( 基本情報入力シート!R36="","", 基本情報入力シート!R36)</f>
        <v/>
      </c>
      <c r="O14" s="814" t="str">
        <f>IF( 基本情報入力シート!W36="","", 基本情報入力シート!W36)</f>
        <v/>
      </c>
      <c r="P14" s="809" t="str">
        <f>IF( 基本情報入力シート!X36="","", 基本情報入力シート!X36)</f>
        <v/>
      </c>
      <c r="Q14" s="815" t="str">
        <f>IF( 基本情報入力シート!Y36="","", 基本情報入力シート!Y36)</f>
        <v/>
      </c>
      <c r="R14" s="810"/>
      <c r="S14" s="816" t="str">
        <f>IF(B14="×","",IF( 基本情報入力シート!AB36="","", 基本情報入力シート!AB36))</f>
        <v/>
      </c>
      <c r="T14" s="817" t="str">
        <f>IF(B14="×","",IF( 基本情報入力シート!AA36="","", 基本情報入力シート!AA36))</f>
        <v/>
      </c>
      <c r="U14" s="818" t="str">
        <f>IF(B14="×","",IF(Q14="","",VLOOKUP(Q14,'【参考】数式用2-2'!$A$3:$C$24,3,FALSE)))</f>
        <v/>
      </c>
      <c r="V14" s="819" t="s">
        <v>33</v>
      </c>
      <c r="W14" s="820">
        <v>4</v>
      </c>
      <c r="X14" s="821" t="s">
        <v>12</v>
      </c>
      <c r="Y14" s="822"/>
      <c r="Z14" s="823" t="s">
        <v>101</v>
      </c>
      <c r="AA14" s="824">
        <v>4</v>
      </c>
      <c r="AB14" s="825" t="s">
        <v>12</v>
      </c>
      <c r="AC14" s="826"/>
      <c r="AD14" s="825" t="s">
        <v>17</v>
      </c>
      <c r="AE14" s="827" t="s">
        <v>48</v>
      </c>
      <c r="AF14" s="828" t="str">
        <f t="shared" si="0"/>
        <v/>
      </c>
      <c r="AG14" s="829" t="s">
        <v>68</v>
      </c>
      <c r="AH14" s="830" t="str">
        <f t="shared" si="1"/>
        <v/>
      </c>
      <c r="AI14" s="831"/>
      <c r="AJ14" s="831"/>
      <c r="AK14" s="831"/>
      <c r="AL14" s="831"/>
    </row>
    <row r="15" spans="1:40" ht="36.75" customHeight="1">
      <c r="A15" s="809">
        <f t="shared" si="2"/>
        <v>4</v>
      </c>
      <c r="B15" s="810"/>
      <c r="C15" s="811" t="str">
        <f>IF(基本情報入力シート!C37="","",基本情報入力シート!C37)</f>
        <v/>
      </c>
      <c r="D15" s="812" t="str">
        <f>IF(基本情報入力シート!D37="","",基本情報入力シート!D37)</f>
        <v/>
      </c>
      <c r="E15" s="812" t="str">
        <f>IF(基本情報入力シート!E37="","",基本情報入力シート!E37)</f>
        <v/>
      </c>
      <c r="F15" s="812" t="str">
        <f>IF(基本情報入力シート!F37="","",基本情報入力シート!F37)</f>
        <v/>
      </c>
      <c r="G15" s="812" t="str">
        <f>IF(基本情報入力シート!G37="","",基本情報入力シート!G37)</f>
        <v/>
      </c>
      <c r="H15" s="812" t="str">
        <f>IF(基本情報入力シート!H37="","",基本情報入力シート!H37)</f>
        <v/>
      </c>
      <c r="I15" s="812" t="str">
        <f>IF(基本情報入力シート!I37="","",基本情報入力シート!I37)</f>
        <v/>
      </c>
      <c r="J15" s="812" t="str">
        <f>IF(基本情報入力シート!J37="","",基本情報入力シート!J37)</f>
        <v/>
      </c>
      <c r="K15" s="812" t="str">
        <f>IF(基本情報入力シート!K37="","",基本情報入力シート!K37)</f>
        <v/>
      </c>
      <c r="L15" s="813" t="str">
        <f>IF(基本情報入力シート!L37="","",基本情報入力シート!L37)</f>
        <v/>
      </c>
      <c r="M15" s="814" t="str">
        <f>IF( 基本情報入力シート!M37="","", 基本情報入力シート!M37)</f>
        <v/>
      </c>
      <c r="N15" s="814" t="str">
        <f>IF( 基本情報入力シート!R37="","", 基本情報入力シート!R37)</f>
        <v/>
      </c>
      <c r="O15" s="814" t="str">
        <f>IF( 基本情報入力シート!W37="","", 基本情報入力シート!W37)</f>
        <v/>
      </c>
      <c r="P15" s="809" t="str">
        <f>IF( 基本情報入力シート!X37="","", 基本情報入力シート!X37)</f>
        <v/>
      </c>
      <c r="Q15" s="815" t="str">
        <f>IF( 基本情報入力シート!Y37="","", 基本情報入力シート!Y37)</f>
        <v/>
      </c>
      <c r="R15" s="810"/>
      <c r="S15" s="816" t="str">
        <f>IF(B15="×","",IF( 基本情報入力シート!AB37="","", 基本情報入力シート!AB37))</f>
        <v/>
      </c>
      <c r="T15" s="817" t="str">
        <f>IF(B15="×","",IF( 基本情報入力シート!AA37="","", 基本情報入力シート!AA37))</f>
        <v/>
      </c>
      <c r="U15" s="818" t="str">
        <f>IF(B15="×","",IF(Q15="","",VLOOKUP(Q15,'【参考】数式用2-2'!$A$3:$C$24,3,FALSE)))</f>
        <v/>
      </c>
      <c r="V15" s="819" t="s">
        <v>33</v>
      </c>
      <c r="W15" s="820">
        <v>4</v>
      </c>
      <c r="X15" s="821" t="s">
        <v>12</v>
      </c>
      <c r="Y15" s="822"/>
      <c r="Z15" s="823" t="s">
        <v>101</v>
      </c>
      <c r="AA15" s="824">
        <v>4</v>
      </c>
      <c r="AB15" s="825" t="s">
        <v>12</v>
      </c>
      <c r="AC15" s="826"/>
      <c r="AD15" s="825" t="s">
        <v>17</v>
      </c>
      <c r="AE15" s="827" t="s">
        <v>48</v>
      </c>
      <c r="AF15" s="828" t="str">
        <f t="shared" si="0"/>
        <v/>
      </c>
      <c r="AG15" s="829" t="s">
        <v>68</v>
      </c>
      <c r="AH15" s="830" t="str">
        <f t="shared" si="1"/>
        <v/>
      </c>
      <c r="AI15" s="831"/>
      <c r="AJ15" s="831"/>
      <c r="AK15" s="831"/>
      <c r="AL15" s="831"/>
    </row>
    <row r="16" spans="1:40" ht="36.75" customHeight="1">
      <c r="A16" s="809">
        <f t="shared" si="2"/>
        <v>5</v>
      </c>
      <c r="B16" s="810"/>
      <c r="C16" s="811" t="str">
        <f>IF(基本情報入力シート!C38="","",基本情報入力シート!C38)</f>
        <v/>
      </c>
      <c r="D16" s="812" t="str">
        <f>IF(基本情報入力シート!D38="","",基本情報入力シート!D38)</f>
        <v/>
      </c>
      <c r="E16" s="812" t="str">
        <f>IF(基本情報入力シート!E38="","",基本情報入力シート!E38)</f>
        <v/>
      </c>
      <c r="F16" s="812" t="str">
        <f>IF(基本情報入力シート!F38="","",基本情報入力シート!F38)</f>
        <v/>
      </c>
      <c r="G16" s="812" t="str">
        <f>IF(基本情報入力シート!G38="","",基本情報入力シート!G38)</f>
        <v/>
      </c>
      <c r="H16" s="812" t="str">
        <f>IF(基本情報入力シート!H38="","",基本情報入力シート!H38)</f>
        <v/>
      </c>
      <c r="I16" s="812" t="str">
        <f>IF(基本情報入力シート!I38="","",基本情報入力シート!I38)</f>
        <v/>
      </c>
      <c r="J16" s="812" t="str">
        <f>IF(基本情報入力シート!J38="","",基本情報入力シート!J38)</f>
        <v/>
      </c>
      <c r="K16" s="812" t="str">
        <f>IF(基本情報入力シート!K38="","",基本情報入力シート!K38)</f>
        <v/>
      </c>
      <c r="L16" s="813" t="str">
        <f>IF(基本情報入力シート!L38="","",基本情報入力シート!L38)</f>
        <v/>
      </c>
      <c r="M16" s="814" t="str">
        <f>IF( 基本情報入力シート!M38="","", 基本情報入力シート!M38)</f>
        <v/>
      </c>
      <c r="N16" s="814" t="str">
        <f>IF( 基本情報入力シート!R38="","", 基本情報入力シート!R38)</f>
        <v/>
      </c>
      <c r="O16" s="814" t="str">
        <f>IF( 基本情報入力シート!W38="","", 基本情報入力シート!W38)</f>
        <v/>
      </c>
      <c r="P16" s="809" t="str">
        <f>IF( 基本情報入力シート!X38="","", 基本情報入力シート!X38)</f>
        <v/>
      </c>
      <c r="Q16" s="815" t="str">
        <f>IF( 基本情報入力シート!Y38="","", 基本情報入力シート!Y38)</f>
        <v/>
      </c>
      <c r="R16" s="810"/>
      <c r="S16" s="816" t="str">
        <f>IF(B16="×","",IF( 基本情報入力シート!AB38="","", 基本情報入力シート!AB38))</f>
        <v/>
      </c>
      <c r="T16" s="817" t="str">
        <f>IF(B16="×","",IF( 基本情報入力シート!AA38="","", 基本情報入力シート!AA38))</f>
        <v/>
      </c>
      <c r="U16" s="818" t="str">
        <f>IF(B16="×","",IF(Q16="","",VLOOKUP(Q16,'【参考】数式用2-2'!$A$3:$C$24,3,FALSE)))</f>
        <v/>
      </c>
      <c r="V16" s="819" t="s">
        <v>33</v>
      </c>
      <c r="W16" s="820">
        <v>4</v>
      </c>
      <c r="X16" s="821" t="s">
        <v>12</v>
      </c>
      <c r="Y16" s="822"/>
      <c r="Z16" s="823" t="s">
        <v>101</v>
      </c>
      <c r="AA16" s="824">
        <v>4</v>
      </c>
      <c r="AB16" s="825" t="s">
        <v>12</v>
      </c>
      <c r="AC16" s="826"/>
      <c r="AD16" s="825" t="s">
        <v>17</v>
      </c>
      <c r="AE16" s="827" t="s">
        <v>48</v>
      </c>
      <c r="AF16" s="828" t="str">
        <f t="shared" si="0"/>
        <v/>
      </c>
      <c r="AG16" s="829" t="s">
        <v>68</v>
      </c>
      <c r="AH16" s="830" t="str">
        <f t="shared" si="1"/>
        <v/>
      </c>
      <c r="AI16" s="831"/>
      <c r="AJ16" s="831"/>
      <c r="AK16" s="831"/>
      <c r="AL16" s="831"/>
    </row>
    <row r="17" spans="1:38" ht="36.75" customHeight="1">
      <c r="A17" s="809">
        <f t="shared" si="2"/>
        <v>6</v>
      </c>
      <c r="B17" s="810"/>
      <c r="C17" s="811" t="str">
        <f>IF(基本情報入力シート!C39="","",基本情報入力シート!C39)</f>
        <v/>
      </c>
      <c r="D17" s="812" t="str">
        <f>IF(基本情報入力シート!D39="","",基本情報入力シート!D39)</f>
        <v/>
      </c>
      <c r="E17" s="812" t="str">
        <f>IF(基本情報入力シート!E39="","",基本情報入力シート!E39)</f>
        <v/>
      </c>
      <c r="F17" s="812" t="str">
        <f>IF(基本情報入力シート!F39="","",基本情報入力シート!F39)</f>
        <v/>
      </c>
      <c r="G17" s="812" t="str">
        <f>IF(基本情報入力シート!G39="","",基本情報入力シート!G39)</f>
        <v/>
      </c>
      <c r="H17" s="812" t="str">
        <f>IF(基本情報入力シート!H39="","",基本情報入力シート!H39)</f>
        <v/>
      </c>
      <c r="I17" s="812" t="str">
        <f>IF(基本情報入力シート!I39="","",基本情報入力シート!I39)</f>
        <v/>
      </c>
      <c r="J17" s="812" t="str">
        <f>IF(基本情報入力シート!J39="","",基本情報入力シート!J39)</f>
        <v/>
      </c>
      <c r="K17" s="812" t="str">
        <f>IF(基本情報入力シート!K39="","",基本情報入力シート!K39)</f>
        <v/>
      </c>
      <c r="L17" s="813" t="str">
        <f>IF(基本情報入力シート!L39="","",基本情報入力シート!L39)</f>
        <v/>
      </c>
      <c r="M17" s="814" t="str">
        <f>IF( 基本情報入力シート!M39="","", 基本情報入力シート!M39)</f>
        <v/>
      </c>
      <c r="N17" s="814" t="str">
        <f>IF( 基本情報入力シート!R39="","", 基本情報入力シート!R39)</f>
        <v/>
      </c>
      <c r="O17" s="814" t="str">
        <f>IF( 基本情報入力シート!W39="","", 基本情報入力シート!W39)</f>
        <v/>
      </c>
      <c r="P17" s="809" t="str">
        <f>IF( 基本情報入力シート!X39="","", 基本情報入力シート!X39)</f>
        <v/>
      </c>
      <c r="Q17" s="815" t="str">
        <f>IF( 基本情報入力シート!Y39="","", 基本情報入力シート!Y39)</f>
        <v/>
      </c>
      <c r="R17" s="810"/>
      <c r="S17" s="816" t="str">
        <f>IF(B17="×","",IF( 基本情報入力シート!AB39="","", 基本情報入力シート!AB39))</f>
        <v/>
      </c>
      <c r="T17" s="817" t="str">
        <f>IF(B17="×","",IF( 基本情報入力シート!AA39="","", 基本情報入力シート!AA39))</f>
        <v/>
      </c>
      <c r="U17" s="818" t="str">
        <f>IF(B17="×","",IF(Q17="","",VLOOKUP(Q17,'【参考】数式用2-2'!$A$3:$C$24,3,FALSE)))</f>
        <v/>
      </c>
      <c r="V17" s="819" t="s">
        <v>200</v>
      </c>
      <c r="W17" s="820">
        <v>4</v>
      </c>
      <c r="X17" s="821" t="s">
        <v>201</v>
      </c>
      <c r="Y17" s="822"/>
      <c r="Z17" s="823" t="s">
        <v>202</v>
      </c>
      <c r="AA17" s="824">
        <v>4</v>
      </c>
      <c r="AB17" s="825" t="s">
        <v>201</v>
      </c>
      <c r="AC17" s="826"/>
      <c r="AD17" s="825" t="s">
        <v>203</v>
      </c>
      <c r="AE17" s="827" t="s">
        <v>204</v>
      </c>
      <c r="AF17" s="828" t="str">
        <f t="shared" si="0"/>
        <v/>
      </c>
      <c r="AG17" s="829" t="s">
        <v>205</v>
      </c>
      <c r="AH17" s="830" t="str">
        <f t="shared" si="1"/>
        <v/>
      </c>
      <c r="AI17" s="831"/>
      <c r="AJ17" s="831"/>
      <c r="AK17" s="831"/>
      <c r="AL17" s="831"/>
    </row>
    <row r="18" spans="1:38" ht="36.75" customHeight="1">
      <c r="A18" s="809">
        <f t="shared" si="2"/>
        <v>7</v>
      </c>
      <c r="B18" s="810"/>
      <c r="C18" s="811" t="str">
        <f>IF(基本情報入力シート!C40="","",基本情報入力シート!C40)</f>
        <v/>
      </c>
      <c r="D18" s="812" t="str">
        <f>IF(基本情報入力シート!D40="","",基本情報入力シート!D40)</f>
        <v/>
      </c>
      <c r="E18" s="812" t="str">
        <f>IF(基本情報入力シート!E40="","",基本情報入力シート!E40)</f>
        <v/>
      </c>
      <c r="F18" s="812" t="str">
        <f>IF(基本情報入力シート!F40="","",基本情報入力シート!F40)</f>
        <v/>
      </c>
      <c r="G18" s="812" t="str">
        <f>IF(基本情報入力シート!G40="","",基本情報入力シート!G40)</f>
        <v/>
      </c>
      <c r="H18" s="812" t="str">
        <f>IF(基本情報入力シート!H40="","",基本情報入力シート!H40)</f>
        <v/>
      </c>
      <c r="I18" s="812" t="str">
        <f>IF(基本情報入力シート!I40="","",基本情報入力シート!I40)</f>
        <v/>
      </c>
      <c r="J18" s="812" t="str">
        <f>IF(基本情報入力シート!J40="","",基本情報入力シート!J40)</f>
        <v/>
      </c>
      <c r="K18" s="812" t="str">
        <f>IF(基本情報入力シート!K40="","",基本情報入力シート!K40)</f>
        <v/>
      </c>
      <c r="L18" s="813" t="str">
        <f>IF(基本情報入力シート!L40="","",基本情報入力シート!L40)</f>
        <v/>
      </c>
      <c r="M18" s="814" t="str">
        <f>IF( 基本情報入力シート!M40="","", 基本情報入力シート!M40)</f>
        <v/>
      </c>
      <c r="N18" s="814" t="str">
        <f>IF( 基本情報入力シート!R40="","", 基本情報入力シート!R40)</f>
        <v/>
      </c>
      <c r="O18" s="814" t="str">
        <f>IF( 基本情報入力シート!W40="","", 基本情報入力シート!W40)</f>
        <v/>
      </c>
      <c r="P18" s="809" t="str">
        <f>IF( 基本情報入力シート!X40="","", 基本情報入力シート!X40)</f>
        <v/>
      </c>
      <c r="Q18" s="815" t="str">
        <f>IF( 基本情報入力シート!Y40="","", 基本情報入力シート!Y40)</f>
        <v/>
      </c>
      <c r="R18" s="810"/>
      <c r="S18" s="816" t="str">
        <f>IF(B18="×","",IF( 基本情報入力シート!AB40="","", 基本情報入力シート!AB40))</f>
        <v/>
      </c>
      <c r="T18" s="817" t="str">
        <f>IF(B18="×","",IF( 基本情報入力シート!AA40="","", 基本情報入力シート!AA40))</f>
        <v/>
      </c>
      <c r="U18" s="818" t="str">
        <f>IF(B18="×","",IF(Q18="","",VLOOKUP(Q18,'【参考】数式用2-2'!$A$3:$C$24,3,FALSE)))</f>
        <v/>
      </c>
      <c r="V18" s="819" t="s">
        <v>200</v>
      </c>
      <c r="W18" s="820">
        <v>4</v>
      </c>
      <c r="X18" s="821" t="s">
        <v>201</v>
      </c>
      <c r="Y18" s="822"/>
      <c r="Z18" s="823" t="s">
        <v>202</v>
      </c>
      <c r="AA18" s="824">
        <v>4</v>
      </c>
      <c r="AB18" s="825" t="s">
        <v>201</v>
      </c>
      <c r="AC18" s="826"/>
      <c r="AD18" s="825" t="s">
        <v>203</v>
      </c>
      <c r="AE18" s="827" t="s">
        <v>204</v>
      </c>
      <c r="AF18" s="828" t="str">
        <f t="shared" si="0"/>
        <v/>
      </c>
      <c r="AG18" s="829" t="s">
        <v>205</v>
      </c>
      <c r="AH18" s="830" t="str">
        <f t="shared" si="1"/>
        <v/>
      </c>
      <c r="AI18" s="831"/>
      <c r="AJ18" s="831"/>
      <c r="AK18" s="831"/>
      <c r="AL18" s="831"/>
    </row>
    <row r="19" spans="1:38" ht="36.75" customHeight="1">
      <c r="A19" s="809">
        <f t="shared" si="2"/>
        <v>8</v>
      </c>
      <c r="B19" s="810"/>
      <c r="C19" s="811" t="str">
        <f>IF(基本情報入力シート!C41="","",基本情報入力シート!C41)</f>
        <v/>
      </c>
      <c r="D19" s="812" t="str">
        <f>IF(基本情報入力シート!D41="","",基本情報入力シート!D41)</f>
        <v/>
      </c>
      <c r="E19" s="812" t="str">
        <f>IF(基本情報入力シート!E41="","",基本情報入力シート!E41)</f>
        <v/>
      </c>
      <c r="F19" s="812" t="str">
        <f>IF(基本情報入力シート!F41="","",基本情報入力シート!F41)</f>
        <v/>
      </c>
      <c r="G19" s="812" t="str">
        <f>IF(基本情報入力シート!G41="","",基本情報入力シート!G41)</f>
        <v/>
      </c>
      <c r="H19" s="812" t="str">
        <f>IF(基本情報入力シート!H41="","",基本情報入力シート!H41)</f>
        <v/>
      </c>
      <c r="I19" s="812" t="str">
        <f>IF(基本情報入力シート!I41="","",基本情報入力シート!I41)</f>
        <v/>
      </c>
      <c r="J19" s="812" t="str">
        <f>IF(基本情報入力シート!J41="","",基本情報入力シート!J41)</f>
        <v/>
      </c>
      <c r="K19" s="812" t="str">
        <f>IF(基本情報入力シート!K41="","",基本情報入力シート!K41)</f>
        <v/>
      </c>
      <c r="L19" s="813" t="str">
        <f>IF(基本情報入力シート!L41="","",基本情報入力シート!L41)</f>
        <v/>
      </c>
      <c r="M19" s="814" t="str">
        <f>IF( 基本情報入力シート!M41="","", 基本情報入力シート!M41)</f>
        <v/>
      </c>
      <c r="N19" s="814" t="str">
        <f>IF( 基本情報入力シート!R41="","", 基本情報入力シート!R41)</f>
        <v/>
      </c>
      <c r="O19" s="814" t="str">
        <f>IF( 基本情報入力シート!W41="","", 基本情報入力シート!W41)</f>
        <v/>
      </c>
      <c r="P19" s="809" t="str">
        <f>IF( 基本情報入力シート!X41="","", 基本情報入力シート!X41)</f>
        <v/>
      </c>
      <c r="Q19" s="815" t="str">
        <f>IF( 基本情報入力シート!Y41="","", 基本情報入力シート!Y41)</f>
        <v/>
      </c>
      <c r="R19" s="810"/>
      <c r="S19" s="816" t="str">
        <f>IF(B19="×","",IF( 基本情報入力シート!AB41="","", 基本情報入力シート!AB41))</f>
        <v/>
      </c>
      <c r="T19" s="817" t="str">
        <f>IF(B19="×","",IF( 基本情報入力シート!AA41="","", 基本情報入力シート!AA41))</f>
        <v/>
      </c>
      <c r="U19" s="818" t="str">
        <f>IF(B19="×","",IF(Q19="","",VLOOKUP(Q19,'【参考】数式用2-2'!$A$3:$C$24,3,FALSE)))</f>
        <v/>
      </c>
      <c r="V19" s="819" t="s">
        <v>200</v>
      </c>
      <c r="W19" s="820">
        <v>4</v>
      </c>
      <c r="X19" s="821" t="s">
        <v>201</v>
      </c>
      <c r="Y19" s="822"/>
      <c r="Z19" s="823" t="s">
        <v>202</v>
      </c>
      <c r="AA19" s="824">
        <v>4</v>
      </c>
      <c r="AB19" s="825" t="s">
        <v>201</v>
      </c>
      <c r="AC19" s="826"/>
      <c r="AD19" s="825" t="s">
        <v>203</v>
      </c>
      <c r="AE19" s="827" t="s">
        <v>204</v>
      </c>
      <c r="AF19" s="828" t="str">
        <f t="shared" si="0"/>
        <v/>
      </c>
      <c r="AG19" s="829" t="s">
        <v>205</v>
      </c>
      <c r="AH19" s="830" t="str">
        <f t="shared" si="1"/>
        <v/>
      </c>
      <c r="AI19" s="831"/>
      <c r="AJ19" s="832"/>
      <c r="AK19" s="831"/>
      <c r="AL19" s="832"/>
    </row>
    <row r="20" spans="1:38" ht="36.75" customHeight="1">
      <c r="A20" s="809">
        <f t="shared" si="2"/>
        <v>9</v>
      </c>
      <c r="B20" s="810"/>
      <c r="C20" s="811" t="str">
        <f>IF(基本情報入力シート!C42="","",基本情報入力シート!C42)</f>
        <v/>
      </c>
      <c r="D20" s="812" t="str">
        <f>IF(基本情報入力シート!D42="","",基本情報入力シート!D42)</f>
        <v/>
      </c>
      <c r="E20" s="812" t="str">
        <f>IF(基本情報入力シート!E42="","",基本情報入力シート!E42)</f>
        <v/>
      </c>
      <c r="F20" s="812" t="str">
        <f>IF(基本情報入力シート!F42="","",基本情報入力シート!F42)</f>
        <v/>
      </c>
      <c r="G20" s="812" t="str">
        <f>IF(基本情報入力シート!G42="","",基本情報入力シート!G42)</f>
        <v/>
      </c>
      <c r="H20" s="812" t="str">
        <f>IF(基本情報入力シート!H42="","",基本情報入力シート!H42)</f>
        <v/>
      </c>
      <c r="I20" s="812" t="str">
        <f>IF(基本情報入力シート!I42="","",基本情報入力シート!I42)</f>
        <v/>
      </c>
      <c r="J20" s="812" t="str">
        <f>IF(基本情報入力シート!J42="","",基本情報入力シート!J42)</f>
        <v/>
      </c>
      <c r="K20" s="812" t="str">
        <f>IF(基本情報入力シート!K42="","",基本情報入力シート!K42)</f>
        <v/>
      </c>
      <c r="L20" s="813" t="str">
        <f>IF(基本情報入力シート!L42="","",基本情報入力シート!L42)</f>
        <v/>
      </c>
      <c r="M20" s="814" t="str">
        <f>IF( 基本情報入力シート!M42="","", 基本情報入力シート!M42)</f>
        <v/>
      </c>
      <c r="N20" s="814" t="str">
        <f>IF( 基本情報入力シート!R42="","", 基本情報入力シート!R42)</f>
        <v/>
      </c>
      <c r="O20" s="814" t="str">
        <f>IF( 基本情報入力シート!W42="","", 基本情報入力シート!W42)</f>
        <v/>
      </c>
      <c r="P20" s="809" t="str">
        <f>IF( 基本情報入力シート!X42="","", 基本情報入力シート!X42)</f>
        <v/>
      </c>
      <c r="Q20" s="815" t="str">
        <f>IF( 基本情報入力シート!Y42="","", 基本情報入力シート!Y42)</f>
        <v/>
      </c>
      <c r="R20" s="810"/>
      <c r="S20" s="816" t="str">
        <f>IF(B20="×","",IF( 基本情報入力シート!AB42="","", 基本情報入力シート!AB42))</f>
        <v/>
      </c>
      <c r="T20" s="817" t="str">
        <f>IF(B20="×","",IF( 基本情報入力シート!AA42="","", 基本情報入力シート!AA42))</f>
        <v/>
      </c>
      <c r="U20" s="818" t="str">
        <f>IF(B20="×","",IF(Q20="","",VLOOKUP(Q20,'【参考】数式用2-2'!$A$3:$C$24,3,FALSE)))</f>
        <v/>
      </c>
      <c r="V20" s="819" t="s">
        <v>200</v>
      </c>
      <c r="W20" s="820">
        <v>4</v>
      </c>
      <c r="X20" s="821" t="s">
        <v>201</v>
      </c>
      <c r="Y20" s="822"/>
      <c r="Z20" s="823" t="s">
        <v>202</v>
      </c>
      <c r="AA20" s="824">
        <v>4</v>
      </c>
      <c r="AB20" s="825" t="s">
        <v>201</v>
      </c>
      <c r="AC20" s="826"/>
      <c r="AD20" s="825" t="s">
        <v>203</v>
      </c>
      <c r="AE20" s="827" t="s">
        <v>204</v>
      </c>
      <c r="AF20" s="828" t="str">
        <f t="shared" si="0"/>
        <v/>
      </c>
      <c r="AG20" s="829" t="s">
        <v>205</v>
      </c>
      <c r="AH20" s="830" t="str">
        <f t="shared" si="1"/>
        <v/>
      </c>
      <c r="AI20" s="831"/>
      <c r="AJ20" s="832"/>
      <c r="AK20" s="831"/>
      <c r="AL20" s="832"/>
    </row>
    <row r="21" spans="1:38" ht="36.75" customHeight="1">
      <c r="A21" s="809">
        <f t="shared" si="2"/>
        <v>10</v>
      </c>
      <c r="B21" s="810"/>
      <c r="C21" s="811" t="str">
        <f>IF(基本情報入力シート!C43="","",基本情報入力シート!C43)</f>
        <v/>
      </c>
      <c r="D21" s="812" t="str">
        <f>IF(基本情報入力シート!D43="","",基本情報入力シート!D43)</f>
        <v/>
      </c>
      <c r="E21" s="812" t="str">
        <f>IF(基本情報入力シート!E43="","",基本情報入力シート!E43)</f>
        <v/>
      </c>
      <c r="F21" s="812" t="str">
        <f>IF(基本情報入力シート!F43="","",基本情報入力シート!F43)</f>
        <v/>
      </c>
      <c r="G21" s="812" t="str">
        <f>IF(基本情報入力シート!G43="","",基本情報入力シート!G43)</f>
        <v/>
      </c>
      <c r="H21" s="812" t="str">
        <f>IF(基本情報入力シート!H43="","",基本情報入力シート!H43)</f>
        <v/>
      </c>
      <c r="I21" s="812" t="str">
        <f>IF(基本情報入力シート!I43="","",基本情報入力シート!I43)</f>
        <v/>
      </c>
      <c r="J21" s="812" t="str">
        <f>IF(基本情報入力シート!J43="","",基本情報入力シート!J43)</f>
        <v/>
      </c>
      <c r="K21" s="812" t="str">
        <f>IF(基本情報入力シート!K43="","",基本情報入力シート!K43)</f>
        <v/>
      </c>
      <c r="L21" s="813" t="str">
        <f>IF(基本情報入力シート!L43="","",基本情報入力シート!L43)</f>
        <v/>
      </c>
      <c r="M21" s="814" t="str">
        <f>IF( 基本情報入力シート!M43="","", 基本情報入力シート!M43)</f>
        <v/>
      </c>
      <c r="N21" s="814" t="str">
        <f>IF( 基本情報入力シート!R43="","", 基本情報入力シート!R43)</f>
        <v/>
      </c>
      <c r="O21" s="814" t="str">
        <f>IF( 基本情報入力シート!W43="","", 基本情報入力シート!W43)</f>
        <v/>
      </c>
      <c r="P21" s="809" t="str">
        <f>IF( 基本情報入力シート!X43="","", 基本情報入力シート!X43)</f>
        <v/>
      </c>
      <c r="Q21" s="815" t="str">
        <f>IF( 基本情報入力シート!Y43="","", 基本情報入力シート!Y43)</f>
        <v/>
      </c>
      <c r="R21" s="810"/>
      <c r="S21" s="816" t="str">
        <f>IF(B21="×","",IF( 基本情報入力シート!AB43="","", 基本情報入力シート!AB43))</f>
        <v/>
      </c>
      <c r="T21" s="817" t="str">
        <f>IF(B21="×","",IF( 基本情報入力シート!AA43="","", 基本情報入力シート!AA43))</f>
        <v/>
      </c>
      <c r="U21" s="818" t="str">
        <f>IF(B21="×","",IF(Q21="","",VLOOKUP(Q21,'【参考】数式用2-2'!$A$3:$C$24,3,FALSE)))</f>
        <v/>
      </c>
      <c r="V21" s="819" t="s">
        <v>200</v>
      </c>
      <c r="W21" s="820">
        <v>4</v>
      </c>
      <c r="X21" s="821" t="s">
        <v>201</v>
      </c>
      <c r="Y21" s="822"/>
      <c r="Z21" s="823" t="s">
        <v>202</v>
      </c>
      <c r="AA21" s="824">
        <v>4</v>
      </c>
      <c r="AB21" s="825" t="s">
        <v>201</v>
      </c>
      <c r="AC21" s="826"/>
      <c r="AD21" s="825" t="s">
        <v>203</v>
      </c>
      <c r="AE21" s="827" t="s">
        <v>204</v>
      </c>
      <c r="AF21" s="828" t="str">
        <f t="shared" si="0"/>
        <v/>
      </c>
      <c r="AG21" s="829" t="s">
        <v>205</v>
      </c>
      <c r="AH21" s="830" t="str">
        <f t="shared" si="1"/>
        <v/>
      </c>
      <c r="AI21" s="831"/>
      <c r="AJ21" s="832"/>
      <c r="AK21" s="831"/>
      <c r="AL21" s="832"/>
    </row>
    <row r="22" spans="1:38" ht="36.75" customHeight="1">
      <c r="A22" s="809">
        <f t="shared" si="2"/>
        <v>11</v>
      </c>
      <c r="B22" s="810"/>
      <c r="C22" s="811" t="str">
        <f>IF(基本情報入力シート!C44="","",基本情報入力シート!C44)</f>
        <v/>
      </c>
      <c r="D22" s="812" t="str">
        <f>IF(基本情報入力シート!D44="","",基本情報入力シート!D44)</f>
        <v/>
      </c>
      <c r="E22" s="812" t="str">
        <f>IF(基本情報入力シート!E44="","",基本情報入力シート!E44)</f>
        <v/>
      </c>
      <c r="F22" s="812" t="str">
        <f>IF(基本情報入力シート!F44="","",基本情報入力シート!F44)</f>
        <v/>
      </c>
      <c r="G22" s="812" t="str">
        <f>IF(基本情報入力シート!G44="","",基本情報入力シート!G44)</f>
        <v/>
      </c>
      <c r="H22" s="812" t="str">
        <f>IF(基本情報入力シート!H44="","",基本情報入力シート!H44)</f>
        <v/>
      </c>
      <c r="I22" s="812" t="str">
        <f>IF(基本情報入力シート!I44="","",基本情報入力シート!I44)</f>
        <v/>
      </c>
      <c r="J22" s="812" t="str">
        <f>IF(基本情報入力シート!J44="","",基本情報入力シート!J44)</f>
        <v/>
      </c>
      <c r="K22" s="812" t="str">
        <f>IF(基本情報入力シート!K44="","",基本情報入力シート!K44)</f>
        <v/>
      </c>
      <c r="L22" s="813" t="str">
        <f>IF(基本情報入力シート!L44="","",基本情報入力シート!L44)</f>
        <v/>
      </c>
      <c r="M22" s="814" t="str">
        <f>IF( 基本情報入力シート!M44="","", 基本情報入力シート!M44)</f>
        <v/>
      </c>
      <c r="N22" s="814" t="str">
        <f>IF( 基本情報入力シート!R44="","", 基本情報入力シート!R44)</f>
        <v/>
      </c>
      <c r="O22" s="814" t="str">
        <f>IF( 基本情報入力シート!W44="","", 基本情報入力シート!W44)</f>
        <v/>
      </c>
      <c r="P22" s="809" t="str">
        <f>IF( 基本情報入力シート!X44="","", 基本情報入力シート!X44)</f>
        <v/>
      </c>
      <c r="Q22" s="815" t="str">
        <f>IF( 基本情報入力シート!Y44="","", 基本情報入力シート!Y44)</f>
        <v/>
      </c>
      <c r="R22" s="810"/>
      <c r="S22" s="816" t="str">
        <f>IF(B22="×","",IF( 基本情報入力シート!AB44="","", 基本情報入力シート!AB44))</f>
        <v/>
      </c>
      <c r="T22" s="817" t="str">
        <f>IF(B22="×","",IF( 基本情報入力シート!AA44="","", 基本情報入力シート!AA44))</f>
        <v/>
      </c>
      <c r="U22" s="818" t="str">
        <f>IF(B22="×","",IF(Q22="","",VLOOKUP(Q22,'【参考】数式用2-2'!$A$3:$C$24,3,FALSE)))</f>
        <v/>
      </c>
      <c r="V22" s="819" t="s">
        <v>200</v>
      </c>
      <c r="W22" s="820">
        <v>4</v>
      </c>
      <c r="X22" s="821" t="s">
        <v>201</v>
      </c>
      <c r="Y22" s="822"/>
      <c r="Z22" s="823" t="s">
        <v>202</v>
      </c>
      <c r="AA22" s="824">
        <v>4</v>
      </c>
      <c r="AB22" s="825" t="s">
        <v>201</v>
      </c>
      <c r="AC22" s="826"/>
      <c r="AD22" s="825" t="s">
        <v>203</v>
      </c>
      <c r="AE22" s="827" t="s">
        <v>204</v>
      </c>
      <c r="AF22" s="828" t="str">
        <f t="shared" si="0"/>
        <v/>
      </c>
      <c r="AG22" s="829" t="s">
        <v>205</v>
      </c>
      <c r="AH22" s="830" t="str">
        <f t="shared" si="1"/>
        <v/>
      </c>
      <c r="AI22" s="831"/>
      <c r="AJ22" s="832"/>
      <c r="AK22" s="831"/>
      <c r="AL22" s="832"/>
    </row>
    <row r="23" spans="1:38" ht="36.75" customHeight="1">
      <c r="A23" s="809">
        <f t="shared" si="2"/>
        <v>12</v>
      </c>
      <c r="B23" s="810"/>
      <c r="C23" s="811" t="str">
        <f>IF(基本情報入力シート!C45="","",基本情報入力シート!C45)</f>
        <v/>
      </c>
      <c r="D23" s="812" t="str">
        <f>IF(基本情報入力シート!D45="","",基本情報入力シート!D45)</f>
        <v/>
      </c>
      <c r="E23" s="812" t="str">
        <f>IF(基本情報入力シート!E45="","",基本情報入力シート!E45)</f>
        <v/>
      </c>
      <c r="F23" s="812" t="str">
        <f>IF(基本情報入力シート!F45="","",基本情報入力シート!F45)</f>
        <v/>
      </c>
      <c r="G23" s="812" t="str">
        <f>IF(基本情報入力シート!G45="","",基本情報入力シート!G45)</f>
        <v/>
      </c>
      <c r="H23" s="812" t="str">
        <f>IF(基本情報入力シート!H45="","",基本情報入力シート!H45)</f>
        <v/>
      </c>
      <c r="I23" s="812" t="str">
        <f>IF(基本情報入力シート!I45="","",基本情報入力シート!I45)</f>
        <v/>
      </c>
      <c r="J23" s="812" t="str">
        <f>IF(基本情報入力シート!J45="","",基本情報入力シート!J45)</f>
        <v/>
      </c>
      <c r="K23" s="812" t="str">
        <f>IF(基本情報入力シート!K45="","",基本情報入力シート!K45)</f>
        <v/>
      </c>
      <c r="L23" s="813" t="str">
        <f>IF(基本情報入力シート!L45="","",基本情報入力シート!L45)</f>
        <v/>
      </c>
      <c r="M23" s="814" t="str">
        <f>IF( 基本情報入力シート!M45="","", 基本情報入力シート!M45)</f>
        <v/>
      </c>
      <c r="N23" s="814" t="str">
        <f>IF( 基本情報入力シート!R45="","", 基本情報入力シート!R45)</f>
        <v/>
      </c>
      <c r="O23" s="814" t="str">
        <f>IF( 基本情報入力シート!W45="","", 基本情報入力シート!W45)</f>
        <v/>
      </c>
      <c r="P23" s="809" t="str">
        <f>IF( 基本情報入力シート!X45="","", 基本情報入力シート!X45)</f>
        <v/>
      </c>
      <c r="Q23" s="815" t="str">
        <f>IF( 基本情報入力シート!Y45="","", 基本情報入力シート!Y45)</f>
        <v/>
      </c>
      <c r="R23" s="810"/>
      <c r="S23" s="816" t="str">
        <f>IF(B23="×","",IF( 基本情報入力シート!AB45="","", 基本情報入力シート!AB45))</f>
        <v/>
      </c>
      <c r="T23" s="817" t="str">
        <f>IF(B23="×","",IF( 基本情報入力シート!AA45="","", 基本情報入力シート!AA45))</f>
        <v/>
      </c>
      <c r="U23" s="818" t="str">
        <f>IF(B23="×","",IF(Q23="","",VLOOKUP(Q23,'【参考】数式用2-2'!$A$3:$C$24,3,FALSE)))</f>
        <v/>
      </c>
      <c r="V23" s="819" t="s">
        <v>200</v>
      </c>
      <c r="W23" s="820">
        <v>4</v>
      </c>
      <c r="X23" s="821" t="s">
        <v>201</v>
      </c>
      <c r="Y23" s="822"/>
      <c r="Z23" s="823" t="s">
        <v>202</v>
      </c>
      <c r="AA23" s="824">
        <v>4</v>
      </c>
      <c r="AB23" s="825" t="s">
        <v>201</v>
      </c>
      <c r="AC23" s="826"/>
      <c r="AD23" s="825" t="s">
        <v>203</v>
      </c>
      <c r="AE23" s="827" t="s">
        <v>204</v>
      </c>
      <c r="AF23" s="828" t="str">
        <f t="shared" si="0"/>
        <v/>
      </c>
      <c r="AG23" s="829" t="s">
        <v>205</v>
      </c>
      <c r="AH23" s="830" t="str">
        <f t="shared" si="1"/>
        <v/>
      </c>
      <c r="AI23" s="831"/>
      <c r="AJ23" s="832"/>
      <c r="AK23" s="831"/>
      <c r="AL23" s="832"/>
    </row>
    <row r="24" spans="1:38" ht="36.75" customHeight="1">
      <c r="A24" s="809">
        <f t="shared" si="2"/>
        <v>13</v>
      </c>
      <c r="B24" s="810"/>
      <c r="C24" s="811" t="str">
        <f>IF(基本情報入力シート!C46="","",基本情報入力シート!C46)</f>
        <v/>
      </c>
      <c r="D24" s="812" t="str">
        <f>IF(基本情報入力シート!D46="","",基本情報入力シート!D46)</f>
        <v/>
      </c>
      <c r="E24" s="812" t="str">
        <f>IF(基本情報入力シート!E46="","",基本情報入力シート!E46)</f>
        <v/>
      </c>
      <c r="F24" s="812" t="str">
        <f>IF(基本情報入力シート!F46="","",基本情報入力シート!F46)</f>
        <v/>
      </c>
      <c r="G24" s="812" t="str">
        <f>IF(基本情報入力シート!G46="","",基本情報入力シート!G46)</f>
        <v/>
      </c>
      <c r="H24" s="812" t="str">
        <f>IF(基本情報入力シート!H46="","",基本情報入力シート!H46)</f>
        <v/>
      </c>
      <c r="I24" s="812" t="str">
        <f>IF(基本情報入力シート!I46="","",基本情報入力シート!I46)</f>
        <v/>
      </c>
      <c r="J24" s="812" t="str">
        <f>IF(基本情報入力シート!J46="","",基本情報入力シート!J46)</f>
        <v/>
      </c>
      <c r="K24" s="812" t="str">
        <f>IF(基本情報入力シート!K46="","",基本情報入力シート!K46)</f>
        <v/>
      </c>
      <c r="L24" s="813" t="str">
        <f>IF(基本情報入力シート!L46="","",基本情報入力シート!L46)</f>
        <v/>
      </c>
      <c r="M24" s="814" t="str">
        <f>IF( 基本情報入力シート!M46="","", 基本情報入力シート!M46)</f>
        <v/>
      </c>
      <c r="N24" s="814" t="str">
        <f>IF( 基本情報入力シート!R46="","", 基本情報入力シート!R46)</f>
        <v/>
      </c>
      <c r="O24" s="814" t="str">
        <f>IF( 基本情報入力シート!W46="","", 基本情報入力シート!W46)</f>
        <v/>
      </c>
      <c r="P24" s="809" t="str">
        <f>IF( 基本情報入力シート!X46="","", 基本情報入力シート!X46)</f>
        <v/>
      </c>
      <c r="Q24" s="815" t="str">
        <f>IF( 基本情報入力シート!Y46="","", 基本情報入力シート!Y46)</f>
        <v/>
      </c>
      <c r="R24" s="810"/>
      <c r="S24" s="816" t="str">
        <f>IF(B24="×","",IF( 基本情報入力シート!AB46="","", 基本情報入力シート!AB46))</f>
        <v/>
      </c>
      <c r="T24" s="817" t="str">
        <f>IF(B24="×","",IF( 基本情報入力シート!AA46="","", 基本情報入力シート!AA46))</f>
        <v/>
      </c>
      <c r="U24" s="818" t="str">
        <f>IF(B24="×","",IF(Q24="","",VLOOKUP(Q24,'【参考】数式用2-2'!$A$3:$C$24,3,FALSE)))</f>
        <v/>
      </c>
      <c r="V24" s="819" t="s">
        <v>200</v>
      </c>
      <c r="W24" s="820">
        <v>4</v>
      </c>
      <c r="X24" s="821" t="s">
        <v>201</v>
      </c>
      <c r="Y24" s="822"/>
      <c r="Z24" s="823" t="s">
        <v>202</v>
      </c>
      <c r="AA24" s="824">
        <v>4</v>
      </c>
      <c r="AB24" s="825" t="s">
        <v>201</v>
      </c>
      <c r="AC24" s="826"/>
      <c r="AD24" s="825" t="s">
        <v>203</v>
      </c>
      <c r="AE24" s="827" t="s">
        <v>204</v>
      </c>
      <c r="AF24" s="828" t="str">
        <f t="shared" si="0"/>
        <v/>
      </c>
      <c r="AG24" s="829" t="s">
        <v>205</v>
      </c>
      <c r="AH24" s="830" t="str">
        <f t="shared" si="1"/>
        <v/>
      </c>
      <c r="AI24" s="831"/>
      <c r="AJ24" s="832"/>
      <c r="AK24" s="831"/>
      <c r="AL24" s="832"/>
    </row>
    <row r="25" spans="1:38" ht="36.75" customHeight="1">
      <c r="A25" s="809">
        <f t="shared" si="2"/>
        <v>14</v>
      </c>
      <c r="B25" s="810"/>
      <c r="C25" s="811" t="str">
        <f>IF(基本情報入力シート!C47="","",基本情報入力シート!C47)</f>
        <v/>
      </c>
      <c r="D25" s="812" t="str">
        <f>IF(基本情報入力シート!D47="","",基本情報入力シート!D47)</f>
        <v/>
      </c>
      <c r="E25" s="812" t="str">
        <f>IF(基本情報入力シート!E47="","",基本情報入力シート!E47)</f>
        <v/>
      </c>
      <c r="F25" s="812" t="str">
        <f>IF(基本情報入力シート!F47="","",基本情報入力シート!F47)</f>
        <v/>
      </c>
      <c r="G25" s="812" t="str">
        <f>IF(基本情報入力シート!G47="","",基本情報入力シート!G47)</f>
        <v/>
      </c>
      <c r="H25" s="812" t="str">
        <f>IF(基本情報入力シート!H47="","",基本情報入力シート!H47)</f>
        <v/>
      </c>
      <c r="I25" s="812" t="str">
        <f>IF(基本情報入力シート!I47="","",基本情報入力シート!I47)</f>
        <v/>
      </c>
      <c r="J25" s="812" t="str">
        <f>IF(基本情報入力シート!J47="","",基本情報入力シート!J47)</f>
        <v/>
      </c>
      <c r="K25" s="812" t="str">
        <f>IF(基本情報入力シート!K47="","",基本情報入力シート!K47)</f>
        <v/>
      </c>
      <c r="L25" s="813" t="str">
        <f>IF(基本情報入力シート!L47="","",基本情報入力シート!L47)</f>
        <v/>
      </c>
      <c r="M25" s="814" t="str">
        <f>IF( 基本情報入力シート!M47="","", 基本情報入力シート!M47)</f>
        <v/>
      </c>
      <c r="N25" s="814" t="str">
        <f>IF( 基本情報入力シート!R47="","", 基本情報入力シート!R47)</f>
        <v/>
      </c>
      <c r="O25" s="814" t="str">
        <f>IF( 基本情報入力シート!W47="","", 基本情報入力シート!W47)</f>
        <v/>
      </c>
      <c r="P25" s="809" t="str">
        <f>IF( 基本情報入力シート!X47="","", 基本情報入力シート!X47)</f>
        <v/>
      </c>
      <c r="Q25" s="815" t="str">
        <f>IF( 基本情報入力シート!Y47="","", 基本情報入力シート!Y47)</f>
        <v/>
      </c>
      <c r="R25" s="810"/>
      <c r="S25" s="816" t="str">
        <f>IF(B25="×","",IF( 基本情報入力シート!AB47="","", 基本情報入力シート!AB47))</f>
        <v/>
      </c>
      <c r="T25" s="817" t="str">
        <f>IF(B25="×","",IF( 基本情報入力シート!AA47="","", 基本情報入力シート!AA47))</f>
        <v/>
      </c>
      <c r="U25" s="818" t="str">
        <f>IF(B25="×","",IF(Q25="","",VLOOKUP(Q25,'【参考】数式用2-2'!$A$3:$C$24,3,FALSE)))</f>
        <v/>
      </c>
      <c r="V25" s="819" t="s">
        <v>200</v>
      </c>
      <c r="W25" s="820">
        <v>4</v>
      </c>
      <c r="X25" s="821" t="s">
        <v>201</v>
      </c>
      <c r="Y25" s="822"/>
      <c r="Z25" s="823" t="s">
        <v>202</v>
      </c>
      <c r="AA25" s="824">
        <v>4</v>
      </c>
      <c r="AB25" s="825" t="s">
        <v>201</v>
      </c>
      <c r="AC25" s="826"/>
      <c r="AD25" s="825" t="s">
        <v>203</v>
      </c>
      <c r="AE25" s="827" t="s">
        <v>204</v>
      </c>
      <c r="AF25" s="828" t="str">
        <f t="shared" si="0"/>
        <v/>
      </c>
      <c r="AG25" s="829" t="s">
        <v>205</v>
      </c>
      <c r="AH25" s="830" t="str">
        <f t="shared" si="1"/>
        <v/>
      </c>
      <c r="AI25" s="831"/>
      <c r="AJ25" s="832"/>
      <c r="AK25" s="831"/>
      <c r="AL25" s="832"/>
    </row>
    <row r="26" spans="1:38" ht="36.75" customHeight="1">
      <c r="A26" s="809">
        <f t="shared" si="2"/>
        <v>15</v>
      </c>
      <c r="B26" s="810"/>
      <c r="C26" s="811" t="str">
        <f>IF(基本情報入力シート!C48="","",基本情報入力シート!C48)</f>
        <v/>
      </c>
      <c r="D26" s="812" t="str">
        <f>IF(基本情報入力シート!D48="","",基本情報入力シート!D48)</f>
        <v/>
      </c>
      <c r="E26" s="812" t="str">
        <f>IF(基本情報入力シート!E48="","",基本情報入力シート!E48)</f>
        <v/>
      </c>
      <c r="F26" s="812" t="str">
        <f>IF(基本情報入力シート!F48="","",基本情報入力シート!F48)</f>
        <v/>
      </c>
      <c r="G26" s="812" t="str">
        <f>IF(基本情報入力シート!G48="","",基本情報入力シート!G48)</f>
        <v/>
      </c>
      <c r="H26" s="812" t="str">
        <f>IF(基本情報入力シート!H48="","",基本情報入力シート!H48)</f>
        <v/>
      </c>
      <c r="I26" s="812" t="str">
        <f>IF(基本情報入力シート!I48="","",基本情報入力シート!I48)</f>
        <v/>
      </c>
      <c r="J26" s="812" t="str">
        <f>IF(基本情報入力シート!J48="","",基本情報入力シート!J48)</f>
        <v/>
      </c>
      <c r="K26" s="812" t="str">
        <f>IF(基本情報入力シート!K48="","",基本情報入力シート!K48)</f>
        <v/>
      </c>
      <c r="L26" s="813" t="str">
        <f>IF(基本情報入力シート!L48="","",基本情報入力シート!L48)</f>
        <v/>
      </c>
      <c r="M26" s="814" t="str">
        <f>IF( 基本情報入力シート!M48="","", 基本情報入力シート!M48)</f>
        <v/>
      </c>
      <c r="N26" s="814" t="str">
        <f>IF( 基本情報入力シート!R48="","", 基本情報入力シート!R48)</f>
        <v/>
      </c>
      <c r="O26" s="814" t="str">
        <f>IF( 基本情報入力シート!W48="","", 基本情報入力シート!W48)</f>
        <v/>
      </c>
      <c r="P26" s="809" t="str">
        <f>IF( 基本情報入力シート!X48="","", 基本情報入力シート!X48)</f>
        <v/>
      </c>
      <c r="Q26" s="815" t="str">
        <f>IF( 基本情報入力シート!Y48="","", 基本情報入力シート!Y48)</f>
        <v/>
      </c>
      <c r="R26" s="810"/>
      <c r="S26" s="816" t="str">
        <f>IF(B26="×","",IF( 基本情報入力シート!AB48="","", 基本情報入力シート!AB48))</f>
        <v/>
      </c>
      <c r="T26" s="817" t="str">
        <f>IF(B26="×","",IF( 基本情報入力シート!AA48="","", 基本情報入力シート!AA48))</f>
        <v/>
      </c>
      <c r="U26" s="818" t="str">
        <f>IF(B26="×","",IF(Q26="","",VLOOKUP(Q26,'【参考】数式用2-2'!$A$3:$C$24,3,FALSE)))</f>
        <v/>
      </c>
      <c r="V26" s="819" t="s">
        <v>200</v>
      </c>
      <c r="W26" s="820">
        <v>4</v>
      </c>
      <c r="X26" s="821" t="s">
        <v>201</v>
      </c>
      <c r="Y26" s="822"/>
      <c r="Z26" s="823" t="s">
        <v>202</v>
      </c>
      <c r="AA26" s="824">
        <v>4</v>
      </c>
      <c r="AB26" s="825" t="s">
        <v>201</v>
      </c>
      <c r="AC26" s="826"/>
      <c r="AD26" s="825" t="s">
        <v>203</v>
      </c>
      <c r="AE26" s="827" t="s">
        <v>204</v>
      </c>
      <c r="AF26" s="828" t="str">
        <f t="shared" si="0"/>
        <v/>
      </c>
      <c r="AG26" s="829" t="s">
        <v>205</v>
      </c>
      <c r="AH26" s="830" t="str">
        <f t="shared" si="1"/>
        <v/>
      </c>
      <c r="AI26" s="831"/>
      <c r="AJ26" s="832"/>
      <c r="AK26" s="831"/>
      <c r="AL26" s="832"/>
    </row>
    <row r="27" spans="1:38" ht="36.75" customHeight="1">
      <c r="A27" s="809">
        <f t="shared" si="2"/>
        <v>16</v>
      </c>
      <c r="B27" s="810"/>
      <c r="C27" s="811" t="str">
        <f>IF(基本情報入力シート!C49="","",基本情報入力シート!C49)</f>
        <v/>
      </c>
      <c r="D27" s="812" t="str">
        <f>IF(基本情報入力シート!D49="","",基本情報入力シート!D49)</f>
        <v/>
      </c>
      <c r="E27" s="812" t="str">
        <f>IF(基本情報入力シート!E49="","",基本情報入力シート!E49)</f>
        <v/>
      </c>
      <c r="F27" s="812" t="str">
        <f>IF(基本情報入力シート!F49="","",基本情報入力シート!F49)</f>
        <v/>
      </c>
      <c r="G27" s="812" t="str">
        <f>IF(基本情報入力シート!G49="","",基本情報入力シート!G49)</f>
        <v/>
      </c>
      <c r="H27" s="812" t="str">
        <f>IF(基本情報入力シート!H49="","",基本情報入力シート!H49)</f>
        <v/>
      </c>
      <c r="I27" s="812" t="str">
        <f>IF(基本情報入力シート!I49="","",基本情報入力シート!I49)</f>
        <v/>
      </c>
      <c r="J27" s="812" t="str">
        <f>IF(基本情報入力シート!J49="","",基本情報入力シート!J49)</f>
        <v/>
      </c>
      <c r="K27" s="812" t="str">
        <f>IF(基本情報入力シート!K49="","",基本情報入力シート!K49)</f>
        <v/>
      </c>
      <c r="L27" s="813" t="str">
        <f>IF(基本情報入力シート!L49="","",基本情報入力シート!L49)</f>
        <v/>
      </c>
      <c r="M27" s="814" t="str">
        <f>IF( 基本情報入力シート!M49="","", 基本情報入力シート!M49)</f>
        <v/>
      </c>
      <c r="N27" s="814" t="str">
        <f>IF( 基本情報入力シート!R49="","", 基本情報入力シート!R49)</f>
        <v/>
      </c>
      <c r="O27" s="814" t="str">
        <f>IF( 基本情報入力シート!W49="","", 基本情報入力シート!W49)</f>
        <v/>
      </c>
      <c r="P27" s="809" t="str">
        <f>IF( 基本情報入力シート!X49="","", 基本情報入力シート!X49)</f>
        <v/>
      </c>
      <c r="Q27" s="815" t="str">
        <f>IF( 基本情報入力シート!Y49="","", 基本情報入力シート!Y49)</f>
        <v/>
      </c>
      <c r="R27" s="810"/>
      <c r="S27" s="816" t="str">
        <f>IF(B27="×","",IF( 基本情報入力シート!AB49="","", 基本情報入力シート!AB49))</f>
        <v/>
      </c>
      <c r="T27" s="817" t="str">
        <f>IF(B27="×","",IF( 基本情報入力シート!AA49="","", 基本情報入力シート!AA49))</f>
        <v/>
      </c>
      <c r="U27" s="818" t="str">
        <f>IF(B27="×","",IF(Q27="","",VLOOKUP(Q27,'【参考】数式用2-2'!$A$3:$C$24,3,FALSE)))</f>
        <v/>
      </c>
      <c r="V27" s="819" t="s">
        <v>200</v>
      </c>
      <c r="W27" s="820">
        <v>4</v>
      </c>
      <c r="X27" s="821" t="s">
        <v>201</v>
      </c>
      <c r="Y27" s="822"/>
      <c r="Z27" s="823" t="s">
        <v>202</v>
      </c>
      <c r="AA27" s="824">
        <v>4</v>
      </c>
      <c r="AB27" s="825" t="s">
        <v>201</v>
      </c>
      <c r="AC27" s="826"/>
      <c r="AD27" s="825" t="s">
        <v>203</v>
      </c>
      <c r="AE27" s="827" t="s">
        <v>204</v>
      </c>
      <c r="AF27" s="828" t="str">
        <f t="shared" si="0"/>
        <v/>
      </c>
      <c r="AG27" s="829" t="s">
        <v>205</v>
      </c>
      <c r="AH27" s="830" t="str">
        <f t="shared" si="1"/>
        <v/>
      </c>
      <c r="AI27" s="831"/>
      <c r="AJ27" s="832"/>
      <c r="AK27" s="831"/>
      <c r="AL27" s="832"/>
    </row>
    <row r="28" spans="1:38" ht="36.75" customHeight="1">
      <c r="A28" s="809">
        <f t="shared" si="2"/>
        <v>17</v>
      </c>
      <c r="B28" s="810"/>
      <c r="C28" s="811" t="str">
        <f>IF(基本情報入力シート!C50="","",基本情報入力シート!C50)</f>
        <v/>
      </c>
      <c r="D28" s="812" t="str">
        <f>IF(基本情報入力シート!D50="","",基本情報入力シート!D50)</f>
        <v/>
      </c>
      <c r="E28" s="812" t="str">
        <f>IF(基本情報入力シート!E50="","",基本情報入力シート!E50)</f>
        <v/>
      </c>
      <c r="F28" s="812" t="str">
        <f>IF(基本情報入力シート!F50="","",基本情報入力シート!F50)</f>
        <v/>
      </c>
      <c r="G28" s="812" t="str">
        <f>IF(基本情報入力シート!G50="","",基本情報入力シート!G50)</f>
        <v/>
      </c>
      <c r="H28" s="812" t="str">
        <f>IF(基本情報入力シート!H50="","",基本情報入力シート!H50)</f>
        <v/>
      </c>
      <c r="I28" s="812" t="str">
        <f>IF(基本情報入力シート!I50="","",基本情報入力シート!I50)</f>
        <v/>
      </c>
      <c r="J28" s="812" t="str">
        <f>IF(基本情報入力シート!J50="","",基本情報入力シート!J50)</f>
        <v/>
      </c>
      <c r="K28" s="812" t="str">
        <f>IF(基本情報入力シート!K50="","",基本情報入力シート!K50)</f>
        <v/>
      </c>
      <c r="L28" s="813" t="str">
        <f>IF(基本情報入力シート!L50="","",基本情報入力シート!L50)</f>
        <v/>
      </c>
      <c r="M28" s="814" t="str">
        <f>IF( 基本情報入力シート!M50="","", 基本情報入力シート!M50)</f>
        <v/>
      </c>
      <c r="N28" s="814" t="str">
        <f>IF( 基本情報入力シート!R50="","", 基本情報入力シート!R50)</f>
        <v/>
      </c>
      <c r="O28" s="814" t="str">
        <f>IF( 基本情報入力シート!W50="","", 基本情報入力シート!W50)</f>
        <v/>
      </c>
      <c r="P28" s="809" t="str">
        <f>IF( 基本情報入力シート!X50="","", 基本情報入力シート!X50)</f>
        <v/>
      </c>
      <c r="Q28" s="815" t="str">
        <f>IF( 基本情報入力シート!Y50="","", 基本情報入力シート!Y50)</f>
        <v/>
      </c>
      <c r="R28" s="810"/>
      <c r="S28" s="816" t="str">
        <f>IF(B28="×","",IF( 基本情報入力シート!AB50="","", 基本情報入力シート!AB50))</f>
        <v/>
      </c>
      <c r="T28" s="817" t="str">
        <f>IF(B28="×","",IF( 基本情報入力シート!AA50="","", 基本情報入力シート!AA50))</f>
        <v/>
      </c>
      <c r="U28" s="818" t="str">
        <f>IF(B28="×","",IF(Q28="","",VLOOKUP(Q28,'【参考】数式用2-2'!$A$3:$C$24,3,FALSE)))</f>
        <v/>
      </c>
      <c r="V28" s="819" t="s">
        <v>200</v>
      </c>
      <c r="W28" s="820">
        <v>4</v>
      </c>
      <c r="X28" s="821" t="s">
        <v>201</v>
      </c>
      <c r="Y28" s="822"/>
      <c r="Z28" s="823" t="s">
        <v>202</v>
      </c>
      <c r="AA28" s="824">
        <v>4</v>
      </c>
      <c r="AB28" s="825" t="s">
        <v>201</v>
      </c>
      <c r="AC28" s="826"/>
      <c r="AD28" s="825" t="s">
        <v>203</v>
      </c>
      <c r="AE28" s="827" t="s">
        <v>204</v>
      </c>
      <c r="AF28" s="828" t="str">
        <f t="shared" si="0"/>
        <v/>
      </c>
      <c r="AG28" s="829" t="s">
        <v>205</v>
      </c>
      <c r="AH28" s="830" t="str">
        <f t="shared" si="1"/>
        <v/>
      </c>
      <c r="AI28" s="831"/>
      <c r="AJ28" s="832"/>
      <c r="AK28" s="831"/>
      <c r="AL28" s="832"/>
    </row>
    <row r="29" spans="1:38" ht="36.75" customHeight="1">
      <c r="A29" s="809">
        <f t="shared" si="2"/>
        <v>18</v>
      </c>
      <c r="B29" s="810"/>
      <c r="C29" s="811" t="str">
        <f>IF(基本情報入力シート!C51="","",基本情報入力シート!C51)</f>
        <v/>
      </c>
      <c r="D29" s="812" t="str">
        <f>IF(基本情報入力シート!D51="","",基本情報入力シート!D51)</f>
        <v/>
      </c>
      <c r="E29" s="812" t="str">
        <f>IF(基本情報入力シート!E51="","",基本情報入力シート!E51)</f>
        <v/>
      </c>
      <c r="F29" s="812" t="str">
        <f>IF(基本情報入力シート!F51="","",基本情報入力シート!F51)</f>
        <v/>
      </c>
      <c r="G29" s="812" t="str">
        <f>IF(基本情報入力シート!G51="","",基本情報入力シート!G51)</f>
        <v/>
      </c>
      <c r="H29" s="812" t="str">
        <f>IF(基本情報入力シート!H51="","",基本情報入力シート!H51)</f>
        <v/>
      </c>
      <c r="I29" s="812" t="str">
        <f>IF(基本情報入力シート!I51="","",基本情報入力シート!I51)</f>
        <v/>
      </c>
      <c r="J29" s="812" t="str">
        <f>IF(基本情報入力シート!J51="","",基本情報入力シート!J51)</f>
        <v/>
      </c>
      <c r="K29" s="812" t="str">
        <f>IF(基本情報入力シート!K51="","",基本情報入力シート!K51)</f>
        <v/>
      </c>
      <c r="L29" s="813" t="str">
        <f>IF(基本情報入力シート!L51="","",基本情報入力シート!L51)</f>
        <v/>
      </c>
      <c r="M29" s="814" t="str">
        <f>IF( 基本情報入力シート!M51="","", 基本情報入力シート!M51)</f>
        <v/>
      </c>
      <c r="N29" s="814" t="str">
        <f>IF( 基本情報入力シート!R51="","", 基本情報入力シート!R51)</f>
        <v/>
      </c>
      <c r="O29" s="814" t="str">
        <f>IF( 基本情報入力シート!W51="","", 基本情報入力シート!W51)</f>
        <v/>
      </c>
      <c r="P29" s="809" t="str">
        <f>IF( 基本情報入力シート!X51="","", 基本情報入力シート!X51)</f>
        <v/>
      </c>
      <c r="Q29" s="815" t="str">
        <f>IF( 基本情報入力シート!Y51="","", 基本情報入力シート!Y51)</f>
        <v/>
      </c>
      <c r="R29" s="810"/>
      <c r="S29" s="816" t="str">
        <f>IF(B29="×","",IF( 基本情報入力シート!AB51="","", 基本情報入力シート!AB51))</f>
        <v/>
      </c>
      <c r="T29" s="817" t="str">
        <f>IF(B29="×","",IF( 基本情報入力シート!AA51="","", 基本情報入力シート!AA51))</f>
        <v/>
      </c>
      <c r="U29" s="818" t="str">
        <f>IF(B29="×","",IF(Q29="","",VLOOKUP(Q29,'【参考】数式用2-2'!$A$3:$C$24,3,FALSE)))</f>
        <v/>
      </c>
      <c r="V29" s="819" t="s">
        <v>200</v>
      </c>
      <c r="W29" s="820">
        <v>4</v>
      </c>
      <c r="X29" s="821" t="s">
        <v>201</v>
      </c>
      <c r="Y29" s="822"/>
      <c r="Z29" s="823" t="s">
        <v>202</v>
      </c>
      <c r="AA29" s="824">
        <v>4</v>
      </c>
      <c r="AB29" s="825" t="s">
        <v>201</v>
      </c>
      <c r="AC29" s="826"/>
      <c r="AD29" s="825" t="s">
        <v>203</v>
      </c>
      <c r="AE29" s="827" t="s">
        <v>204</v>
      </c>
      <c r="AF29" s="828" t="str">
        <f t="shared" si="0"/>
        <v/>
      </c>
      <c r="AG29" s="829" t="s">
        <v>205</v>
      </c>
      <c r="AH29" s="830" t="str">
        <f t="shared" si="1"/>
        <v/>
      </c>
      <c r="AI29" s="831"/>
      <c r="AJ29" s="832"/>
      <c r="AK29" s="831"/>
      <c r="AL29" s="832"/>
    </row>
    <row r="30" spans="1:38" ht="36.75" customHeight="1">
      <c r="A30" s="809">
        <f t="shared" si="2"/>
        <v>19</v>
      </c>
      <c r="B30" s="810"/>
      <c r="C30" s="811" t="str">
        <f>IF(基本情報入力シート!C52="","",基本情報入力シート!C52)</f>
        <v/>
      </c>
      <c r="D30" s="812" t="str">
        <f>IF(基本情報入力シート!D52="","",基本情報入力シート!D52)</f>
        <v/>
      </c>
      <c r="E30" s="812" t="str">
        <f>IF(基本情報入力シート!E52="","",基本情報入力シート!E52)</f>
        <v/>
      </c>
      <c r="F30" s="812" t="str">
        <f>IF(基本情報入力シート!F52="","",基本情報入力シート!F52)</f>
        <v/>
      </c>
      <c r="G30" s="812" t="str">
        <f>IF(基本情報入力シート!G52="","",基本情報入力シート!G52)</f>
        <v/>
      </c>
      <c r="H30" s="812" t="str">
        <f>IF(基本情報入力シート!H52="","",基本情報入力シート!H52)</f>
        <v/>
      </c>
      <c r="I30" s="812" t="str">
        <f>IF(基本情報入力シート!I52="","",基本情報入力シート!I52)</f>
        <v/>
      </c>
      <c r="J30" s="812" t="str">
        <f>IF(基本情報入力シート!J52="","",基本情報入力シート!J52)</f>
        <v/>
      </c>
      <c r="K30" s="812" t="str">
        <f>IF(基本情報入力シート!K52="","",基本情報入力シート!K52)</f>
        <v/>
      </c>
      <c r="L30" s="813" t="str">
        <f>IF(基本情報入力シート!L52="","",基本情報入力シート!L52)</f>
        <v/>
      </c>
      <c r="M30" s="814" t="str">
        <f>IF( 基本情報入力シート!M52="","", 基本情報入力シート!M52)</f>
        <v/>
      </c>
      <c r="N30" s="814" t="str">
        <f>IF( 基本情報入力シート!R52="","", 基本情報入力シート!R52)</f>
        <v/>
      </c>
      <c r="O30" s="814" t="str">
        <f>IF( 基本情報入力シート!W52="","", 基本情報入力シート!W52)</f>
        <v/>
      </c>
      <c r="P30" s="809" t="str">
        <f>IF( 基本情報入力シート!X52="","", 基本情報入力シート!X52)</f>
        <v/>
      </c>
      <c r="Q30" s="815" t="str">
        <f>IF( 基本情報入力シート!Y52="","", 基本情報入力シート!Y52)</f>
        <v/>
      </c>
      <c r="R30" s="810"/>
      <c r="S30" s="816" t="str">
        <f>IF(B30="×","",IF( 基本情報入力シート!AB52="","", 基本情報入力シート!AB52))</f>
        <v/>
      </c>
      <c r="T30" s="817" t="str">
        <f>IF(B30="×","",IF( 基本情報入力シート!AA52="","", 基本情報入力シート!AA52))</f>
        <v/>
      </c>
      <c r="U30" s="818" t="str">
        <f>IF(B30="×","",IF(Q30="","",VLOOKUP(Q30,'【参考】数式用2-2'!$A$3:$C$24,3,FALSE)))</f>
        <v/>
      </c>
      <c r="V30" s="819" t="s">
        <v>200</v>
      </c>
      <c r="W30" s="820">
        <v>4</v>
      </c>
      <c r="X30" s="821" t="s">
        <v>201</v>
      </c>
      <c r="Y30" s="822"/>
      <c r="Z30" s="823" t="s">
        <v>202</v>
      </c>
      <c r="AA30" s="824">
        <v>4</v>
      </c>
      <c r="AB30" s="825" t="s">
        <v>201</v>
      </c>
      <c r="AC30" s="826"/>
      <c r="AD30" s="825" t="s">
        <v>203</v>
      </c>
      <c r="AE30" s="827" t="s">
        <v>204</v>
      </c>
      <c r="AF30" s="828" t="str">
        <f t="shared" si="0"/>
        <v/>
      </c>
      <c r="AG30" s="829" t="s">
        <v>205</v>
      </c>
      <c r="AH30" s="830" t="str">
        <f t="shared" si="1"/>
        <v/>
      </c>
      <c r="AI30" s="831"/>
      <c r="AJ30" s="832"/>
      <c r="AK30" s="831"/>
      <c r="AL30" s="832"/>
    </row>
    <row r="31" spans="1:38" ht="36.75" customHeight="1">
      <c r="A31" s="809">
        <f t="shared" si="2"/>
        <v>20</v>
      </c>
      <c r="B31" s="810"/>
      <c r="C31" s="811" t="str">
        <f>IF(基本情報入力シート!C53="","",基本情報入力シート!C53)</f>
        <v/>
      </c>
      <c r="D31" s="812" t="str">
        <f>IF(基本情報入力シート!D53="","",基本情報入力シート!D53)</f>
        <v/>
      </c>
      <c r="E31" s="812" t="str">
        <f>IF(基本情報入力シート!E53="","",基本情報入力シート!E53)</f>
        <v/>
      </c>
      <c r="F31" s="812" t="str">
        <f>IF(基本情報入力シート!F53="","",基本情報入力シート!F53)</f>
        <v/>
      </c>
      <c r="G31" s="812" t="str">
        <f>IF(基本情報入力シート!G53="","",基本情報入力シート!G53)</f>
        <v/>
      </c>
      <c r="H31" s="812" t="str">
        <f>IF(基本情報入力シート!H53="","",基本情報入力シート!H53)</f>
        <v/>
      </c>
      <c r="I31" s="812" t="str">
        <f>IF(基本情報入力シート!I53="","",基本情報入力シート!I53)</f>
        <v/>
      </c>
      <c r="J31" s="812" t="str">
        <f>IF(基本情報入力シート!J53="","",基本情報入力シート!J53)</f>
        <v/>
      </c>
      <c r="K31" s="812" t="str">
        <f>IF(基本情報入力シート!K53="","",基本情報入力シート!K53)</f>
        <v/>
      </c>
      <c r="L31" s="813" t="str">
        <f>IF(基本情報入力シート!L53="","",基本情報入力シート!L53)</f>
        <v/>
      </c>
      <c r="M31" s="814" t="str">
        <f>IF( 基本情報入力シート!M53="","", 基本情報入力シート!M53)</f>
        <v/>
      </c>
      <c r="N31" s="814" t="str">
        <f>IF( 基本情報入力シート!R53="","", 基本情報入力シート!R53)</f>
        <v/>
      </c>
      <c r="O31" s="814" t="str">
        <f>IF( 基本情報入力シート!W53="","", 基本情報入力シート!W53)</f>
        <v/>
      </c>
      <c r="P31" s="809" t="str">
        <f>IF( 基本情報入力シート!X53="","", 基本情報入力シート!X53)</f>
        <v/>
      </c>
      <c r="Q31" s="815" t="str">
        <f>IF( 基本情報入力シート!Y53="","", 基本情報入力シート!Y53)</f>
        <v/>
      </c>
      <c r="R31" s="810"/>
      <c r="S31" s="816" t="str">
        <f>IF(B31="×","",IF( 基本情報入力シート!AB53="","", 基本情報入力シート!AB53))</f>
        <v/>
      </c>
      <c r="T31" s="817" t="str">
        <f>IF(B31="×","",IF( 基本情報入力シート!AA53="","", 基本情報入力シート!AA53))</f>
        <v/>
      </c>
      <c r="U31" s="818" t="str">
        <f>IF(B31="×","",IF(Q31="","",VLOOKUP(Q31,'【参考】数式用2-2'!$A$3:$C$24,3,FALSE)))</f>
        <v/>
      </c>
      <c r="V31" s="819" t="s">
        <v>200</v>
      </c>
      <c r="W31" s="820">
        <v>4</v>
      </c>
      <c r="X31" s="821" t="s">
        <v>201</v>
      </c>
      <c r="Y31" s="822"/>
      <c r="Z31" s="823" t="s">
        <v>202</v>
      </c>
      <c r="AA31" s="824">
        <v>4</v>
      </c>
      <c r="AB31" s="825" t="s">
        <v>201</v>
      </c>
      <c r="AC31" s="826"/>
      <c r="AD31" s="825" t="s">
        <v>203</v>
      </c>
      <c r="AE31" s="827" t="s">
        <v>204</v>
      </c>
      <c r="AF31" s="828" t="str">
        <f t="shared" si="0"/>
        <v/>
      </c>
      <c r="AG31" s="829" t="s">
        <v>205</v>
      </c>
      <c r="AH31" s="830" t="str">
        <f t="shared" si="1"/>
        <v/>
      </c>
      <c r="AI31" s="831"/>
      <c r="AJ31" s="832"/>
      <c r="AK31" s="832"/>
      <c r="AL31" s="832"/>
    </row>
    <row r="32" spans="1:38" ht="36.75" customHeight="1">
      <c r="A32" s="809">
        <f t="shared" si="2"/>
        <v>21</v>
      </c>
      <c r="B32" s="810"/>
      <c r="C32" s="811" t="str">
        <f>IF(基本情報入力シート!C54="","",基本情報入力シート!C54)</f>
        <v/>
      </c>
      <c r="D32" s="812" t="str">
        <f>IF(基本情報入力シート!D54="","",基本情報入力シート!D54)</f>
        <v/>
      </c>
      <c r="E32" s="812" t="str">
        <f>IF(基本情報入力シート!E54="","",基本情報入力シート!E54)</f>
        <v/>
      </c>
      <c r="F32" s="812" t="str">
        <f>IF(基本情報入力シート!F54="","",基本情報入力シート!F54)</f>
        <v/>
      </c>
      <c r="G32" s="812" t="str">
        <f>IF(基本情報入力シート!G54="","",基本情報入力シート!G54)</f>
        <v/>
      </c>
      <c r="H32" s="812" t="str">
        <f>IF(基本情報入力シート!H54="","",基本情報入力シート!H54)</f>
        <v/>
      </c>
      <c r="I32" s="812" t="str">
        <f>IF(基本情報入力シート!I54="","",基本情報入力シート!I54)</f>
        <v/>
      </c>
      <c r="J32" s="812" t="str">
        <f>IF(基本情報入力シート!J54="","",基本情報入力シート!J54)</f>
        <v/>
      </c>
      <c r="K32" s="812" t="str">
        <f>IF(基本情報入力シート!K54="","",基本情報入力シート!K54)</f>
        <v/>
      </c>
      <c r="L32" s="813" t="str">
        <f>IF(基本情報入力シート!L54="","",基本情報入力シート!L54)</f>
        <v/>
      </c>
      <c r="M32" s="814" t="str">
        <f>IF( 基本情報入力シート!M54="","", 基本情報入力シート!M54)</f>
        <v/>
      </c>
      <c r="N32" s="814" t="str">
        <f>IF( 基本情報入力シート!R54="","", 基本情報入力シート!R54)</f>
        <v/>
      </c>
      <c r="O32" s="814" t="str">
        <f>IF( 基本情報入力シート!W54="","", 基本情報入力シート!W54)</f>
        <v/>
      </c>
      <c r="P32" s="809" t="str">
        <f>IF( 基本情報入力シート!X54="","", 基本情報入力シート!X54)</f>
        <v/>
      </c>
      <c r="Q32" s="815" t="str">
        <f>IF( 基本情報入力シート!Y54="","", 基本情報入力シート!Y54)</f>
        <v/>
      </c>
      <c r="R32" s="810"/>
      <c r="S32" s="816" t="str">
        <f>IF(B32="×","",IF( 基本情報入力シート!AB54="","", 基本情報入力シート!AB54))</f>
        <v/>
      </c>
      <c r="T32" s="817" t="str">
        <f>IF(B32="×","",IF( 基本情報入力シート!AA54="","", 基本情報入力シート!AA54))</f>
        <v/>
      </c>
      <c r="U32" s="818" t="str">
        <f>IF(B32="×","",IF(Q32="","",VLOOKUP(Q32,'【参考】数式用2-2'!$A$3:$C$24,3,FALSE)))</f>
        <v/>
      </c>
      <c r="V32" s="819" t="s">
        <v>200</v>
      </c>
      <c r="W32" s="820"/>
      <c r="X32" s="821" t="s">
        <v>201</v>
      </c>
      <c r="Y32" s="822"/>
      <c r="Z32" s="823" t="s">
        <v>202</v>
      </c>
      <c r="AA32" s="824"/>
      <c r="AB32" s="825" t="s">
        <v>201</v>
      </c>
      <c r="AC32" s="826"/>
      <c r="AD32" s="825" t="s">
        <v>203</v>
      </c>
      <c r="AE32" s="827" t="s">
        <v>204</v>
      </c>
      <c r="AF32" s="828" t="str">
        <f t="shared" si="0"/>
        <v/>
      </c>
      <c r="AG32" s="829" t="s">
        <v>205</v>
      </c>
      <c r="AH32" s="830" t="str">
        <f t="shared" si="1"/>
        <v/>
      </c>
      <c r="AI32" s="831"/>
      <c r="AJ32" s="832"/>
      <c r="AK32" s="832"/>
      <c r="AL32" s="832"/>
    </row>
    <row r="33" spans="1:38" ht="36.75" customHeight="1">
      <c r="A33" s="809">
        <f t="shared" si="2"/>
        <v>22</v>
      </c>
      <c r="B33" s="810"/>
      <c r="C33" s="811" t="str">
        <f>IF(基本情報入力シート!C55="","",基本情報入力シート!C55)</f>
        <v/>
      </c>
      <c r="D33" s="812" t="str">
        <f>IF(基本情報入力シート!D55="","",基本情報入力シート!D55)</f>
        <v/>
      </c>
      <c r="E33" s="812" t="str">
        <f>IF(基本情報入力シート!E55="","",基本情報入力シート!E55)</f>
        <v/>
      </c>
      <c r="F33" s="812" t="str">
        <f>IF(基本情報入力シート!F55="","",基本情報入力シート!F55)</f>
        <v/>
      </c>
      <c r="G33" s="812" t="str">
        <f>IF(基本情報入力シート!G55="","",基本情報入力シート!G55)</f>
        <v/>
      </c>
      <c r="H33" s="812" t="str">
        <f>IF(基本情報入力シート!H55="","",基本情報入力シート!H55)</f>
        <v/>
      </c>
      <c r="I33" s="812" t="str">
        <f>IF(基本情報入力シート!I55="","",基本情報入力シート!I55)</f>
        <v/>
      </c>
      <c r="J33" s="812" t="str">
        <f>IF(基本情報入力シート!J55="","",基本情報入力シート!J55)</f>
        <v/>
      </c>
      <c r="K33" s="812" t="str">
        <f>IF(基本情報入力シート!K55="","",基本情報入力シート!K55)</f>
        <v/>
      </c>
      <c r="L33" s="813" t="str">
        <f>IF(基本情報入力シート!L55="","",基本情報入力シート!L55)</f>
        <v/>
      </c>
      <c r="M33" s="814" t="str">
        <f>IF( 基本情報入力シート!M55="","", 基本情報入力シート!M55)</f>
        <v/>
      </c>
      <c r="N33" s="814" t="str">
        <f>IF( 基本情報入力シート!R55="","", 基本情報入力シート!R55)</f>
        <v/>
      </c>
      <c r="O33" s="814" t="str">
        <f>IF( 基本情報入力シート!W55="","", 基本情報入力シート!W55)</f>
        <v/>
      </c>
      <c r="P33" s="809" t="str">
        <f>IF( 基本情報入力シート!X55="","", 基本情報入力シート!X55)</f>
        <v/>
      </c>
      <c r="Q33" s="815" t="str">
        <f>IF( 基本情報入力シート!Y55="","", 基本情報入力シート!Y55)</f>
        <v/>
      </c>
      <c r="R33" s="810"/>
      <c r="S33" s="816" t="str">
        <f>IF(B33="×","",IF( 基本情報入力シート!AB55="","", 基本情報入力シート!AB55))</f>
        <v/>
      </c>
      <c r="T33" s="817" t="str">
        <f>IF(B33="×","",IF( 基本情報入力シート!AA55="","", 基本情報入力シート!AA55))</f>
        <v/>
      </c>
      <c r="U33" s="818" t="str">
        <f>IF(B33="×","",IF(Q33="","",VLOOKUP(Q33,'【参考】数式用2-2'!$A$3:$C$24,3,FALSE)))</f>
        <v/>
      </c>
      <c r="V33" s="819" t="s">
        <v>200</v>
      </c>
      <c r="W33" s="820"/>
      <c r="X33" s="821" t="s">
        <v>201</v>
      </c>
      <c r="Y33" s="822"/>
      <c r="Z33" s="823" t="s">
        <v>202</v>
      </c>
      <c r="AA33" s="824"/>
      <c r="AB33" s="825" t="s">
        <v>201</v>
      </c>
      <c r="AC33" s="826"/>
      <c r="AD33" s="825" t="s">
        <v>203</v>
      </c>
      <c r="AE33" s="827" t="s">
        <v>204</v>
      </c>
      <c r="AF33" s="828" t="str">
        <f t="shared" si="0"/>
        <v/>
      </c>
      <c r="AG33" s="829" t="s">
        <v>205</v>
      </c>
      <c r="AH33" s="830" t="str">
        <f t="shared" si="1"/>
        <v/>
      </c>
      <c r="AI33" s="831"/>
      <c r="AJ33" s="832"/>
      <c r="AK33" s="832"/>
      <c r="AL33" s="832"/>
    </row>
    <row r="34" spans="1:38" ht="36.75" customHeight="1">
      <c r="A34" s="809">
        <f t="shared" si="2"/>
        <v>23</v>
      </c>
      <c r="B34" s="810"/>
      <c r="C34" s="811" t="str">
        <f>IF(基本情報入力シート!C56="","",基本情報入力シート!C56)</f>
        <v/>
      </c>
      <c r="D34" s="812" t="str">
        <f>IF(基本情報入力シート!D56="","",基本情報入力シート!D56)</f>
        <v/>
      </c>
      <c r="E34" s="812" t="str">
        <f>IF(基本情報入力シート!E56="","",基本情報入力シート!E56)</f>
        <v/>
      </c>
      <c r="F34" s="812" t="str">
        <f>IF(基本情報入力シート!F56="","",基本情報入力シート!F56)</f>
        <v/>
      </c>
      <c r="G34" s="812" t="str">
        <f>IF(基本情報入力シート!G56="","",基本情報入力シート!G56)</f>
        <v/>
      </c>
      <c r="H34" s="812" t="str">
        <f>IF(基本情報入力シート!H56="","",基本情報入力シート!H56)</f>
        <v/>
      </c>
      <c r="I34" s="812" t="str">
        <f>IF(基本情報入力シート!I56="","",基本情報入力シート!I56)</f>
        <v/>
      </c>
      <c r="J34" s="812" t="str">
        <f>IF(基本情報入力シート!J56="","",基本情報入力シート!J56)</f>
        <v/>
      </c>
      <c r="K34" s="812" t="str">
        <f>IF(基本情報入力シート!K56="","",基本情報入力シート!K56)</f>
        <v/>
      </c>
      <c r="L34" s="813" t="str">
        <f>IF(基本情報入力シート!L56="","",基本情報入力シート!L56)</f>
        <v/>
      </c>
      <c r="M34" s="814" t="str">
        <f>IF( 基本情報入力シート!M56="","", 基本情報入力シート!M56)</f>
        <v/>
      </c>
      <c r="N34" s="814" t="str">
        <f>IF( 基本情報入力シート!R56="","", 基本情報入力シート!R56)</f>
        <v/>
      </c>
      <c r="O34" s="814" t="str">
        <f>IF( 基本情報入力シート!W56="","", 基本情報入力シート!W56)</f>
        <v/>
      </c>
      <c r="P34" s="809" t="str">
        <f>IF( 基本情報入力シート!X56="","", 基本情報入力シート!X56)</f>
        <v/>
      </c>
      <c r="Q34" s="815" t="str">
        <f>IF( 基本情報入力シート!Y56="","", 基本情報入力シート!Y56)</f>
        <v/>
      </c>
      <c r="R34" s="810"/>
      <c r="S34" s="816" t="str">
        <f>IF(B34="×","",IF( 基本情報入力シート!AB56="","", 基本情報入力シート!AB56))</f>
        <v/>
      </c>
      <c r="T34" s="817" t="str">
        <f>IF(B34="×","",IF( 基本情報入力シート!AA56="","", 基本情報入力シート!AA56))</f>
        <v/>
      </c>
      <c r="U34" s="818" t="str">
        <f>IF(B34="×","",IF(Q34="","",VLOOKUP(Q34,'【参考】数式用2-2'!$A$3:$C$24,3,FALSE)))</f>
        <v/>
      </c>
      <c r="V34" s="819" t="s">
        <v>200</v>
      </c>
      <c r="W34" s="820"/>
      <c r="X34" s="821" t="s">
        <v>201</v>
      </c>
      <c r="Y34" s="822"/>
      <c r="Z34" s="823" t="s">
        <v>202</v>
      </c>
      <c r="AA34" s="824"/>
      <c r="AB34" s="825" t="s">
        <v>201</v>
      </c>
      <c r="AC34" s="826"/>
      <c r="AD34" s="825" t="s">
        <v>203</v>
      </c>
      <c r="AE34" s="827" t="s">
        <v>204</v>
      </c>
      <c r="AF34" s="828" t="str">
        <f t="shared" si="0"/>
        <v/>
      </c>
      <c r="AG34" s="829" t="s">
        <v>205</v>
      </c>
      <c r="AH34" s="830" t="str">
        <f t="shared" si="1"/>
        <v/>
      </c>
      <c r="AI34" s="831"/>
      <c r="AJ34" s="832"/>
      <c r="AK34" s="831"/>
      <c r="AL34" s="832"/>
    </row>
    <row r="35" spans="1:38" ht="36.75" customHeight="1">
      <c r="A35" s="809">
        <f t="shared" si="2"/>
        <v>24</v>
      </c>
      <c r="B35" s="810"/>
      <c r="C35" s="811" t="str">
        <f>IF(基本情報入力シート!C57="","",基本情報入力シート!C57)</f>
        <v/>
      </c>
      <c r="D35" s="812" t="str">
        <f>IF(基本情報入力シート!D57="","",基本情報入力シート!D57)</f>
        <v/>
      </c>
      <c r="E35" s="812" t="str">
        <f>IF(基本情報入力シート!E57="","",基本情報入力シート!E57)</f>
        <v/>
      </c>
      <c r="F35" s="812" t="str">
        <f>IF(基本情報入力シート!F57="","",基本情報入力シート!F57)</f>
        <v/>
      </c>
      <c r="G35" s="812" t="str">
        <f>IF(基本情報入力シート!G57="","",基本情報入力シート!G57)</f>
        <v/>
      </c>
      <c r="H35" s="812" t="str">
        <f>IF(基本情報入力シート!H57="","",基本情報入力シート!H57)</f>
        <v/>
      </c>
      <c r="I35" s="812" t="str">
        <f>IF(基本情報入力シート!I57="","",基本情報入力シート!I57)</f>
        <v/>
      </c>
      <c r="J35" s="812" t="str">
        <f>IF(基本情報入力シート!J57="","",基本情報入力シート!J57)</f>
        <v/>
      </c>
      <c r="K35" s="812" t="str">
        <f>IF(基本情報入力シート!K57="","",基本情報入力シート!K57)</f>
        <v/>
      </c>
      <c r="L35" s="813" t="str">
        <f>IF(基本情報入力シート!L57="","",基本情報入力シート!L57)</f>
        <v/>
      </c>
      <c r="M35" s="814" t="str">
        <f>IF( 基本情報入力シート!M57="","", 基本情報入力シート!M57)</f>
        <v/>
      </c>
      <c r="N35" s="814" t="str">
        <f>IF( 基本情報入力シート!R57="","", 基本情報入力シート!R57)</f>
        <v/>
      </c>
      <c r="O35" s="814" t="str">
        <f>IF( 基本情報入力シート!W57="","", 基本情報入力シート!W57)</f>
        <v/>
      </c>
      <c r="P35" s="809" t="str">
        <f>IF( 基本情報入力シート!X57="","", 基本情報入力シート!X57)</f>
        <v/>
      </c>
      <c r="Q35" s="815" t="str">
        <f>IF( 基本情報入力シート!Y57="","", 基本情報入力シート!Y57)</f>
        <v/>
      </c>
      <c r="R35" s="810"/>
      <c r="S35" s="816" t="str">
        <f>IF(B35="×","",IF( 基本情報入力シート!AB57="","", 基本情報入力シート!AB57))</f>
        <v/>
      </c>
      <c r="T35" s="817" t="str">
        <f>IF(B35="×","",IF( 基本情報入力シート!AA57="","", 基本情報入力シート!AA57))</f>
        <v/>
      </c>
      <c r="U35" s="818" t="str">
        <f>IF(B35="×","",IF(Q35="","",VLOOKUP(Q35,'【参考】数式用2-2'!$A$3:$C$24,3,FALSE)))</f>
        <v/>
      </c>
      <c r="V35" s="819" t="s">
        <v>200</v>
      </c>
      <c r="W35" s="820"/>
      <c r="X35" s="821" t="s">
        <v>201</v>
      </c>
      <c r="Y35" s="822"/>
      <c r="Z35" s="823" t="s">
        <v>202</v>
      </c>
      <c r="AA35" s="824"/>
      <c r="AB35" s="825" t="s">
        <v>201</v>
      </c>
      <c r="AC35" s="826"/>
      <c r="AD35" s="825" t="s">
        <v>203</v>
      </c>
      <c r="AE35" s="827" t="s">
        <v>204</v>
      </c>
      <c r="AF35" s="828" t="str">
        <f t="shared" si="0"/>
        <v/>
      </c>
      <c r="AG35" s="829" t="s">
        <v>205</v>
      </c>
      <c r="AH35" s="830" t="str">
        <f t="shared" si="1"/>
        <v/>
      </c>
      <c r="AI35" s="831"/>
      <c r="AJ35" s="832"/>
      <c r="AK35" s="831"/>
      <c r="AL35" s="832"/>
    </row>
    <row r="36" spans="1:38" ht="36.75" customHeight="1">
      <c r="A36" s="809">
        <f t="shared" si="2"/>
        <v>25</v>
      </c>
      <c r="B36" s="810"/>
      <c r="C36" s="811" t="str">
        <f>IF(基本情報入力シート!C58="","",基本情報入力シート!C58)</f>
        <v/>
      </c>
      <c r="D36" s="812" t="str">
        <f>IF(基本情報入力シート!D58="","",基本情報入力シート!D58)</f>
        <v/>
      </c>
      <c r="E36" s="812" t="str">
        <f>IF(基本情報入力シート!E58="","",基本情報入力シート!E58)</f>
        <v/>
      </c>
      <c r="F36" s="812" t="str">
        <f>IF(基本情報入力シート!F58="","",基本情報入力シート!F58)</f>
        <v/>
      </c>
      <c r="G36" s="812" t="str">
        <f>IF(基本情報入力シート!G58="","",基本情報入力シート!G58)</f>
        <v/>
      </c>
      <c r="H36" s="812" t="str">
        <f>IF(基本情報入力シート!H58="","",基本情報入力シート!H58)</f>
        <v/>
      </c>
      <c r="I36" s="812" t="str">
        <f>IF(基本情報入力シート!I58="","",基本情報入力シート!I58)</f>
        <v/>
      </c>
      <c r="J36" s="812" t="str">
        <f>IF(基本情報入力シート!J58="","",基本情報入力シート!J58)</f>
        <v/>
      </c>
      <c r="K36" s="812" t="str">
        <f>IF(基本情報入力シート!K58="","",基本情報入力シート!K58)</f>
        <v/>
      </c>
      <c r="L36" s="813" t="str">
        <f>IF(基本情報入力シート!L58="","",基本情報入力シート!L58)</f>
        <v/>
      </c>
      <c r="M36" s="814" t="str">
        <f>IF( 基本情報入力シート!M58="","", 基本情報入力シート!M58)</f>
        <v/>
      </c>
      <c r="N36" s="814" t="str">
        <f>IF( 基本情報入力シート!R58="","", 基本情報入力シート!R58)</f>
        <v/>
      </c>
      <c r="O36" s="814" t="str">
        <f>IF( 基本情報入力シート!W58="","", 基本情報入力シート!W58)</f>
        <v/>
      </c>
      <c r="P36" s="809" t="str">
        <f>IF( 基本情報入力シート!X58="","", 基本情報入力シート!X58)</f>
        <v/>
      </c>
      <c r="Q36" s="815" t="str">
        <f>IF( 基本情報入力シート!Y58="","", 基本情報入力シート!Y58)</f>
        <v/>
      </c>
      <c r="R36" s="810"/>
      <c r="S36" s="816" t="str">
        <f>IF(B36="×","",IF( 基本情報入力シート!AB58="","", 基本情報入力シート!AB58))</f>
        <v/>
      </c>
      <c r="T36" s="817" t="str">
        <f>IF(B36="×","",IF( 基本情報入力シート!AA58="","", 基本情報入力シート!AA58))</f>
        <v/>
      </c>
      <c r="U36" s="818" t="str">
        <f>IF(B36="×","",IF(Q36="","",VLOOKUP(Q36,'【参考】数式用2-2'!$A$3:$C$24,3,FALSE)))</f>
        <v/>
      </c>
      <c r="V36" s="819" t="s">
        <v>200</v>
      </c>
      <c r="W36" s="820"/>
      <c r="X36" s="821" t="s">
        <v>201</v>
      </c>
      <c r="Y36" s="822"/>
      <c r="Z36" s="823" t="s">
        <v>202</v>
      </c>
      <c r="AA36" s="824"/>
      <c r="AB36" s="825" t="s">
        <v>201</v>
      </c>
      <c r="AC36" s="826"/>
      <c r="AD36" s="825" t="s">
        <v>203</v>
      </c>
      <c r="AE36" s="827" t="s">
        <v>204</v>
      </c>
      <c r="AF36" s="828" t="str">
        <f t="shared" si="0"/>
        <v/>
      </c>
      <c r="AG36" s="829" t="s">
        <v>205</v>
      </c>
      <c r="AH36" s="830" t="str">
        <f t="shared" si="1"/>
        <v/>
      </c>
      <c r="AI36" s="831"/>
      <c r="AJ36" s="832"/>
      <c r="AK36" s="831"/>
      <c r="AL36" s="832"/>
    </row>
    <row r="37" spans="1:38" ht="36.75" customHeight="1">
      <c r="A37" s="809">
        <f t="shared" si="2"/>
        <v>26</v>
      </c>
      <c r="B37" s="810"/>
      <c r="C37" s="811" t="str">
        <f>IF(基本情報入力シート!C59="","",基本情報入力シート!C59)</f>
        <v/>
      </c>
      <c r="D37" s="812" t="str">
        <f>IF(基本情報入力シート!D59="","",基本情報入力シート!D59)</f>
        <v/>
      </c>
      <c r="E37" s="812" t="str">
        <f>IF(基本情報入力シート!E59="","",基本情報入力シート!E59)</f>
        <v/>
      </c>
      <c r="F37" s="812" t="str">
        <f>IF(基本情報入力シート!F59="","",基本情報入力シート!F59)</f>
        <v/>
      </c>
      <c r="G37" s="812" t="str">
        <f>IF(基本情報入力シート!G59="","",基本情報入力シート!G59)</f>
        <v/>
      </c>
      <c r="H37" s="812" t="str">
        <f>IF(基本情報入力シート!H59="","",基本情報入力シート!H59)</f>
        <v/>
      </c>
      <c r="I37" s="812" t="str">
        <f>IF(基本情報入力シート!I59="","",基本情報入力シート!I59)</f>
        <v/>
      </c>
      <c r="J37" s="812" t="str">
        <f>IF(基本情報入力シート!J59="","",基本情報入力シート!J59)</f>
        <v/>
      </c>
      <c r="K37" s="812" t="str">
        <f>IF(基本情報入力シート!K59="","",基本情報入力シート!K59)</f>
        <v/>
      </c>
      <c r="L37" s="813" t="str">
        <f>IF(基本情報入力シート!L59="","",基本情報入力シート!L59)</f>
        <v/>
      </c>
      <c r="M37" s="814" t="str">
        <f>IF( 基本情報入力シート!M59="","", 基本情報入力シート!M59)</f>
        <v/>
      </c>
      <c r="N37" s="814" t="str">
        <f>IF( 基本情報入力シート!R59="","", 基本情報入力シート!R59)</f>
        <v/>
      </c>
      <c r="O37" s="814" t="str">
        <f>IF( 基本情報入力シート!W59="","", 基本情報入力シート!W59)</f>
        <v/>
      </c>
      <c r="P37" s="809" t="str">
        <f>IF( 基本情報入力シート!X59="","", 基本情報入力シート!X59)</f>
        <v/>
      </c>
      <c r="Q37" s="815" t="str">
        <f>IF( 基本情報入力シート!Y59="","", 基本情報入力シート!Y59)</f>
        <v/>
      </c>
      <c r="R37" s="810"/>
      <c r="S37" s="816" t="str">
        <f>IF(B37="×","",IF( 基本情報入力シート!AB59="","", 基本情報入力シート!AB59))</f>
        <v/>
      </c>
      <c r="T37" s="817" t="str">
        <f>IF(B37="×","",IF( 基本情報入力シート!AA59="","", 基本情報入力シート!AA59))</f>
        <v/>
      </c>
      <c r="U37" s="818" t="str">
        <f>IF(B37="×","",IF(Q37="","",VLOOKUP(Q37,'【参考】数式用2-2'!$A$3:$C$24,3,FALSE)))</f>
        <v/>
      </c>
      <c r="V37" s="819" t="s">
        <v>200</v>
      </c>
      <c r="W37" s="820"/>
      <c r="X37" s="821" t="s">
        <v>201</v>
      </c>
      <c r="Y37" s="822"/>
      <c r="Z37" s="823" t="s">
        <v>202</v>
      </c>
      <c r="AA37" s="824"/>
      <c r="AB37" s="825" t="s">
        <v>201</v>
      </c>
      <c r="AC37" s="826"/>
      <c r="AD37" s="825" t="s">
        <v>203</v>
      </c>
      <c r="AE37" s="827" t="s">
        <v>204</v>
      </c>
      <c r="AF37" s="828" t="str">
        <f t="shared" si="0"/>
        <v/>
      </c>
      <c r="AG37" s="829" t="s">
        <v>205</v>
      </c>
      <c r="AH37" s="830" t="str">
        <f t="shared" si="1"/>
        <v/>
      </c>
      <c r="AI37" s="831"/>
      <c r="AJ37" s="832"/>
      <c r="AK37" s="831"/>
      <c r="AL37" s="832"/>
    </row>
    <row r="38" spans="1:38" ht="36.75" customHeight="1">
      <c r="A38" s="809">
        <f t="shared" si="2"/>
        <v>27</v>
      </c>
      <c r="B38" s="810"/>
      <c r="C38" s="811" t="str">
        <f>IF(基本情報入力シート!C60="","",基本情報入力シート!C60)</f>
        <v/>
      </c>
      <c r="D38" s="812" t="str">
        <f>IF(基本情報入力シート!D60="","",基本情報入力シート!D60)</f>
        <v/>
      </c>
      <c r="E38" s="812" t="str">
        <f>IF(基本情報入力シート!E60="","",基本情報入力シート!E60)</f>
        <v/>
      </c>
      <c r="F38" s="812" t="str">
        <f>IF(基本情報入力シート!F60="","",基本情報入力シート!F60)</f>
        <v/>
      </c>
      <c r="G38" s="812" t="str">
        <f>IF(基本情報入力シート!G60="","",基本情報入力シート!G60)</f>
        <v/>
      </c>
      <c r="H38" s="812" t="str">
        <f>IF(基本情報入力シート!H60="","",基本情報入力シート!H60)</f>
        <v/>
      </c>
      <c r="I38" s="812" t="str">
        <f>IF(基本情報入力シート!I60="","",基本情報入力シート!I60)</f>
        <v/>
      </c>
      <c r="J38" s="812" t="str">
        <f>IF(基本情報入力シート!J60="","",基本情報入力シート!J60)</f>
        <v/>
      </c>
      <c r="K38" s="812" t="str">
        <f>IF(基本情報入力シート!K60="","",基本情報入力シート!K60)</f>
        <v/>
      </c>
      <c r="L38" s="813" t="str">
        <f>IF(基本情報入力シート!L60="","",基本情報入力シート!L60)</f>
        <v/>
      </c>
      <c r="M38" s="814" t="str">
        <f>IF( 基本情報入力シート!M60="","", 基本情報入力シート!M60)</f>
        <v/>
      </c>
      <c r="N38" s="814" t="str">
        <f>IF( 基本情報入力シート!R60="","", 基本情報入力シート!R60)</f>
        <v/>
      </c>
      <c r="O38" s="814" t="str">
        <f>IF( 基本情報入力シート!W60="","", 基本情報入力シート!W60)</f>
        <v/>
      </c>
      <c r="P38" s="809" t="str">
        <f>IF( 基本情報入力シート!X60="","", 基本情報入力シート!X60)</f>
        <v/>
      </c>
      <c r="Q38" s="815" t="str">
        <f>IF( 基本情報入力シート!Y60="","", 基本情報入力シート!Y60)</f>
        <v/>
      </c>
      <c r="R38" s="810"/>
      <c r="S38" s="816" t="str">
        <f>IF(B38="×","",IF( 基本情報入力シート!AB60="","", 基本情報入力シート!AB60))</f>
        <v/>
      </c>
      <c r="T38" s="817" t="str">
        <f>IF(B38="×","",IF( 基本情報入力シート!AA60="","", 基本情報入力シート!AA60))</f>
        <v/>
      </c>
      <c r="U38" s="818" t="str">
        <f>IF(B38="×","",IF(Q38="","",VLOOKUP(Q38,'【参考】数式用2-2'!$A$3:$C$24,3,FALSE)))</f>
        <v/>
      </c>
      <c r="V38" s="819" t="s">
        <v>200</v>
      </c>
      <c r="W38" s="820"/>
      <c r="X38" s="821" t="s">
        <v>201</v>
      </c>
      <c r="Y38" s="822"/>
      <c r="Z38" s="823" t="s">
        <v>202</v>
      </c>
      <c r="AA38" s="824"/>
      <c r="AB38" s="825" t="s">
        <v>201</v>
      </c>
      <c r="AC38" s="826"/>
      <c r="AD38" s="825" t="s">
        <v>203</v>
      </c>
      <c r="AE38" s="827" t="s">
        <v>204</v>
      </c>
      <c r="AF38" s="828" t="str">
        <f t="shared" si="0"/>
        <v/>
      </c>
      <c r="AG38" s="829" t="s">
        <v>205</v>
      </c>
      <c r="AH38" s="830" t="str">
        <f t="shared" si="1"/>
        <v/>
      </c>
      <c r="AI38" s="831"/>
      <c r="AJ38" s="832"/>
      <c r="AK38" s="831"/>
      <c r="AL38" s="832"/>
    </row>
    <row r="39" spans="1:38" ht="36.75" customHeight="1">
      <c r="A39" s="809">
        <f t="shared" si="2"/>
        <v>28</v>
      </c>
      <c r="B39" s="810"/>
      <c r="C39" s="811" t="str">
        <f>IF(基本情報入力シート!C61="","",基本情報入力シート!C61)</f>
        <v/>
      </c>
      <c r="D39" s="812" t="str">
        <f>IF(基本情報入力シート!D61="","",基本情報入力シート!D61)</f>
        <v/>
      </c>
      <c r="E39" s="812" t="str">
        <f>IF(基本情報入力シート!E61="","",基本情報入力シート!E61)</f>
        <v/>
      </c>
      <c r="F39" s="812" t="str">
        <f>IF(基本情報入力シート!F61="","",基本情報入力シート!F61)</f>
        <v/>
      </c>
      <c r="G39" s="812" t="str">
        <f>IF(基本情報入力シート!G61="","",基本情報入力シート!G61)</f>
        <v/>
      </c>
      <c r="H39" s="812" t="str">
        <f>IF(基本情報入力シート!H61="","",基本情報入力シート!H61)</f>
        <v/>
      </c>
      <c r="I39" s="812" t="str">
        <f>IF(基本情報入力シート!I61="","",基本情報入力シート!I61)</f>
        <v/>
      </c>
      <c r="J39" s="812" t="str">
        <f>IF(基本情報入力シート!J61="","",基本情報入力シート!J61)</f>
        <v/>
      </c>
      <c r="K39" s="812" t="str">
        <f>IF(基本情報入力シート!K61="","",基本情報入力シート!K61)</f>
        <v/>
      </c>
      <c r="L39" s="813" t="str">
        <f>IF(基本情報入力シート!L61="","",基本情報入力シート!L61)</f>
        <v/>
      </c>
      <c r="M39" s="814" t="str">
        <f>IF( 基本情報入力シート!M61="","", 基本情報入力シート!M61)</f>
        <v/>
      </c>
      <c r="N39" s="814" t="str">
        <f>IF( 基本情報入力シート!R61="","", 基本情報入力シート!R61)</f>
        <v/>
      </c>
      <c r="O39" s="814" t="str">
        <f>IF( 基本情報入力シート!W61="","", 基本情報入力シート!W61)</f>
        <v/>
      </c>
      <c r="P39" s="809" t="str">
        <f>IF( 基本情報入力シート!X61="","", 基本情報入力シート!X61)</f>
        <v/>
      </c>
      <c r="Q39" s="815" t="str">
        <f>IF( 基本情報入力シート!Y61="","", 基本情報入力シート!Y61)</f>
        <v/>
      </c>
      <c r="R39" s="810"/>
      <c r="S39" s="816" t="str">
        <f>IF(B39="×","",IF( 基本情報入力シート!AB61="","", 基本情報入力シート!AB61))</f>
        <v/>
      </c>
      <c r="T39" s="817" t="str">
        <f>IF(B39="×","",IF( 基本情報入力シート!AA61="","", 基本情報入力シート!AA61))</f>
        <v/>
      </c>
      <c r="U39" s="818" t="str">
        <f>IF(B39="×","",IF(Q39="","",VLOOKUP(Q39,'【参考】数式用2-2'!$A$3:$C$24,3,FALSE)))</f>
        <v/>
      </c>
      <c r="V39" s="819" t="s">
        <v>200</v>
      </c>
      <c r="W39" s="820"/>
      <c r="X39" s="821" t="s">
        <v>201</v>
      </c>
      <c r="Y39" s="822"/>
      <c r="Z39" s="823" t="s">
        <v>202</v>
      </c>
      <c r="AA39" s="824"/>
      <c r="AB39" s="825" t="s">
        <v>201</v>
      </c>
      <c r="AC39" s="826"/>
      <c r="AD39" s="825" t="s">
        <v>203</v>
      </c>
      <c r="AE39" s="827" t="s">
        <v>204</v>
      </c>
      <c r="AF39" s="828" t="str">
        <f t="shared" si="0"/>
        <v/>
      </c>
      <c r="AG39" s="829" t="s">
        <v>205</v>
      </c>
      <c r="AH39" s="830" t="str">
        <f t="shared" si="1"/>
        <v/>
      </c>
      <c r="AI39" s="831"/>
      <c r="AJ39" s="832"/>
      <c r="AK39" s="831"/>
      <c r="AL39" s="832"/>
    </row>
    <row r="40" spans="1:38" ht="36.75" customHeight="1">
      <c r="A40" s="809">
        <f t="shared" si="2"/>
        <v>29</v>
      </c>
      <c r="B40" s="810"/>
      <c r="C40" s="811" t="str">
        <f>IF(基本情報入力シート!C62="","",基本情報入力シート!C62)</f>
        <v/>
      </c>
      <c r="D40" s="812" t="str">
        <f>IF(基本情報入力シート!D62="","",基本情報入力シート!D62)</f>
        <v/>
      </c>
      <c r="E40" s="812" t="str">
        <f>IF(基本情報入力シート!E62="","",基本情報入力シート!E62)</f>
        <v/>
      </c>
      <c r="F40" s="812" t="str">
        <f>IF(基本情報入力シート!F62="","",基本情報入力シート!F62)</f>
        <v/>
      </c>
      <c r="G40" s="812" t="str">
        <f>IF(基本情報入力シート!G62="","",基本情報入力シート!G62)</f>
        <v/>
      </c>
      <c r="H40" s="812" t="str">
        <f>IF(基本情報入力シート!H62="","",基本情報入力シート!H62)</f>
        <v/>
      </c>
      <c r="I40" s="812" t="str">
        <f>IF(基本情報入力シート!I62="","",基本情報入力シート!I62)</f>
        <v/>
      </c>
      <c r="J40" s="812" t="str">
        <f>IF(基本情報入力シート!J62="","",基本情報入力シート!J62)</f>
        <v/>
      </c>
      <c r="K40" s="812" t="str">
        <f>IF(基本情報入力シート!K62="","",基本情報入力シート!K62)</f>
        <v/>
      </c>
      <c r="L40" s="813" t="str">
        <f>IF(基本情報入力シート!L62="","",基本情報入力シート!L62)</f>
        <v/>
      </c>
      <c r="M40" s="814" t="str">
        <f>IF( 基本情報入力シート!M62="","", 基本情報入力シート!M62)</f>
        <v/>
      </c>
      <c r="N40" s="814" t="str">
        <f>IF( 基本情報入力シート!R62="","", 基本情報入力シート!R62)</f>
        <v/>
      </c>
      <c r="O40" s="814" t="str">
        <f>IF( 基本情報入力シート!W62="","", 基本情報入力シート!W62)</f>
        <v/>
      </c>
      <c r="P40" s="809" t="str">
        <f>IF( 基本情報入力シート!X62="","", 基本情報入力シート!X62)</f>
        <v/>
      </c>
      <c r="Q40" s="815" t="str">
        <f>IF( 基本情報入力シート!Y62="","", 基本情報入力シート!Y62)</f>
        <v/>
      </c>
      <c r="R40" s="810"/>
      <c r="S40" s="816" t="str">
        <f>IF(B40="×","",IF( 基本情報入力シート!AB62="","", 基本情報入力シート!AB62))</f>
        <v/>
      </c>
      <c r="T40" s="817" t="str">
        <f>IF(B40="×","",IF( 基本情報入力シート!AA62="","", 基本情報入力シート!AA62))</f>
        <v/>
      </c>
      <c r="U40" s="818" t="str">
        <f>IF(B40="×","",IF(Q40="","",VLOOKUP(Q40,'【参考】数式用2-2'!$A$3:$C$24,3,FALSE)))</f>
        <v/>
      </c>
      <c r="V40" s="819" t="s">
        <v>200</v>
      </c>
      <c r="W40" s="820"/>
      <c r="X40" s="821" t="s">
        <v>201</v>
      </c>
      <c r="Y40" s="822"/>
      <c r="Z40" s="823" t="s">
        <v>202</v>
      </c>
      <c r="AA40" s="824"/>
      <c r="AB40" s="825" t="s">
        <v>201</v>
      </c>
      <c r="AC40" s="826"/>
      <c r="AD40" s="825" t="s">
        <v>203</v>
      </c>
      <c r="AE40" s="827" t="s">
        <v>204</v>
      </c>
      <c r="AF40" s="828" t="str">
        <f t="shared" si="0"/>
        <v/>
      </c>
      <c r="AG40" s="829" t="s">
        <v>205</v>
      </c>
      <c r="AH40" s="830" t="str">
        <f t="shared" si="1"/>
        <v/>
      </c>
      <c r="AI40" s="831"/>
      <c r="AJ40" s="832"/>
      <c r="AK40" s="831"/>
      <c r="AL40" s="832"/>
    </row>
    <row r="41" spans="1:38" ht="36.75" customHeight="1">
      <c r="A41" s="809">
        <f t="shared" si="2"/>
        <v>30</v>
      </c>
      <c r="B41" s="810"/>
      <c r="C41" s="811" t="str">
        <f>IF(基本情報入力シート!C63="","",基本情報入力シート!C63)</f>
        <v/>
      </c>
      <c r="D41" s="812" t="str">
        <f>IF(基本情報入力シート!D63="","",基本情報入力シート!D63)</f>
        <v/>
      </c>
      <c r="E41" s="812" t="str">
        <f>IF(基本情報入力シート!E63="","",基本情報入力シート!E63)</f>
        <v/>
      </c>
      <c r="F41" s="812" t="str">
        <f>IF(基本情報入力シート!F63="","",基本情報入力シート!F63)</f>
        <v/>
      </c>
      <c r="G41" s="812" t="str">
        <f>IF(基本情報入力シート!G63="","",基本情報入力シート!G63)</f>
        <v/>
      </c>
      <c r="H41" s="812" t="str">
        <f>IF(基本情報入力シート!H63="","",基本情報入力シート!H63)</f>
        <v/>
      </c>
      <c r="I41" s="812" t="str">
        <f>IF(基本情報入力シート!I63="","",基本情報入力シート!I63)</f>
        <v/>
      </c>
      <c r="J41" s="812" t="str">
        <f>IF(基本情報入力シート!J63="","",基本情報入力シート!J63)</f>
        <v/>
      </c>
      <c r="K41" s="812" t="str">
        <f>IF(基本情報入力シート!K63="","",基本情報入力シート!K63)</f>
        <v/>
      </c>
      <c r="L41" s="813" t="str">
        <f>IF(基本情報入力シート!L63="","",基本情報入力シート!L63)</f>
        <v/>
      </c>
      <c r="M41" s="814" t="str">
        <f>IF( 基本情報入力シート!M63="","", 基本情報入力シート!M63)</f>
        <v/>
      </c>
      <c r="N41" s="814" t="str">
        <f>IF( 基本情報入力シート!R63="","", 基本情報入力シート!R63)</f>
        <v/>
      </c>
      <c r="O41" s="814" t="str">
        <f>IF( 基本情報入力シート!W63="","", 基本情報入力シート!W63)</f>
        <v/>
      </c>
      <c r="P41" s="809" t="str">
        <f>IF( 基本情報入力シート!X63="","", 基本情報入力シート!X63)</f>
        <v/>
      </c>
      <c r="Q41" s="815" t="str">
        <f>IF( 基本情報入力シート!Y63="","", 基本情報入力シート!Y63)</f>
        <v/>
      </c>
      <c r="R41" s="810"/>
      <c r="S41" s="816" t="str">
        <f>IF(B41="×","",IF( 基本情報入力シート!AB63="","", 基本情報入力シート!AB63))</f>
        <v/>
      </c>
      <c r="T41" s="817" t="str">
        <f>IF(B41="×","",IF( 基本情報入力シート!AA63="","", 基本情報入力シート!AA63))</f>
        <v/>
      </c>
      <c r="U41" s="818" t="str">
        <f>IF(B41="×","",IF(Q41="","",VLOOKUP(Q41,'【参考】数式用2-2'!$A$3:$C$24,3,FALSE)))</f>
        <v/>
      </c>
      <c r="V41" s="819" t="s">
        <v>200</v>
      </c>
      <c r="W41" s="820"/>
      <c r="X41" s="821" t="s">
        <v>201</v>
      </c>
      <c r="Y41" s="822"/>
      <c r="Z41" s="823" t="s">
        <v>202</v>
      </c>
      <c r="AA41" s="824"/>
      <c r="AB41" s="825" t="s">
        <v>201</v>
      </c>
      <c r="AC41" s="826"/>
      <c r="AD41" s="825" t="s">
        <v>203</v>
      </c>
      <c r="AE41" s="827" t="s">
        <v>204</v>
      </c>
      <c r="AF41" s="828" t="str">
        <f t="shared" si="0"/>
        <v/>
      </c>
      <c r="AG41" s="829" t="s">
        <v>205</v>
      </c>
      <c r="AH41" s="830" t="str">
        <f t="shared" si="1"/>
        <v/>
      </c>
      <c r="AI41" s="831"/>
      <c r="AJ41" s="832"/>
      <c r="AK41" s="831"/>
      <c r="AL41" s="832"/>
    </row>
    <row r="42" spans="1:38" ht="36.75" customHeight="1">
      <c r="A42" s="809">
        <f t="shared" si="2"/>
        <v>31</v>
      </c>
      <c r="B42" s="810"/>
      <c r="C42" s="811" t="str">
        <f>IF(基本情報入力シート!C64="","",基本情報入力シート!C64)</f>
        <v/>
      </c>
      <c r="D42" s="812" t="str">
        <f>IF(基本情報入力シート!D64="","",基本情報入力シート!D64)</f>
        <v/>
      </c>
      <c r="E42" s="812" t="str">
        <f>IF(基本情報入力シート!E64="","",基本情報入力シート!E64)</f>
        <v/>
      </c>
      <c r="F42" s="812" t="str">
        <f>IF(基本情報入力シート!F64="","",基本情報入力シート!F64)</f>
        <v/>
      </c>
      <c r="G42" s="812" t="str">
        <f>IF(基本情報入力シート!G64="","",基本情報入力シート!G64)</f>
        <v/>
      </c>
      <c r="H42" s="812" t="str">
        <f>IF(基本情報入力シート!H64="","",基本情報入力シート!H64)</f>
        <v/>
      </c>
      <c r="I42" s="812" t="str">
        <f>IF(基本情報入力シート!I64="","",基本情報入力シート!I64)</f>
        <v/>
      </c>
      <c r="J42" s="812" t="str">
        <f>IF(基本情報入力シート!J64="","",基本情報入力シート!J64)</f>
        <v/>
      </c>
      <c r="K42" s="812" t="str">
        <f>IF(基本情報入力シート!K64="","",基本情報入力シート!K64)</f>
        <v/>
      </c>
      <c r="L42" s="813" t="str">
        <f>IF(基本情報入力シート!L64="","",基本情報入力シート!L64)</f>
        <v/>
      </c>
      <c r="M42" s="814" t="str">
        <f>IF( 基本情報入力シート!M64="","", 基本情報入力シート!M64)</f>
        <v/>
      </c>
      <c r="N42" s="814" t="str">
        <f>IF( 基本情報入力シート!R64="","", 基本情報入力シート!R64)</f>
        <v/>
      </c>
      <c r="O42" s="814" t="str">
        <f>IF( 基本情報入力シート!W64="","", 基本情報入力シート!W64)</f>
        <v/>
      </c>
      <c r="P42" s="809" t="str">
        <f>IF( 基本情報入力シート!X64="","", 基本情報入力シート!X64)</f>
        <v/>
      </c>
      <c r="Q42" s="815" t="str">
        <f>IF( 基本情報入力シート!Y64="","", 基本情報入力シート!Y64)</f>
        <v/>
      </c>
      <c r="R42" s="810"/>
      <c r="S42" s="816" t="str">
        <f>IF(B42="×","",IF( 基本情報入力シート!AB64="","", 基本情報入力シート!AB64))</f>
        <v/>
      </c>
      <c r="T42" s="817" t="str">
        <f>IF(B42="×","",IF( 基本情報入力シート!AA64="","", 基本情報入力シート!AA64))</f>
        <v/>
      </c>
      <c r="U42" s="818" t="str">
        <f>IF(B42="×","",IF(Q42="","",VLOOKUP(Q42,'【参考】数式用2-2'!$A$3:$C$24,3,FALSE)))</f>
        <v/>
      </c>
      <c r="V42" s="819" t="s">
        <v>200</v>
      </c>
      <c r="W42" s="820"/>
      <c r="X42" s="821" t="s">
        <v>201</v>
      </c>
      <c r="Y42" s="822"/>
      <c r="Z42" s="823" t="s">
        <v>202</v>
      </c>
      <c r="AA42" s="824"/>
      <c r="AB42" s="825" t="s">
        <v>201</v>
      </c>
      <c r="AC42" s="826"/>
      <c r="AD42" s="825" t="s">
        <v>203</v>
      </c>
      <c r="AE42" s="827" t="s">
        <v>204</v>
      </c>
      <c r="AF42" s="828" t="str">
        <f t="shared" si="0"/>
        <v/>
      </c>
      <c r="AG42" s="829" t="s">
        <v>205</v>
      </c>
      <c r="AH42" s="830" t="str">
        <f t="shared" si="1"/>
        <v/>
      </c>
      <c r="AI42" s="831"/>
      <c r="AJ42" s="832"/>
      <c r="AK42" s="831"/>
      <c r="AL42" s="832"/>
    </row>
    <row r="43" spans="1:38" ht="36.75" customHeight="1">
      <c r="A43" s="809">
        <f t="shared" si="2"/>
        <v>32</v>
      </c>
      <c r="B43" s="810"/>
      <c r="C43" s="811" t="str">
        <f>IF(基本情報入力シート!C65="","",基本情報入力シート!C65)</f>
        <v/>
      </c>
      <c r="D43" s="812" t="str">
        <f>IF(基本情報入力シート!D65="","",基本情報入力シート!D65)</f>
        <v/>
      </c>
      <c r="E43" s="812" t="str">
        <f>IF(基本情報入力シート!E65="","",基本情報入力シート!E65)</f>
        <v/>
      </c>
      <c r="F43" s="812" t="str">
        <f>IF(基本情報入力シート!F65="","",基本情報入力シート!F65)</f>
        <v/>
      </c>
      <c r="G43" s="812" t="str">
        <f>IF(基本情報入力シート!G65="","",基本情報入力シート!G65)</f>
        <v/>
      </c>
      <c r="H43" s="812" t="str">
        <f>IF(基本情報入力シート!H65="","",基本情報入力シート!H65)</f>
        <v/>
      </c>
      <c r="I43" s="812" t="str">
        <f>IF(基本情報入力シート!I65="","",基本情報入力シート!I65)</f>
        <v/>
      </c>
      <c r="J43" s="812" t="str">
        <f>IF(基本情報入力シート!J65="","",基本情報入力シート!J65)</f>
        <v/>
      </c>
      <c r="K43" s="812" t="str">
        <f>IF(基本情報入力シート!K65="","",基本情報入力シート!K65)</f>
        <v/>
      </c>
      <c r="L43" s="813" t="str">
        <f>IF(基本情報入力シート!L65="","",基本情報入力シート!L65)</f>
        <v/>
      </c>
      <c r="M43" s="814" t="str">
        <f>IF( 基本情報入力シート!M65="","", 基本情報入力シート!M65)</f>
        <v/>
      </c>
      <c r="N43" s="814" t="str">
        <f>IF( 基本情報入力シート!R65="","", 基本情報入力シート!R65)</f>
        <v/>
      </c>
      <c r="O43" s="814" t="str">
        <f>IF( 基本情報入力シート!W65="","", 基本情報入力シート!W65)</f>
        <v/>
      </c>
      <c r="P43" s="809" t="str">
        <f>IF( 基本情報入力シート!X65="","", 基本情報入力シート!X65)</f>
        <v/>
      </c>
      <c r="Q43" s="815" t="str">
        <f>IF( 基本情報入力シート!Y65="","", 基本情報入力シート!Y65)</f>
        <v/>
      </c>
      <c r="R43" s="810"/>
      <c r="S43" s="816" t="str">
        <f>IF(B43="×","",IF( 基本情報入力シート!AB65="","", 基本情報入力シート!AB65))</f>
        <v/>
      </c>
      <c r="T43" s="817" t="str">
        <f>IF(B43="×","",IF( 基本情報入力シート!AA65="","", 基本情報入力シート!AA65))</f>
        <v/>
      </c>
      <c r="U43" s="818" t="str">
        <f>IF(B43="×","",IF(Q43="","",VLOOKUP(Q43,'【参考】数式用2-2'!$A$3:$C$24,3,FALSE)))</f>
        <v/>
      </c>
      <c r="V43" s="819" t="s">
        <v>200</v>
      </c>
      <c r="W43" s="820"/>
      <c r="X43" s="821" t="s">
        <v>201</v>
      </c>
      <c r="Y43" s="822"/>
      <c r="Z43" s="823" t="s">
        <v>202</v>
      </c>
      <c r="AA43" s="824"/>
      <c r="AB43" s="825" t="s">
        <v>201</v>
      </c>
      <c r="AC43" s="826"/>
      <c r="AD43" s="825" t="s">
        <v>203</v>
      </c>
      <c r="AE43" s="827" t="s">
        <v>204</v>
      </c>
      <c r="AF43" s="828" t="str">
        <f t="shared" si="0"/>
        <v/>
      </c>
      <c r="AG43" s="829" t="s">
        <v>205</v>
      </c>
      <c r="AH43" s="830" t="str">
        <f t="shared" si="1"/>
        <v/>
      </c>
      <c r="AI43" s="831"/>
      <c r="AJ43" s="832"/>
      <c r="AK43" s="831"/>
      <c r="AL43" s="832"/>
    </row>
    <row r="44" spans="1:38" ht="36.75" customHeight="1">
      <c r="A44" s="809">
        <f t="shared" si="2"/>
        <v>33</v>
      </c>
      <c r="B44" s="810"/>
      <c r="C44" s="811" t="str">
        <f>IF(基本情報入力シート!C66="","",基本情報入力シート!C66)</f>
        <v/>
      </c>
      <c r="D44" s="812" t="str">
        <f>IF(基本情報入力シート!D66="","",基本情報入力シート!D66)</f>
        <v/>
      </c>
      <c r="E44" s="812" t="str">
        <f>IF(基本情報入力シート!E66="","",基本情報入力シート!E66)</f>
        <v/>
      </c>
      <c r="F44" s="812" t="str">
        <f>IF(基本情報入力シート!F66="","",基本情報入力シート!F66)</f>
        <v/>
      </c>
      <c r="G44" s="812" t="str">
        <f>IF(基本情報入力シート!G66="","",基本情報入力シート!G66)</f>
        <v/>
      </c>
      <c r="H44" s="812" t="str">
        <f>IF(基本情報入力シート!H66="","",基本情報入力シート!H66)</f>
        <v/>
      </c>
      <c r="I44" s="812" t="str">
        <f>IF(基本情報入力シート!I66="","",基本情報入力シート!I66)</f>
        <v/>
      </c>
      <c r="J44" s="812" t="str">
        <f>IF(基本情報入力シート!J66="","",基本情報入力シート!J66)</f>
        <v/>
      </c>
      <c r="K44" s="812" t="str">
        <f>IF(基本情報入力シート!K66="","",基本情報入力シート!K66)</f>
        <v/>
      </c>
      <c r="L44" s="813" t="str">
        <f>IF(基本情報入力シート!L66="","",基本情報入力シート!L66)</f>
        <v/>
      </c>
      <c r="M44" s="814" t="str">
        <f>IF( 基本情報入力シート!M66="","", 基本情報入力シート!M66)</f>
        <v/>
      </c>
      <c r="N44" s="814" t="str">
        <f>IF( 基本情報入力シート!R66="","", 基本情報入力シート!R66)</f>
        <v/>
      </c>
      <c r="O44" s="814" t="str">
        <f>IF( 基本情報入力シート!W66="","", 基本情報入力シート!W66)</f>
        <v/>
      </c>
      <c r="P44" s="809" t="str">
        <f>IF( 基本情報入力シート!X66="","", 基本情報入力シート!X66)</f>
        <v/>
      </c>
      <c r="Q44" s="815" t="str">
        <f>IF( 基本情報入力シート!Y66="","", 基本情報入力シート!Y66)</f>
        <v/>
      </c>
      <c r="R44" s="810"/>
      <c r="S44" s="816" t="str">
        <f>IF(B44="×","",IF( 基本情報入力シート!AB66="","", 基本情報入力シート!AB66))</f>
        <v/>
      </c>
      <c r="T44" s="817" t="str">
        <f>IF(B44="×","",IF( 基本情報入力シート!AA66="","", 基本情報入力シート!AA66))</f>
        <v/>
      </c>
      <c r="U44" s="818" t="str">
        <f>IF(B44="×","",IF(Q44="","",VLOOKUP(Q44,'【参考】数式用2-2'!$A$3:$C$24,3,FALSE)))</f>
        <v/>
      </c>
      <c r="V44" s="819" t="s">
        <v>200</v>
      </c>
      <c r="W44" s="820"/>
      <c r="X44" s="821" t="s">
        <v>201</v>
      </c>
      <c r="Y44" s="822"/>
      <c r="Z44" s="823" t="s">
        <v>202</v>
      </c>
      <c r="AA44" s="824"/>
      <c r="AB44" s="825" t="s">
        <v>201</v>
      </c>
      <c r="AC44" s="826"/>
      <c r="AD44" s="825" t="s">
        <v>203</v>
      </c>
      <c r="AE44" s="827" t="s">
        <v>204</v>
      </c>
      <c r="AF44" s="828" t="str">
        <f t="shared" ref="AF44:AF75" si="3">IF(AC44="","",AC44-Y44+1)</f>
        <v/>
      </c>
      <c r="AG44" s="829" t="s">
        <v>205</v>
      </c>
      <c r="AH44" s="830" t="str">
        <f t="shared" ref="AH44:AH75" si="4">IFERROR(ROUNDDOWN(ROUND(S44*T44,0)*U44,0)*AF44,"")</f>
        <v/>
      </c>
      <c r="AI44" s="831"/>
      <c r="AJ44" s="832"/>
      <c r="AK44" s="831"/>
      <c r="AL44" s="832"/>
    </row>
    <row r="45" spans="1:38" ht="36.75" customHeight="1">
      <c r="A45" s="809">
        <f t="shared" ref="A45:A76" si="5">A44+1</f>
        <v>34</v>
      </c>
      <c r="B45" s="810"/>
      <c r="C45" s="811" t="str">
        <f>IF(基本情報入力シート!C67="","",基本情報入力シート!C67)</f>
        <v/>
      </c>
      <c r="D45" s="812" t="str">
        <f>IF(基本情報入力シート!D67="","",基本情報入力シート!D67)</f>
        <v/>
      </c>
      <c r="E45" s="812" t="str">
        <f>IF(基本情報入力シート!E67="","",基本情報入力シート!E67)</f>
        <v/>
      </c>
      <c r="F45" s="812" t="str">
        <f>IF(基本情報入力シート!F67="","",基本情報入力シート!F67)</f>
        <v/>
      </c>
      <c r="G45" s="812" t="str">
        <f>IF(基本情報入力シート!G67="","",基本情報入力シート!G67)</f>
        <v/>
      </c>
      <c r="H45" s="812" t="str">
        <f>IF(基本情報入力シート!H67="","",基本情報入力シート!H67)</f>
        <v/>
      </c>
      <c r="I45" s="812" t="str">
        <f>IF(基本情報入力シート!I67="","",基本情報入力シート!I67)</f>
        <v/>
      </c>
      <c r="J45" s="812" t="str">
        <f>IF(基本情報入力シート!J67="","",基本情報入力シート!J67)</f>
        <v/>
      </c>
      <c r="K45" s="812" t="str">
        <f>IF(基本情報入力シート!K67="","",基本情報入力シート!K67)</f>
        <v/>
      </c>
      <c r="L45" s="813" t="str">
        <f>IF(基本情報入力シート!L67="","",基本情報入力シート!L67)</f>
        <v/>
      </c>
      <c r="M45" s="814" t="str">
        <f>IF( 基本情報入力シート!M67="","", 基本情報入力シート!M67)</f>
        <v/>
      </c>
      <c r="N45" s="814" t="str">
        <f>IF( 基本情報入力シート!R67="","", 基本情報入力シート!R67)</f>
        <v/>
      </c>
      <c r="O45" s="814" t="str">
        <f>IF( 基本情報入力シート!W67="","", 基本情報入力シート!W67)</f>
        <v/>
      </c>
      <c r="P45" s="809" t="str">
        <f>IF( 基本情報入力シート!X67="","", 基本情報入力シート!X67)</f>
        <v/>
      </c>
      <c r="Q45" s="815" t="str">
        <f>IF( 基本情報入力シート!Y67="","", 基本情報入力シート!Y67)</f>
        <v/>
      </c>
      <c r="R45" s="810"/>
      <c r="S45" s="816" t="str">
        <f>IF(B45="×","",IF( 基本情報入力シート!AB67="","", 基本情報入力シート!AB67))</f>
        <v/>
      </c>
      <c r="T45" s="817" t="str">
        <f>IF(B45="×","",IF( 基本情報入力シート!AA67="","", 基本情報入力シート!AA67))</f>
        <v/>
      </c>
      <c r="U45" s="818" t="str">
        <f>IF(B45="×","",IF(Q45="","",VLOOKUP(Q45,'【参考】数式用2-2'!$A$3:$C$24,3,FALSE)))</f>
        <v/>
      </c>
      <c r="V45" s="819" t="s">
        <v>200</v>
      </c>
      <c r="W45" s="820"/>
      <c r="X45" s="821" t="s">
        <v>201</v>
      </c>
      <c r="Y45" s="822"/>
      <c r="Z45" s="823" t="s">
        <v>202</v>
      </c>
      <c r="AA45" s="824"/>
      <c r="AB45" s="825" t="s">
        <v>201</v>
      </c>
      <c r="AC45" s="826"/>
      <c r="AD45" s="825" t="s">
        <v>203</v>
      </c>
      <c r="AE45" s="827" t="s">
        <v>204</v>
      </c>
      <c r="AF45" s="828" t="str">
        <f t="shared" si="3"/>
        <v/>
      </c>
      <c r="AG45" s="829" t="s">
        <v>205</v>
      </c>
      <c r="AH45" s="830" t="str">
        <f t="shared" si="4"/>
        <v/>
      </c>
      <c r="AI45" s="831"/>
      <c r="AJ45" s="832"/>
      <c r="AK45" s="831"/>
      <c r="AL45" s="832"/>
    </row>
    <row r="46" spans="1:38" ht="36.75" customHeight="1">
      <c r="A46" s="809">
        <f t="shared" si="5"/>
        <v>35</v>
      </c>
      <c r="B46" s="810"/>
      <c r="C46" s="811" t="str">
        <f>IF(基本情報入力シート!C68="","",基本情報入力シート!C68)</f>
        <v/>
      </c>
      <c r="D46" s="812" t="str">
        <f>IF(基本情報入力シート!D68="","",基本情報入力シート!D68)</f>
        <v/>
      </c>
      <c r="E46" s="812" t="str">
        <f>IF(基本情報入力シート!E68="","",基本情報入力シート!E68)</f>
        <v/>
      </c>
      <c r="F46" s="812" t="str">
        <f>IF(基本情報入力シート!F68="","",基本情報入力シート!F68)</f>
        <v/>
      </c>
      <c r="G46" s="812" t="str">
        <f>IF(基本情報入力シート!G68="","",基本情報入力シート!G68)</f>
        <v/>
      </c>
      <c r="H46" s="812" t="str">
        <f>IF(基本情報入力シート!H68="","",基本情報入力シート!H68)</f>
        <v/>
      </c>
      <c r="I46" s="812" t="str">
        <f>IF(基本情報入力シート!I68="","",基本情報入力シート!I68)</f>
        <v/>
      </c>
      <c r="J46" s="812" t="str">
        <f>IF(基本情報入力シート!J68="","",基本情報入力シート!J68)</f>
        <v/>
      </c>
      <c r="K46" s="812" t="str">
        <f>IF(基本情報入力シート!K68="","",基本情報入力シート!K68)</f>
        <v/>
      </c>
      <c r="L46" s="813" t="str">
        <f>IF(基本情報入力シート!L68="","",基本情報入力シート!L68)</f>
        <v/>
      </c>
      <c r="M46" s="814" t="str">
        <f>IF( 基本情報入力シート!M68="","", 基本情報入力シート!M68)</f>
        <v/>
      </c>
      <c r="N46" s="814" t="str">
        <f>IF( 基本情報入力シート!R68="","", 基本情報入力シート!R68)</f>
        <v/>
      </c>
      <c r="O46" s="814" t="str">
        <f>IF( 基本情報入力シート!W68="","", 基本情報入力シート!W68)</f>
        <v/>
      </c>
      <c r="P46" s="809" t="str">
        <f>IF( 基本情報入力シート!X68="","", 基本情報入力シート!X68)</f>
        <v/>
      </c>
      <c r="Q46" s="815" t="str">
        <f>IF( 基本情報入力シート!Y68="","", 基本情報入力シート!Y68)</f>
        <v/>
      </c>
      <c r="R46" s="810"/>
      <c r="S46" s="816" t="str">
        <f>IF(B46="×","",IF( 基本情報入力シート!AB68="","", 基本情報入力シート!AB68))</f>
        <v/>
      </c>
      <c r="T46" s="817" t="str">
        <f>IF(B46="×","",IF( 基本情報入力シート!AA68="","", 基本情報入力シート!AA68))</f>
        <v/>
      </c>
      <c r="U46" s="818" t="str">
        <f>IF(B46="×","",IF(Q46="","",VLOOKUP(Q46,'【参考】数式用2-2'!$A$3:$C$24,3,FALSE)))</f>
        <v/>
      </c>
      <c r="V46" s="819" t="s">
        <v>200</v>
      </c>
      <c r="W46" s="820"/>
      <c r="X46" s="821" t="s">
        <v>201</v>
      </c>
      <c r="Y46" s="822"/>
      <c r="Z46" s="823" t="s">
        <v>202</v>
      </c>
      <c r="AA46" s="824"/>
      <c r="AB46" s="825" t="s">
        <v>201</v>
      </c>
      <c r="AC46" s="826"/>
      <c r="AD46" s="825" t="s">
        <v>203</v>
      </c>
      <c r="AE46" s="827" t="s">
        <v>204</v>
      </c>
      <c r="AF46" s="828" t="str">
        <f t="shared" si="3"/>
        <v/>
      </c>
      <c r="AG46" s="829" t="s">
        <v>205</v>
      </c>
      <c r="AH46" s="830" t="str">
        <f t="shared" si="4"/>
        <v/>
      </c>
      <c r="AI46" s="831"/>
      <c r="AJ46" s="832"/>
      <c r="AK46" s="831"/>
      <c r="AL46" s="832"/>
    </row>
    <row r="47" spans="1:38" ht="36.75" customHeight="1">
      <c r="A47" s="809">
        <f t="shared" si="5"/>
        <v>36</v>
      </c>
      <c r="B47" s="810"/>
      <c r="C47" s="811" t="str">
        <f>IF(基本情報入力シート!C69="","",基本情報入力シート!C69)</f>
        <v/>
      </c>
      <c r="D47" s="812" t="str">
        <f>IF(基本情報入力シート!D69="","",基本情報入力シート!D69)</f>
        <v/>
      </c>
      <c r="E47" s="812" t="str">
        <f>IF(基本情報入力シート!E69="","",基本情報入力シート!E69)</f>
        <v/>
      </c>
      <c r="F47" s="812" t="str">
        <f>IF(基本情報入力シート!F69="","",基本情報入力シート!F69)</f>
        <v/>
      </c>
      <c r="G47" s="812" t="str">
        <f>IF(基本情報入力シート!G69="","",基本情報入力シート!G69)</f>
        <v/>
      </c>
      <c r="H47" s="812" t="str">
        <f>IF(基本情報入力シート!H69="","",基本情報入力シート!H69)</f>
        <v/>
      </c>
      <c r="I47" s="812" t="str">
        <f>IF(基本情報入力シート!I69="","",基本情報入力シート!I69)</f>
        <v/>
      </c>
      <c r="J47" s="812" t="str">
        <f>IF(基本情報入力シート!J69="","",基本情報入力シート!J69)</f>
        <v/>
      </c>
      <c r="K47" s="812" t="str">
        <f>IF(基本情報入力シート!K69="","",基本情報入力シート!K69)</f>
        <v/>
      </c>
      <c r="L47" s="813" t="str">
        <f>IF(基本情報入力シート!L69="","",基本情報入力シート!L69)</f>
        <v/>
      </c>
      <c r="M47" s="814" t="str">
        <f>IF( 基本情報入力シート!M69="","", 基本情報入力シート!M69)</f>
        <v/>
      </c>
      <c r="N47" s="814" t="str">
        <f>IF( 基本情報入力シート!R69="","", 基本情報入力シート!R69)</f>
        <v/>
      </c>
      <c r="O47" s="814" t="str">
        <f>IF( 基本情報入力シート!W69="","", 基本情報入力シート!W69)</f>
        <v/>
      </c>
      <c r="P47" s="809" t="str">
        <f>IF( 基本情報入力シート!X69="","", 基本情報入力シート!X69)</f>
        <v/>
      </c>
      <c r="Q47" s="815" t="str">
        <f>IF( 基本情報入力シート!Y69="","", 基本情報入力シート!Y69)</f>
        <v/>
      </c>
      <c r="R47" s="810"/>
      <c r="S47" s="816" t="str">
        <f>IF(B47="×","",IF( 基本情報入力シート!AB69="","", 基本情報入力シート!AB69))</f>
        <v/>
      </c>
      <c r="T47" s="817" t="str">
        <f>IF(B47="×","",IF( 基本情報入力シート!AA69="","", 基本情報入力シート!AA69))</f>
        <v/>
      </c>
      <c r="U47" s="818" t="str">
        <f>IF(B47="×","",IF(Q47="","",VLOOKUP(Q47,'【参考】数式用2-2'!$A$3:$C$24,3,FALSE)))</f>
        <v/>
      </c>
      <c r="V47" s="819" t="s">
        <v>200</v>
      </c>
      <c r="W47" s="820"/>
      <c r="X47" s="821" t="s">
        <v>201</v>
      </c>
      <c r="Y47" s="822"/>
      <c r="Z47" s="823" t="s">
        <v>202</v>
      </c>
      <c r="AA47" s="824"/>
      <c r="AB47" s="825" t="s">
        <v>201</v>
      </c>
      <c r="AC47" s="826"/>
      <c r="AD47" s="825" t="s">
        <v>203</v>
      </c>
      <c r="AE47" s="827" t="s">
        <v>204</v>
      </c>
      <c r="AF47" s="828" t="str">
        <f t="shared" si="3"/>
        <v/>
      </c>
      <c r="AG47" s="829" t="s">
        <v>205</v>
      </c>
      <c r="AH47" s="830" t="str">
        <f t="shared" si="4"/>
        <v/>
      </c>
      <c r="AI47" s="831"/>
      <c r="AJ47" s="832"/>
      <c r="AK47" s="831"/>
      <c r="AL47" s="832"/>
    </row>
    <row r="48" spans="1:38" ht="36.75" customHeight="1">
      <c r="A48" s="809">
        <f t="shared" si="5"/>
        <v>37</v>
      </c>
      <c r="B48" s="810"/>
      <c r="C48" s="811" t="str">
        <f>IF(基本情報入力シート!C70="","",基本情報入力シート!C70)</f>
        <v/>
      </c>
      <c r="D48" s="812" t="str">
        <f>IF(基本情報入力シート!D70="","",基本情報入力シート!D70)</f>
        <v/>
      </c>
      <c r="E48" s="812" t="str">
        <f>IF(基本情報入力シート!E70="","",基本情報入力シート!E70)</f>
        <v/>
      </c>
      <c r="F48" s="812" t="str">
        <f>IF(基本情報入力シート!F70="","",基本情報入力シート!F70)</f>
        <v/>
      </c>
      <c r="G48" s="812" t="str">
        <f>IF(基本情報入力シート!G70="","",基本情報入力シート!G70)</f>
        <v/>
      </c>
      <c r="H48" s="812" t="str">
        <f>IF(基本情報入力シート!H70="","",基本情報入力シート!H70)</f>
        <v/>
      </c>
      <c r="I48" s="812" t="str">
        <f>IF(基本情報入力シート!I70="","",基本情報入力シート!I70)</f>
        <v/>
      </c>
      <c r="J48" s="812" t="str">
        <f>IF(基本情報入力シート!J70="","",基本情報入力シート!J70)</f>
        <v/>
      </c>
      <c r="K48" s="812" t="str">
        <f>IF(基本情報入力シート!K70="","",基本情報入力シート!K70)</f>
        <v/>
      </c>
      <c r="L48" s="813" t="str">
        <f>IF(基本情報入力シート!L70="","",基本情報入力シート!L70)</f>
        <v/>
      </c>
      <c r="M48" s="814" t="str">
        <f>IF( 基本情報入力シート!M70="","", 基本情報入力シート!M70)</f>
        <v/>
      </c>
      <c r="N48" s="814" t="str">
        <f>IF( 基本情報入力シート!R70="","", 基本情報入力シート!R70)</f>
        <v/>
      </c>
      <c r="O48" s="814" t="str">
        <f>IF( 基本情報入力シート!W70="","", 基本情報入力シート!W70)</f>
        <v/>
      </c>
      <c r="P48" s="809" t="str">
        <f>IF( 基本情報入力シート!X70="","", 基本情報入力シート!X70)</f>
        <v/>
      </c>
      <c r="Q48" s="815" t="str">
        <f>IF( 基本情報入力シート!Y70="","", 基本情報入力シート!Y70)</f>
        <v/>
      </c>
      <c r="R48" s="810"/>
      <c r="S48" s="816" t="str">
        <f>IF(B48="×","",IF( 基本情報入力シート!AB70="","", 基本情報入力シート!AB70))</f>
        <v/>
      </c>
      <c r="T48" s="817" t="str">
        <f>IF(B48="×","",IF( 基本情報入力シート!AA70="","", 基本情報入力シート!AA70))</f>
        <v/>
      </c>
      <c r="U48" s="818" t="str">
        <f>IF(B48="×","",IF(Q48="","",VLOOKUP(Q48,'【参考】数式用2-2'!$A$3:$C$24,3,FALSE)))</f>
        <v/>
      </c>
      <c r="V48" s="819" t="s">
        <v>200</v>
      </c>
      <c r="W48" s="820"/>
      <c r="X48" s="821" t="s">
        <v>201</v>
      </c>
      <c r="Y48" s="822"/>
      <c r="Z48" s="823" t="s">
        <v>202</v>
      </c>
      <c r="AA48" s="824"/>
      <c r="AB48" s="825" t="s">
        <v>201</v>
      </c>
      <c r="AC48" s="826"/>
      <c r="AD48" s="825" t="s">
        <v>203</v>
      </c>
      <c r="AE48" s="827" t="s">
        <v>204</v>
      </c>
      <c r="AF48" s="828" t="str">
        <f t="shared" si="3"/>
        <v/>
      </c>
      <c r="AG48" s="829" t="s">
        <v>205</v>
      </c>
      <c r="AH48" s="830" t="str">
        <f t="shared" si="4"/>
        <v/>
      </c>
      <c r="AI48" s="831"/>
      <c r="AJ48" s="832"/>
      <c r="AK48" s="831"/>
      <c r="AL48" s="832"/>
    </row>
    <row r="49" spans="1:38" ht="36.75" customHeight="1">
      <c r="A49" s="809">
        <f t="shared" si="5"/>
        <v>38</v>
      </c>
      <c r="B49" s="810"/>
      <c r="C49" s="811" t="str">
        <f>IF(基本情報入力シート!C71="","",基本情報入力シート!C71)</f>
        <v/>
      </c>
      <c r="D49" s="812" t="str">
        <f>IF(基本情報入力シート!D71="","",基本情報入力シート!D71)</f>
        <v/>
      </c>
      <c r="E49" s="812" t="str">
        <f>IF(基本情報入力シート!E71="","",基本情報入力シート!E71)</f>
        <v/>
      </c>
      <c r="F49" s="812" t="str">
        <f>IF(基本情報入力シート!F71="","",基本情報入力シート!F71)</f>
        <v/>
      </c>
      <c r="G49" s="812" t="str">
        <f>IF(基本情報入力シート!G71="","",基本情報入力シート!G71)</f>
        <v/>
      </c>
      <c r="H49" s="812" t="str">
        <f>IF(基本情報入力シート!H71="","",基本情報入力シート!H71)</f>
        <v/>
      </c>
      <c r="I49" s="812" t="str">
        <f>IF(基本情報入力シート!I71="","",基本情報入力シート!I71)</f>
        <v/>
      </c>
      <c r="J49" s="812" t="str">
        <f>IF(基本情報入力シート!J71="","",基本情報入力シート!J71)</f>
        <v/>
      </c>
      <c r="K49" s="812" t="str">
        <f>IF(基本情報入力シート!K71="","",基本情報入力シート!K71)</f>
        <v/>
      </c>
      <c r="L49" s="813" t="str">
        <f>IF(基本情報入力シート!L71="","",基本情報入力シート!L71)</f>
        <v/>
      </c>
      <c r="M49" s="814" t="str">
        <f>IF( 基本情報入力シート!M71="","", 基本情報入力シート!M71)</f>
        <v/>
      </c>
      <c r="N49" s="814" t="str">
        <f>IF( 基本情報入力シート!R71="","", 基本情報入力シート!R71)</f>
        <v/>
      </c>
      <c r="O49" s="814" t="str">
        <f>IF( 基本情報入力シート!W71="","", 基本情報入力シート!W71)</f>
        <v/>
      </c>
      <c r="P49" s="809" t="str">
        <f>IF( 基本情報入力シート!X71="","", 基本情報入力シート!X71)</f>
        <v/>
      </c>
      <c r="Q49" s="815" t="str">
        <f>IF( 基本情報入力シート!Y71="","", 基本情報入力シート!Y71)</f>
        <v/>
      </c>
      <c r="R49" s="810"/>
      <c r="S49" s="816" t="str">
        <f>IF(B49="×","",IF( 基本情報入力シート!AB71="","", 基本情報入力シート!AB71))</f>
        <v/>
      </c>
      <c r="T49" s="817" t="str">
        <f>IF(B49="×","",IF( 基本情報入力シート!AA71="","", 基本情報入力シート!AA71))</f>
        <v/>
      </c>
      <c r="U49" s="818" t="str">
        <f>IF(B49="×","",IF(Q49="","",VLOOKUP(Q49,'【参考】数式用2-2'!$A$3:$C$24,3,FALSE)))</f>
        <v/>
      </c>
      <c r="V49" s="819" t="s">
        <v>200</v>
      </c>
      <c r="W49" s="820"/>
      <c r="X49" s="821" t="s">
        <v>201</v>
      </c>
      <c r="Y49" s="822"/>
      <c r="Z49" s="823" t="s">
        <v>202</v>
      </c>
      <c r="AA49" s="824"/>
      <c r="AB49" s="825" t="s">
        <v>201</v>
      </c>
      <c r="AC49" s="826"/>
      <c r="AD49" s="825" t="s">
        <v>203</v>
      </c>
      <c r="AE49" s="827" t="s">
        <v>204</v>
      </c>
      <c r="AF49" s="828" t="str">
        <f t="shared" si="3"/>
        <v/>
      </c>
      <c r="AG49" s="829" t="s">
        <v>205</v>
      </c>
      <c r="AH49" s="830" t="str">
        <f t="shared" si="4"/>
        <v/>
      </c>
      <c r="AI49" s="831"/>
      <c r="AJ49" s="832"/>
      <c r="AK49" s="831"/>
      <c r="AL49" s="832"/>
    </row>
    <row r="50" spans="1:38" ht="36.75" customHeight="1">
      <c r="A50" s="809">
        <f t="shared" si="5"/>
        <v>39</v>
      </c>
      <c r="B50" s="810"/>
      <c r="C50" s="811" t="str">
        <f>IF(基本情報入力シート!C72="","",基本情報入力シート!C72)</f>
        <v/>
      </c>
      <c r="D50" s="812" t="str">
        <f>IF(基本情報入力シート!D72="","",基本情報入力シート!D72)</f>
        <v/>
      </c>
      <c r="E50" s="812" t="str">
        <f>IF(基本情報入力シート!E72="","",基本情報入力シート!E72)</f>
        <v/>
      </c>
      <c r="F50" s="812" t="str">
        <f>IF(基本情報入力シート!F72="","",基本情報入力シート!F72)</f>
        <v/>
      </c>
      <c r="G50" s="812" t="str">
        <f>IF(基本情報入力シート!G72="","",基本情報入力シート!G72)</f>
        <v/>
      </c>
      <c r="H50" s="812" t="str">
        <f>IF(基本情報入力シート!H72="","",基本情報入力シート!H72)</f>
        <v/>
      </c>
      <c r="I50" s="812" t="str">
        <f>IF(基本情報入力シート!I72="","",基本情報入力シート!I72)</f>
        <v/>
      </c>
      <c r="J50" s="812" t="str">
        <f>IF(基本情報入力シート!J72="","",基本情報入力シート!J72)</f>
        <v/>
      </c>
      <c r="K50" s="812" t="str">
        <f>IF(基本情報入力シート!K72="","",基本情報入力シート!K72)</f>
        <v/>
      </c>
      <c r="L50" s="813" t="str">
        <f>IF(基本情報入力シート!L72="","",基本情報入力シート!L72)</f>
        <v/>
      </c>
      <c r="M50" s="814" t="str">
        <f>IF( 基本情報入力シート!M72="","", 基本情報入力シート!M72)</f>
        <v/>
      </c>
      <c r="N50" s="814" t="str">
        <f>IF( 基本情報入力シート!R72="","", 基本情報入力シート!R72)</f>
        <v/>
      </c>
      <c r="O50" s="814" t="str">
        <f>IF( 基本情報入力シート!W72="","", 基本情報入力シート!W72)</f>
        <v/>
      </c>
      <c r="P50" s="809" t="str">
        <f>IF( 基本情報入力シート!X72="","", 基本情報入力シート!X72)</f>
        <v/>
      </c>
      <c r="Q50" s="815" t="str">
        <f>IF( 基本情報入力シート!Y72="","", 基本情報入力シート!Y72)</f>
        <v/>
      </c>
      <c r="R50" s="810"/>
      <c r="S50" s="816" t="str">
        <f>IF(B50="×","",IF( 基本情報入力シート!AB72="","", 基本情報入力シート!AB72))</f>
        <v/>
      </c>
      <c r="T50" s="817" t="str">
        <f>IF(B50="×","",IF( 基本情報入力シート!AA72="","", 基本情報入力シート!AA72))</f>
        <v/>
      </c>
      <c r="U50" s="818" t="str">
        <f>IF(B50="×","",IF(Q50="","",VLOOKUP(Q50,'【参考】数式用2-2'!$A$3:$C$24,3,FALSE)))</f>
        <v/>
      </c>
      <c r="V50" s="819" t="s">
        <v>200</v>
      </c>
      <c r="W50" s="820"/>
      <c r="X50" s="821" t="s">
        <v>201</v>
      </c>
      <c r="Y50" s="822"/>
      <c r="Z50" s="823" t="s">
        <v>202</v>
      </c>
      <c r="AA50" s="824"/>
      <c r="AB50" s="825" t="s">
        <v>201</v>
      </c>
      <c r="AC50" s="826"/>
      <c r="AD50" s="825" t="s">
        <v>203</v>
      </c>
      <c r="AE50" s="827" t="s">
        <v>204</v>
      </c>
      <c r="AF50" s="828" t="str">
        <f t="shared" si="3"/>
        <v/>
      </c>
      <c r="AG50" s="829" t="s">
        <v>205</v>
      </c>
      <c r="AH50" s="830" t="str">
        <f t="shared" si="4"/>
        <v/>
      </c>
      <c r="AI50" s="831"/>
      <c r="AJ50" s="832"/>
      <c r="AK50" s="831"/>
      <c r="AL50" s="832"/>
    </row>
    <row r="51" spans="1:38" ht="36.75" customHeight="1">
      <c r="A51" s="809">
        <f t="shared" si="5"/>
        <v>40</v>
      </c>
      <c r="B51" s="810"/>
      <c r="C51" s="811" t="str">
        <f>IF(基本情報入力シート!C73="","",基本情報入力シート!C73)</f>
        <v/>
      </c>
      <c r="D51" s="812" t="str">
        <f>IF(基本情報入力シート!D73="","",基本情報入力シート!D73)</f>
        <v/>
      </c>
      <c r="E51" s="812" t="str">
        <f>IF(基本情報入力シート!E73="","",基本情報入力シート!E73)</f>
        <v/>
      </c>
      <c r="F51" s="812" t="str">
        <f>IF(基本情報入力シート!F73="","",基本情報入力シート!F73)</f>
        <v/>
      </c>
      <c r="G51" s="812" t="str">
        <f>IF(基本情報入力シート!G73="","",基本情報入力シート!G73)</f>
        <v/>
      </c>
      <c r="H51" s="812" t="str">
        <f>IF(基本情報入力シート!H73="","",基本情報入力シート!H73)</f>
        <v/>
      </c>
      <c r="I51" s="812" t="str">
        <f>IF(基本情報入力シート!I73="","",基本情報入力シート!I73)</f>
        <v/>
      </c>
      <c r="J51" s="812" t="str">
        <f>IF(基本情報入力シート!J73="","",基本情報入力シート!J73)</f>
        <v/>
      </c>
      <c r="K51" s="812" t="str">
        <f>IF(基本情報入力シート!K73="","",基本情報入力シート!K73)</f>
        <v/>
      </c>
      <c r="L51" s="813" t="str">
        <f>IF(基本情報入力シート!L73="","",基本情報入力シート!L73)</f>
        <v/>
      </c>
      <c r="M51" s="814" t="str">
        <f>IF( 基本情報入力シート!M73="","", 基本情報入力シート!M73)</f>
        <v/>
      </c>
      <c r="N51" s="814" t="str">
        <f>IF( 基本情報入力シート!R73="","", 基本情報入力シート!R73)</f>
        <v/>
      </c>
      <c r="O51" s="814" t="str">
        <f>IF( 基本情報入力シート!W73="","", 基本情報入力シート!W73)</f>
        <v/>
      </c>
      <c r="P51" s="809" t="str">
        <f>IF( 基本情報入力シート!X73="","", 基本情報入力シート!X73)</f>
        <v/>
      </c>
      <c r="Q51" s="815" t="str">
        <f>IF( 基本情報入力シート!Y73="","", 基本情報入力シート!Y73)</f>
        <v/>
      </c>
      <c r="R51" s="810"/>
      <c r="S51" s="816" t="str">
        <f>IF(B51="×","",IF( 基本情報入力シート!AB73="","", 基本情報入力シート!AB73))</f>
        <v/>
      </c>
      <c r="T51" s="817" t="str">
        <f>IF(B51="×","",IF( 基本情報入力シート!AA73="","", 基本情報入力シート!AA73))</f>
        <v/>
      </c>
      <c r="U51" s="818" t="str">
        <f>IF(B51="×","",IF(Q51="","",VLOOKUP(Q51,'【参考】数式用2-2'!$A$3:$C$24,3,FALSE)))</f>
        <v/>
      </c>
      <c r="V51" s="819" t="s">
        <v>200</v>
      </c>
      <c r="W51" s="820"/>
      <c r="X51" s="821" t="s">
        <v>201</v>
      </c>
      <c r="Y51" s="822"/>
      <c r="Z51" s="823" t="s">
        <v>202</v>
      </c>
      <c r="AA51" s="824"/>
      <c r="AB51" s="825" t="s">
        <v>201</v>
      </c>
      <c r="AC51" s="826"/>
      <c r="AD51" s="825" t="s">
        <v>203</v>
      </c>
      <c r="AE51" s="827" t="s">
        <v>204</v>
      </c>
      <c r="AF51" s="828" t="str">
        <f t="shared" si="3"/>
        <v/>
      </c>
      <c r="AG51" s="833" t="s">
        <v>205</v>
      </c>
      <c r="AH51" s="830" t="str">
        <f t="shared" si="4"/>
        <v/>
      </c>
      <c r="AI51" s="831"/>
      <c r="AJ51" s="832"/>
      <c r="AK51" s="831"/>
      <c r="AL51" s="832"/>
    </row>
    <row r="52" spans="1:38" ht="36.75" customHeight="1">
      <c r="A52" s="809">
        <f t="shared" si="5"/>
        <v>41</v>
      </c>
      <c r="B52" s="810"/>
      <c r="C52" s="811" t="str">
        <f>IF(基本情報入力シート!C74="","",基本情報入力シート!C74)</f>
        <v/>
      </c>
      <c r="D52" s="812" t="str">
        <f>IF(基本情報入力シート!D74="","",基本情報入力シート!D74)</f>
        <v/>
      </c>
      <c r="E52" s="812" t="str">
        <f>IF(基本情報入力シート!E74="","",基本情報入力シート!E74)</f>
        <v/>
      </c>
      <c r="F52" s="812" t="str">
        <f>IF(基本情報入力シート!F74="","",基本情報入力シート!F74)</f>
        <v/>
      </c>
      <c r="G52" s="812" t="str">
        <f>IF(基本情報入力シート!G74="","",基本情報入力シート!G74)</f>
        <v/>
      </c>
      <c r="H52" s="812" t="str">
        <f>IF(基本情報入力シート!H74="","",基本情報入力シート!H74)</f>
        <v/>
      </c>
      <c r="I52" s="812" t="str">
        <f>IF(基本情報入力シート!I74="","",基本情報入力シート!I74)</f>
        <v/>
      </c>
      <c r="J52" s="812" t="str">
        <f>IF(基本情報入力シート!J74="","",基本情報入力シート!J74)</f>
        <v/>
      </c>
      <c r="K52" s="812" t="str">
        <f>IF(基本情報入力シート!K74="","",基本情報入力シート!K74)</f>
        <v/>
      </c>
      <c r="L52" s="813" t="str">
        <f>IF(基本情報入力シート!L74="","",基本情報入力シート!L74)</f>
        <v/>
      </c>
      <c r="M52" s="814" t="str">
        <f>IF( 基本情報入力シート!M74="","", 基本情報入力シート!M74)</f>
        <v/>
      </c>
      <c r="N52" s="814" t="str">
        <f>IF( 基本情報入力シート!R74="","", 基本情報入力シート!R74)</f>
        <v/>
      </c>
      <c r="O52" s="814" t="str">
        <f>IF( 基本情報入力シート!W74="","", 基本情報入力シート!W74)</f>
        <v/>
      </c>
      <c r="P52" s="809" t="str">
        <f>IF( 基本情報入力シート!X74="","", 基本情報入力シート!X74)</f>
        <v/>
      </c>
      <c r="Q52" s="815" t="str">
        <f>IF( 基本情報入力シート!Y74="","", 基本情報入力シート!Y74)</f>
        <v/>
      </c>
      <c r="R52" s="810"/>
      <c r="S52" s="816" t="str">
        <f>IF(B52="×","",IF( 基本情報入力シート!AB74="","", 基本情報入力シート!AB74))</f>
        <v/>
      </c>
      <c r="T52" s="817" t="str">
        <f>IF(B52="×","",IF( 基本情報入力シート!AA74="","", 基本情報入力シート!AA74))</f>
        <v/>
      </c>
      <c r="U52" s="818" t="str">
        <f>IF(B52="×","",IF(Q52="","",VLOOKUP(Q52,'【参考】数式用2-2'!$A$3:$C$24,3,FALSE)))</f>
        <v/>
      </c>
      <c r="V52" s="819" t="s">
        <v>200</v>
      </c>
      <c r="W52" s="820"/>
      <c r="X52" s="821" t="s">
        <v>201</v>
      </c>
      <c r="Y52" s="822"/>
      <c r="Z52" s="823" t="s">
        <v>202</v>
      </c>
      <c r="AA52" s="824"/>
      <c r="AB52" s="825" t="s">
        <v>201</v>
      </c>
      <c r="AC52" s="826"/>
      <c r="AD52" s="825" t="s">
        <v>203</v>
      </c>
      <c r="AE52" s="827" t="s">
        <v>204</v>
      </c>
      <c r="AF52" s="828" t="str">
        <f t="shared" si="3"/>
        <v/>
      </c>
      <c r="AG52" s="833" t="s">
        <v>205</v>
      </c>
      <c r="AH52" s="830" t="str">
        <f t="shared" si="4"/>
        <v/>
      </c>
      <c r="AI52" s="831"/>
      <c r="AJ52" s="832"/>
      <c r="AK52" s="831"/>
      <c r="AL52" s="832"/>
    </row>
    <row r="53" spans="1:38" ht="36.75" customHeight="1">
      <c r="A53" s="809">
        <f t="shared" si="5"/>
        <v>42</v>
      </c>
      <c r="B53" s="810"/>
      <c r="C53" s="811" t="str">
        <f>IF(基本情報入力シート!C75="","",基本情報入力シート!C75)</f>
        <v/>
      </c>
      <c r="D53" s="812" t="str">
        <f>IF(基本情報入力シート!D75="","",基本情報入力シート!D75)</f>
        <v/>
      </c>
      <c r="E53" s="812" t="str">
        <f>IF(基本情報入力シート!E75="","",基本情報入力シート!E75)</f>
        <v/>
      </c>
      <c r="F53" s="812" t="str">
        <f>IF(基本情報入力シート!F75="","",基本情報入力シート!F75)</f>
        <v/>
      </c>
      <c r="G53" s="812" t="str">
        <f>IF(基本情報入力シート!G75="","",基本情報入力シート!G75)</f>
        <v/>
      </c>
      <c r="H53" s="812" t="str">
        <f>IF(基本情報入力シート!H75="","",基本情報入力シート!H75)</f>
        <v/>
      </c>
      <c r="I53" s="812" t="str">
        <f>IF(基本情報入力シート!I75="","",基本情報入力シート!I75)</f>
        <v/>
      </c>
      <c r="J53" s="812" t="str">
        <f>IF(基本情報入力シート!J75="","",基本情報入力シート!J75)</f>
        <v/>
      </c>
      <c r="K53" s="812" t="str">
        <f>IF(基本情報入力シート!K75="","",基本情報入力シート!K75)</f>
        <v/>
      </c>
      <c r="L53" s="813" t="str">
        <f>IF(基本情報入力シート!L75="","",基本情報入力シート!L75)</f>
        <v/>
      </c>
      <c r="M53" s="814" t="str">
        <f>IF( 基本情報入力シート!M75="","", 基本情報入力シート!M75)</f>
        <v/>
      </c>
      <c r="N53" s="814" t="str">
        <f>IF( 基本情報入力シート!R75="","", 基本情報入力シート!R75)</f>
        <v/>
      </c>
      <c r="O53" s="814" t="str">
        <f>IF( 基本情報入力シート!W75="","", 基本情報入力シート!W75)</f>
        <v/>
      </c>
      <c r="P53" s="809" t="str">
        <f>IF( 基本情報入力シート!X75="","", 基本情報入力シート!X75)</f>
        <v/>
      </c>
      <c r="Q53" s="815" t="str">
        <f>IF( 基本情報入力シート!Y75="","", 基本情報入力シート!Y75)</f>
        <v/>
      </c>
      <c r="R53" s="810"/>
      <c r="S53" s="816" t="str">
        <f>IF(B53="×","",IF( 基本情報入力シート!AB75="","", 基本情報入力シート!AB75))</f>
        <v/>
      </c>
      <c r="T53" s="817" t="str">
        <f>IF(B53="×","",IF( 基本情報入力シート!AA75="","", 基本情報入力シート!AA75))</f>
        <v/>
      </c>
      <c r="U53" s="818" t="str">
        <f>IF(B53="×","",IF(Q53="","",VLOOKUP(Q53,'【参考】数式用2-2'!$A$3:$C$24,3,FALSE)))</f>
        <v/>
      </c>
      <c r="V53" s="819" t="s">
        <v>200</v>
      </c>
      <c r="W53" s="820"/>
      <c r="X53" s="821" t="s">
        <v>201</v>
      </c>
      <c r="Y53" s="822"/>
      <c r="Z53" s="823" t="s">
        <v>202</v>
      </c>
      <c r="AA53" s="824"/>
      <c r="AB53" s="825" t="s">
        <v>201</v>
      </c>
      <c r="AC53" s="826"/>
      <c r="AD53" s="825" t="s">
        <v>203</v>
      </c>
      <c r="AE53" s="827" t="s">
        <v>204</v>
      </c>
      <c r="AF53" s="828" t="str">
        <f t="shared" si="3"/>
        <v/>
      </c>
      <c r="AG53" s="833" t="s">
        <v>205</v>
      </c>
      <c r="AH53" s="830" t="str">
        <f t="shared" si="4"/>
        <v/>
      </c>
      <c r="AI53" s="831"/>
      <c r="AJ53" s="832"/>
      <c r="AK53" s="831"/>
      <c r="AL53" s="832"/>
    </row>
    <row r="54" spans="1:38" ht="36.75" customHeight="1">
      <c r="A54" s="809">
        <f t="shared" si="5"/>
        <v>43</v>
      </c>
      <c r="B54" s="810"/>
      <c r="C54" s="811" t="str">
        <f>IF(基本情報入力シート!C76="","",基本情報入力シート!C76)</f>
        <v/>
      </c>
      <c r="D54" s="812" t="str">
        <f>IF(基本情報入力シート!D76="","",基本情報入力シート!D76)</f>
        <v/>
      </c>
      <c r="E54" s="812" t="str">
        <f>IF(基本情報入力シート!E76="","",基本情報入力シート!E76)</f>
        <v/>
      </c>
      <c r="F54" s="812" t="str">
        <f>IF(基本情報入力シート!F76="","",基本情報入力シート!F76)</f>
        <v/>
      </c>
      <c r="G54" s="812" t="str">
        <f>IF(基本情報入力シート!G76="","",基本情報入力シート!G76)</f>
        <v/>
      </c>
      <c r="H54" s="812" t="str">
        <f>IF(基本情報入力シート!H76="","",基本情報入力シート!H76)</f>
        <v/>
      </c>
      <c r="I54" s="812" t="str">
        <f>IF(基本情報入力シート!I76="","",基本情報入力シート!I76)</f>
        <v/>
      </c>
      <c r="J54" s="812" t="str">
        <f>IF(基本情報入力シート!J76="","",基本情報入力シート!J76)</f>
        <v/>
      </c>
      <c r="K54" s="812" t="str">
        <f>IF(基本情報入力シート!K76="","",基本情報入力シート!K76)</f>
        <v/>
      </c>
      <c r="L54" s="813" t="str">
        <f>IF(基本情報入力シート!L76="","",基本情報入力シート!L76)</f>
        <v/>
      </c>
      <c r="M54" s="814" t="str">
        <f>IF( 基本情報入力シート!M76="","", 基本情報入力シート!M76)</f>
        <v/>
      </c>
      <c r="N54" s="814" t="str">
        <f>IF( 基本情報入力シート!R76="","", 基本情報入力シート!R76)</f>
        <v/>
      </c>
      <c r="O54" s="814" t="str">
        <f>IF( 基本情報入力シート!W76="","", 基本情報入力シート!W76)</f>
        <v/>
      </c>
      <c r="P54" s="809" t="str">
        <f>IF( 基本情報入力シート!X76="","", 基本情報入力シート!X76)</f>
        <v/>
      </c>
      <c r="Q54" s="815" t="str">
        <f>IF( 基本情報入力シート!Y76="","", 基本情報入力シート!Y76)</f>
        <v/>
      </c>
      <c r="R54" s="810"/>
      <c r="S54" s="816" t="str">
        <f>IF(B54="×","",IF( 基本情報入力シート!AB76="","", 基本情報入力シート!AB76))</f>
        <v/>
      </c>
      <c r="T54" s="817" t="str">
        <f>IF(B54="×","",IF( 基本情報入力シート!AA76="","", 基本情報入力シート!AA76))</f>
        <v/>
      </c>
      <c r="U54" s="818" t="str">
        <f>IF(B54="×","",IF(Q54="","",VLOOKUP(Q54,'【参考】数式用2-2'!$A$3:$C$24,3,FALSE)))</f>
        <v/>
      </c>
      <c r="V54" s="819" t="s">
        <v>200</v>
      </c>
      <c r="W54" s="820"/>
      <c r="X54" s="821" t="s">
        <v>201</v>
      </c>
      <c r="Y54" s="822"/>
      <c r="Z54" s="823" t="s">
        <v>202</v>
      </c>
      <c r="AA54" s="824"/>
      <c r="AB54" s="825" t="s">
        <v>201</v>
      </c>
      <c r="AC54" s="826"/>
      <c r="AD54" s="825" t="s">
        <v>203</v>
      </c>
      <c r="AE54" s="827" t="s">
        <v>204</v>
      </c>
      <c r="AF54" s="828" t="str">
        <f t="shared" si="3"/>
        <v/>
      </c>
      <c r="AG54" s="833" t="s">
        <v>205</v>
      </c>
      <c r="AH54" s="830" t="str">
        <f t="shared" si="4"/>
        <v/>
      </c>
      <c r="AI54" s="831"/>
      <c r="AJ54" s="832"/>
      <c r="AK54" s="831"/>
      <c r="AL54" s="832"/>
    </row>
    <row r="55" spans="1:38" ht="36.75" customHeight="1">
      <c r="A55" s="809">
        <f t="shared" si="5"/>
        <v>44</v>
      </c>
      <c r="B55" s="810"/>
      <c r="C55" s="811" t="str">
        <f>IF(基本情報入力シート!C77="","",基本情報入力シート!C77)</f>
        <v/>
      </c>
      <c r="D55" s="812" t="str">
        <f>IF(基本情報入力シート!D77="","",基本情報入力シート!D77)</f>
        <v/>
      </c>
      <c r="E55" s="812" t="str">
        <f>IF(基本情報入力シート!E77="","",基本情報入力シート!E77)</f>
        <v/>
      </c>
      <c r="F55" s="812" t="str">
        <f>IF(基本情報入力シート!F77="","",基本情報入力シート!F77)</f>
        <v/>
      </c>
      <c r="G55" s="812" t="str">
        <f>IF(基本情報入力シート!G77="","",基本情報入力シート!G77)</f>
        <v/>
      </c>
      <c r="H55" s="812" t="str">
        <f>IF(基本情報入力シート!H77="","",基本情報入力シート!H77)</f>
        <v/>
      </c>
      <c r="I55" s="812" t="str">
        <f>IF(基本情報入力シート!I77="","",基本情報入力シート!I77)</f>
        <v/>
      </c>
      <c r="J55" s="812" t="str">
        <f>IF(基本情報入力シート!J77="","",基本情報入力シート!J77)</f>
        <v/>
      </c>
      <c r="K55" s="812" t="str">
        <f>IF(基本情報入力シート!K77="","",基本情報入力シート!K77)</f>
        <v/>
      </c>
      <c r="L55" s="813" t="str">
        <f>IF(基本情報入力シート!L77="","",基本情報入力シート!L77)</f>
        <v/>
      </c>
      <c r="M55" s="814" t="str">
        <f>IF( 基本情報入力シート!M77="","", 基本情報入力シート!M77)</f>
        <v/>
      </c>
      <c r="N55" s="814" t="str">
        <f>IF( 基本情報入力シート!R77="","", 基本情報入力シート!R77)</f>
        <v/>
      </c>
      <c r="O55" s="814" t="str">
        <f>IF( 基本情報入力シート!W77="","", 基本情報入力シート!W77)</f>
        <v/>
      </c>
      <c r="P55" s="809" t="str">
        <f>IF( 基本情報入力シート!X77="","", 基本情報入力シート!X77)</f>
        <v/>
      </c>
      <c r="Q55" s="815" t="str">
        <f>IF( 基本情報入力シート!Y77="","", 基本情報入力シート!Y77)</f>
        <v/>
      </c>
      <c r="R55" s="810"/>
      <c r="S55" s="816" t="str">
        <f>IF(B55="×","",IF( 基本情報入力シート!AB77="","", 基本情報入力シート!AB77))</f>
        <v/>
      </c>
      <c r="T55" s="817" t="str">
        <f>IF(B55="×","",IF( 基本情報入力シート!AA77="","", 基本情報入力シート!AA77))</f>
        <v/>
      </c>
      <c r="U55" s="818" t="str">
        <f>IF(B55="×","",IF(Q55="","",VLOOKUP(Q55,'【参考】数式用2-2'!$A$3:$C$24,3,FALSE)))</f>
        <v/>
      </c>
      <c r="V55" s="819" t="s">
        <v>200</v>
      </c>
      <c r="W55" s="820"/>
      <c r="X55" s="821" t="s">
        <v>201</v>
      </c>
      <c r="Y55" s="822"/>
      <c r="Z55" s="823" t="s">
        <v>202</v>
      </c>
      <c r="AA55" s="824"/>
      <c r="AB55" s="825" t="s">
        <v>201</v>
      </c>
      <c r="AC55" s="826"/>
      <c r="AD55" s="825" t="s">
        <v>203</v>
      </c>
      <c r="AE55" s="827" t="s">
        <v>204</v>
      </c>
      <c r="AF55" s="828" t="str">
        <f t="shared" si="3"/>
        <v/>
      </c>
      <c r="AG55" s="833" t="s">
        <v>205</v>
      </c>
      <c r="AH55" s="830" t="str">
        <f t="shared" si="4"/>
        <v/>
      </c>
      <c r="AI55" s="831"/>
      <c r="AJ55" s="832"/>
      <c r="AK55" s="831"/>
      <c r="AL55" s="832"/>
    </row>
    <row r="56" spans="1:38" ht="36.75" customHeight="1">
      <c r="A56" s="809">
        <f t="shared" si="5"/>
        <v>45</v>
      </c>
      <c r="B56" s="810"/>
      <c r="C56" s="811" t="str">
        <f>IF(基本情報入力シート!C78="","",基本情報入力シート!C78)</f>
        <v/>
      </c>
      <c r="D56" s="812" t="str">
        <f>IF(基本情報入力シート!D78="","",基本情報入力シート!D78)</f>
        <v/>
      </c>
      <c r="E56" s="812" t="str">
        <f>IF(基本情報入力シート!E78="","",基本情報入力シート!E78)</f>
        <v/>
      </c>
      <c r="F56" s="812" t="str">
        <f>IF(基本情報入力シート!F78="","",基本情報入力シート!F78)</f>
        <v/>
      </c>
      <c r="G56" s="812" t="str">
        <f>IF(基本情報入力シート!G78="","",基本情報入力シート!G78)</f>
        <v/>
      </c>
      <c r="H56" s="812" t="str">
        <f>IF(基本情報入力シート!H78="","",基本情報入力シート!H78)</f>
        <v/>
      </c>
      <c r="I56" s="812" t="str">
        <f>IF(基本情報入力シート!I78="","",基本情報入力シート!I78)</f>
        <v/>
      </c>
      <c r="J56" s="812" t="str">
        <f>IF(基本情報入力シート!J78="","",基本情報入力シート!J78)</f>
        <v/>
      </c>
      <c r="K56" s="812" t="str">
        <f>IF(基本情報入力シート!K78="","",基本情報入力シート!K78)</f>
        <v/>
      </c>
      <c r="L56" s="813" t="str">
        <f>IF(基本情報入力シート!L78="","",基本情報入力シート!L78)</f>
        <v/>
      </c>
      <c r="M56" s="814" t="str">
        <f>IF( 基本情報入力シート!M78="","", 基本情報入力シート!M78)</f>
        <v/>
      </c>
      <c r="N56" s="814" t="str">
        <f>IF( 基本情報入力シート!R78="","", 基本情報入力シート!R78)</f>
        <v/>
      </c>
      <c r="O56" s="814" t="str">
        <f>IF( 基本情報入力シート!W78="","", 基本情報入力シート!W78)</f>
        <v/>
      </c>
      <c r="P56" s="809" t="str">
        <f>IF( 基本情報入力シート!X78="","", 基本情報入力シート!X78)</f>
        <v/>
      </c>
      <c r="Q56" s="815" t="str">
        <f>IF( 基本情報入力シート!Y78="","", 基本情報入力シート!Y78)</f>
        <v/>
      </c>
      <c r="R56" s="810"/>
      <c r="S56" s="816" t="str">
        <f>IF(B56="×","",IF( 基本情報入力シート!AB78="","", 基本情報入力シート!AB78))</f>
        <v/>
      </c>
      <c r="T56" s="817" t="str">
        <f>IF(B56="×","",IF( 基本情報入力シート!AA78="","", 基本情報入力シート!AA78))</f>
        <v/>
      </c>
      <c r="U56" s="818" t="str">
        <f>IF(B56="×","",IF(Q56="","",VLOOKUP(Q56,'【参考】数式用2-2'!$A$3:$C$24,3,FALSE)))</f>
        <v/>
      </c>
      <c r="V56" s="819" t="s">
        <v>200</v>
      </c>
      <c r="W56" s="820"/>
      <c r="X56" s="821" t="s">
        <v>201</v>
      </c>
      <c r="Y56" s="822"/>
      <c r="Z56" s="823" t="s">
        <v>202</v>
      </c>
      <c r="AA56" s="824"/>
      <c r="AB56" s="825" t="s">
        <v>201</v>
      </c>
      <c r="AC56" s="826"/>
      <c r="AD56" s="825" t="s">
        <v>203</v>
      </c>
      <c r="AE56" s="827" t="s">
        <v>204</v>
      </c>
      <c r="AF56" s="828" t="str">
        <f t="shared" si="3"/>
        <v/>
      </c>
      <c r="AG56" s="833" t="s">
        <v>205</v>
      </c>
      <c r="AH56" s="830" t="str">
        <f t="shared" si="4"/>
        <v/>
      </c>
      <c r="AI56" s="831"/>
      <c r="AJ56" s="832"/>
      <c r="AK56" s="831"/>
      <c r="AL56" s="832"/>
    </row>
    <row r="57" spans="1:38" ht="36.75" customHeight="1">
      <c r="A57" s="809">
        <f t="shared" si="5"/>
        <v>46</v>
      </c>
      <c r="B57" s="810"/>
      <c r="C57" s="811" t="str">
        <f>IF(基本情報入力シート!C79="","",基本情報入力シート!C79)</f>
        <v/>
      </c>
      <c r="D57" s="812" t="str">
        <f>IF(基本情報入力シート!D79="","",基本情報入力シート!D79)</f>
        <v/>
      </c>
      <c r="E57" s="812" t="str">
        <f>IF(基本情報入力シート!E79="","",基本情報入力シート!E79)</f>
        <v/>
      </c>
      <c r="F57" s="812" t="str">
        <f>IF(基本情報入力シート!F79="","",基本情報入力シート!F79)</f>
        <v/>
      </c>
      <c r="G57" s="812" t="str">
        <f>IF(基本情報入力シート!G79="","",基本情報入力シート!G79)</f>
        <v/>
      </c>
      <c r="H57" s="812" t="str">
        <f>IF(基本情報入力シート!H79="","",基本情報入力シート!H79)</f>
        <v/>
      </c>
      <c r="I57" s="812" t="str">
        <f>IF(基本情報入力シート!I79="","",基本情報入力シート!I79)</f>
        <v/>
      </c>
      <c r="J57" s="812" t="str">
        <f>IF(基本情報入力シート!J79="","",基本情報入力シート!J79)</f>
        <v/>
      </c>
      <c r="K57" s="812" t="str">
        <f>IF(基本情報入力シート!K79="","",基本情報入力シート!K79)</f>
        <v/>
      </c>
      <c r="L57" s="813" t="str">
        <f>IF(基本情報入力シート!L79="","",基本情報入力シート!L79)</f>
        <v/>
      </c>
      <c r="M57" s="814" t="str">
        <f>IF( 基本情報入力シート!M79="","", 基本情報入力シート!M79)</f>
        <v/>
      </c>
      <c r="N57" s="814" t="str">
        <f>IF( 基本情報入力シート!R79="","", 基本情報入力シート!R79)</f>
        <v/>
      </c>
      <c r="O57" s="814" t="str">
        <f>IF( 基本情報入力シート!W79="","", 基本情報入力シート!W79)</f>
        <v/>
      </c>
      <c r="P57" s="809" t="str">
        <f>IF( 基本情報入力シート!X79="","", 基本情報入力シート!X79)</f>
        <v/>
      </c>
      <c r="Q57" s="815" t="str">
        <f>IF( 基本情報入力シート!Y79="","", 基本情報入力シート!Y79)</f>
        <v/>
      </c>
      <c r="R57" s="810"/>
      <c r="S57" s="816" t="str">
        <f>IF(B57="×","",IF( 基本情報入力シート!AB79="","", 基本情報入力シート!AB79))</f>
        <v/>
      </c>
      <c r="T57" s="817" t="str">
        <f>IF(B57="×","",IF( 基本情報入力シート!AA79="","", 基本情報入力シート!AA79))</f>
        <v/>
      </c>
      <c r="U57" s="818" t="str">
        <f>IF(B57="×","",IF(Q57="","",VLOOKUP(Q57,'【参考】数式用2-2'!$A$3:$C$24,3,FALSE)))</f>
        <v/>
      </c>
      <c r="V57" s="819" t="s">
        <v>200</v>
      </c>
      <c r="W57" s="820"/>
      <c r="X57" s="821" t="s">
        <v>201</v>
      </c>
      <c r="Y57" s="822"/>
      <c r="Z57" s="823" t="s">
        <v>202</v>
      </c>
      <c r="AA57" s="824"/>
      <c r="AB57" s="825" t="s">
        <v>201</v>
      </c>
      <c r="AC57" s="826"/>
      <c r="AD57" s="825" t="s">
        <v>203</v>
      </c>
      <c r="AE57" s="827" t="s">
        <v>204</v>
      </c>
      <c r="AF57" s="828" t="str">
        <f t="shared" si="3"/>
        <v/>
      </c>
      <c r="AG57" s="833" t="s">
        <v>205</v>
      </c>
      <c r="AH57" s="830" t="str">
        <f t="shared" si="4"/>
        <v/>
      </c>
      <c r="AI57" s="831"/>
      <c r="AJ57" s="832"/>
      <c r="AK57" s="831"/>
      <c r="AL57" s="832"/>
    </row>
    <row r="58" spans="1:38" ht="36.75" customHeight="1">
      <c r="A58" s="809">
        <f t="shared" si="5"/>
        <v>47</v>
      </c>
      <c r="B58" s="810"/>
      <c r="C58" s="811" t="str">
        <f>IF(基本情報入力シート!C80="","",基本情報入力シート!C80)</f>
        <v/>
      </c>
      <c r="D58" s="812" t="str">
        <f>IF(基本情報入力シート!D80="","",基本情報入力シート!D80)</f>
        <v/>
      </c>
      <c r="E58" s="812" t="str">
        <f>IF(基本情報入力シート!E80="","",基本情報入力シート!E80)</f>
        <v/>
      </c>
      <c r="F58" s="812" t="str">
        <f>IF(基本情報入力シート!F80="","",基本情報入力シート!F80)</f>
        <v/>
      </c>
      <c r="G58" s="812" t="str">
        <f>IF(基本情報入力シート!G80="","",基本情報入力シート!G80)</f>
        <v/>
      </c>
      <c r="H58" s="812" t="str">
        <f>IF(基本情報入力シート!H80="","",基本情報入力シート!H80)</f>
        <v/>
      </c>
      <c r="I58" s="812" t="str">
        <f>IF(基本情報入力シート!I80="","",基本情報入力シート!I80)</f>
        <v/>
      </c>
      <c r="J58" s="812" t="str">
        <f>IF(基本情報入力シート!J80="","",基本情報入力シート!J80)</f>
        <v/>
      </c>
      <c r="K58" s="812" t="str">
        <f>IF(基本情報入力シート!K80="","",基本情報入力シート!K80)</f>
        <v/>
      </c>
      <c r="L58" s="813" t="str">
        <f>IF(基本情報入力シート!L80="","",基本情報入力シート!L80)</f>
        <v/>
      </c>
      <c r="M58" s="814" t="str">
        <f>IF( 基本情報入力シート!M80="","", 基本情報入力シート!M80)</f>
        <v/>
      </c>
      <c r="N58" s="814" t="str">
        <f>IF( 基本情報入力シート!R80="","", 基本情報入力シート!R80)</f>
        <v/>
      </c>
      <c r="O58" s="814" t="str">
        <f>IF( 基本情報入力シート!W80="","", 基本情報入力シート!W80)</f>
        <v/>
      </c>
      <c r="P58" s="809" t="str">
        <f>IF( 基本情報入力シート!X80="","", 基本情報入力シート!X80)</f>
        <v/>
      </c>
      <c r="Q58" s="815" t="str">
        <f>IF( 基本情報入力シート!Y80="","", 基本情報入力シート!Y80)</f>
        <v/>
      </c>
      <c r="R58" s="810"/>
      <c r="S58" s="816" t="str">
        <f>IF(B58="×","",IF( 基本情報入力シート!AB80="","", 基本情報入力シート!AB80))</f>
        <v/>
      </c>
      <c r="T58" s="817" t="str">
        <f>IF(B58="×","",IF( 基本情報入力シート!AA80="","", 基本情報入力シート!AA80))</f>
        <v/>
      </c>
      <c r="U58" s="818" t="str">
        <f>IF(B58="×","",IF(Q58="","",VLOOKUP(Q58,'【参考】数式用2-2'!$A$3:$C$24,3,FALSE)))</f>
        <v/>
      </c>
      <c r="V58" s="819" t="s">
        <v>200</v>
      </c>
      <c r="W58" s="820"/>
      <c r="X58" s="821" t="s">
        <v>201</v>
      </c>
      <c r="Y58" s="822"/>
      <c r="Z58" s="823" t="s">
        <v>202</v>
      </c>
      <c r="AA58" s="824"/>
      <c r="AB58" s="825" t="s">
        <v>201</v>
      </c>
      <c r="AC58" s="826"/>
      <c r="AD58" s="825" t="s">
        <v>203</v>
      </c>
      <c r="AE58" s="827" t="s">
        <v>204</v>
      </c>
      <c r="AF58" s="828" t="str">
        <f t="shared" si="3"/>
        <v/>
      </c>
      <c r="AG58" s="833" t="s">
        <v>205</v>
      </c>
      <c r="AH58" s="830" t="str">
        <f t="shared" si="4"/>
        <v/>
      </c>
      <c r="AI58" s="831"/>
      <c r="AJ58" s="832"/>
      <c r="AK58" s="831"/>
      <c r="AL58" s="832"/>
    </row>
    <row r="59" spans="1:38" ht="36.75" customHeight="1">
      <c r="A59" s="809">
        <f t="shared" si="5"/>
        <v>48</v>
      </c>
      <c r="B59" s="810"/>
      <c r="C59" s="811" t="str">
        <f>IF(基本情報入力シート!C81="","",基本情報入力シート!C81)</f>
        <v/>
      </c>
      <c r="D59" s="812" t="str">
        <f>IF(基本情報入力シート!D81="","",基本情報入力シート!D81)</f>
        <v/>
      </c>
      <c r="E59" s="812" t="str">
        <f>IF(基本情報入力シート!E81="","",基本情報入力シート!E81)</f>
        <v/>
      </c>
      <c r="F59" s="812" t="str">
        <f>IF(基本情報入力シート!F81="","",基本情報入力シート!F81)</f>
        <v/>
      </c>
      <c r="G59" s="812" t="str">
        <f>IF(基本情報入力シート!G81="","",基本情報入力シート!G81)</f>
        <v/>
      </c>
      <c r="H59" s="812" t="str">
        <f>IF(基本情報入力シート!H81="","",基本情報入力シート!H81)</f>
        <v/>
      </c>
      <c r="I59" s="812" t="str">
        <f>IF(基本情報入力シート!I81="","",基本情報入力シート!I81)</f>
        <v/>
      </c>
      <c r="J59" s="812" t="str">
        <f>IF(基本情報入力シート!J81="","",基本情報入力シート!J81)</f>
        <v/>
      </c>
      <c r="K59" s="812" t="str">
        <f>IF(基本情報入力シート!K81="","",基本情報入力シート!K81)</f>
        <v/>
      </c>
      <c r="L59" s="813" t="str">
        <f>IF(基本情報入力シート!L81="","",基本情報入力シート!L81)</f>
        <v/>
      </c>
      <c r="M59" s="814" t="str">
        <f>IF( 基本情報入力シート!M81="","", 基本情報入力シート!M81)</f>
        <v/>
      </c>
      <c r="N59" s="814" t="str">
        <f>IF( 基本情報入力シート!R81="","", 基本情報入力シート!R81)</f>
        <v/>
      </c>
      <c r="O59" s="814" t="str">
        <f>IF( 基本情報入力シート!W81="","", 基本情報入力シート!W81)</f>
        <v/>
      </c>
      <c r="P59" s="809" t="str">
        <f>IF( 基本情報入力シート!X81="","", 基本情報入力シート!X81)</f>
        <v/>
      </c>
      <c r="Q59" s="815" t="str">
        <f>IF( 基本情報入力シート!Y81="","", 基本情報入力シート!Y81)</f>
        <v/>
      </c>
      <c r="R59" s="810"/>
      <c r="S59" s="816" t="str">
        <f>IF(B59="×","",IF( 基本情報入力シート!AB81="","", 基本情報入力シート!AB81))</f>
        <v/>
      </c>
      <c r="T59" s="817" t="str">
        <f>IF(B59="×","",IF( 基本情報入力シート!AA81="","", 基本情報入力シート!AA81))</f>
        <v/>
      </c>
      <c r="U59" s="818" t="str">
        <f>IF(B59="×","",IF(Q59="","",VLOOKUP(Q59,'【参考】数式用2-2'!$A$3:$C$24,3,FALSE)))</f>
        <v/>
      </c>
      <c r="V59" s="819" t="s">
        <v>200</v>
      </c>
      <c r="W59" s="820"/>
      <c r="X59" s="821" t="s">
        <v>201</v>
      </c>
      <c r="Y59" s="822"/>
      <c r="Z59" s="823" t="s">
        <v>202</v>
      </c>
      <c r="AA59" s="824"/>
      <c r="AB59" s="825" t="s">
        <v>201</v>
      </c>
      <c r="AC59" s="826"/>
      <c r="AD59" s="825" t="s">
        <v>203</v>
      </c>
      <c r="AE59" s="827" t="s">
        <v>204</v>
      </c>
      <c r="AF59" s="828" t="str">
        <f t="shared" si="3"/>
        <v/>
      </c>
      <c r="AG59" s="833" t="s">
        <v>205</v>
      </c>
      <c r="AH59" s="830" t="str">
        <f t="shared" si="4"/>
        <v/>
      </c>
      <c r="AI59" s="831"/>
      <c r="AJ59" s="832"/>
      <c r="AK59" s="831"/>
      <c r="AL59" s="832"/>
    </row>
    <row r="60" spans="1:38" ht="36.75" customHeight="1">
      <c r="A60" s="809">
        <f t="shared" si="5"/>
        <v>49</v>
      </c>
      <c r="B60" s="810"/>
      <c r="C60" s="811" t="str">
        <f>IF(基本情報入力シート!C82="","",基本情報入力シート!C82)</f>
        <v/>
      </c>
      <c r="D60" s="812" t="str">
        <f>IF(基本情報入力シート!D82="","",基本情報入力シート!D82)</f>
        <v/>
      </c>
      <c r="E60" s="812" t="str">
        <f>IF(基本情報入力シート!E82="","",基本情報入力シート!E82)</f>
        <v/>
      </c>
      <c r="F60" s="812" t="str">
        <f>IF(基本情報入力シート!F82="","",基本情報入力シート!F82)</f>
        <v/>
      </c>
      <c r="G60" s="812" t="str">
        <f>IF(基本情報入力シート!G82="","",基本情報入力シート!G82)</f>
        <v/>
      </c>
      <c r="H60" s="812" t="str">
        <f>IF(基本情報入力シート!H82="","",基本情報入力シート!H82)</f>
        <v/>
      </c>
      <c r="I60" s="812" t="str">
        <f>IF(基本情報入力シート!I82="","",基本情報入力シート!I82)</f>
        <v/>
      </c>
      <c r="J60" s="812" t="str">
        <f>IF(基本情報入力シート!J82="","",基本情報入力シート!J82)</f>
        <v/>
      </c>
      <c r="K60" s="812" t="str">
        <f>IF(基本情報入力シート!K82="","",基本情報入力シート!K82)</f>
        <v/>
      </c>
      <c r="L60" s="813" t="str">
        <f>IF(基本情報入力シート!L82="","",基本情報入力シート!L82)</f>
        <v/>
      </c>
      <c r="M60" s="814" t="str">
        <f>IF( 基本情報入力シート!M82="","", 基本情報入力シート!M82)</f>
        <v/>
      </c>
      <c r="N60" s="814" t="str">
        <f>IF( 基本情報入力シート!R82="","", 基本情報入力シート!R82)</f>
        <v/>
      </c>
      <c r="O60" s="814" t="str">
        <f>IF( 基本情報入力シート!W82="","", 基本情報入力シート!W82)</f>
        <v/>
      </c>
      <c r="P60" s="809" t="str">
        <f>IF( 基本情報入力シート!X82="","", 基本情報入力シート!X82)</f>
        <v/>
      </c>
      <c r="Q60" s="815" t="str">
        <f>IF( 基本情報入力シート!Y82="","", 基本情報入力シート!Y82)</f>
        <v/>
      </c>
      <c r="R60" s="810"/>
      <c r="S60" s="816" t="str">
        <f>IF(B60="×","",IF( 基本情報入力シート!AB82="","", 基本情報入力シート!AB82))</f>
        <v/>
      </c>
      <c r="T60" s="817" t="str">
        <f>IF(B60="×","",IF( 基本情報入力シート!AA82="","", 基本情報入力シート!AA82))</f>
        <v/>
      </c>
      <c r="U60" s="818" t="str">
        <f>IF(B60="×","",IF(Q60="","",VLOOKUP(Q60,'【参考】数式用2-2'!$A$3:$C$24,3,FALSE)))</f>
        <v/>
      </c>
      <c r="V60" s="819" t="s">
        <v>200</v>
      </c>
      <c r="W60" s="820"/>
      <c r="X60" s="821" t="s">
        <v>201</v>
      </c>
      <c r="Y60" s="822"/>
      <c r="Z60" s="823" t="s">
        <v>202</v>
      </c>
      <c r="AA60" s="824"/>
      <c r="AB60" s="825" t="s">
        <v>201</v>
      </c>
      <c r="AC60" s="826"/>
      <c r="AD60" s="825" t="s">
        <v>203</v>
      </c>
      <c r="AE60" s="827" t="s">
        <v>204</v>
      </c>
      <c r="AF60" s="828" t="str">
        <f t="shared" si="3"/>
        <v/>
      </c>
      <c r="AG60" s="833" t="s">
        <v>205</v>
      </c>
      <c r="AH60" s="830" t="str">
        <f t="shared" si="4"/>
        <v/>
      </c>
      <c r="AI60" s="831"/>
      <c r="AJ60" s="832"/>
      <c r="AK60" s="831"/>
      <c r="AL60" s="832"/>
    </row>
    <row r="61" spans="1:38" ht="36.75" customHeight="1">
      <c r="A61" s="809">
        <f t="shared" si="5"/>
        <v>50</v>
      </c>
      <c r="B61" s="810"/>
      <c r="C61" s="811" t="str">
        <f>IF(基本情報入力シート!C83="","",基本情報入力シート!C83)</f>
        <v/>
      </c>
      <c r="D61" s="812" t="str">
        <f>IF(基本情報入力シート!D83="","",基本情報入力シート!D83)</f>
        <v/>
      </c>
      <c r="E61" s="812" t="str">
        <f>IF(基本情報入力シート!E83="","",基本情報入力シート!E83)</f>
        <v/>
      </c>
      <c r="F61" s="812" t="str">
        <f>IF(基本情報入力シート!F83="","",基本情報入力シート!F83)</f>
        <v/>
      </c>
      <c r="G61" s="812" t="str">
        <f>IF(基本情報入力シート!G83="","",基本情報入力シート!G83)</f>
        <v/>
      </c>
      <c r="H61" s="812" t="str">
        <f>IF(基本情報入力シート!H83="","",基本情報入力シート!H83)</f>
        <v/>
      </c>
      <c r="I61" s="812" t="str">
        <f>IF(基本情報入力シート!I83="","",基本情報入力シート!I83)</f>
        <v/>
      </c>
      <c r="J61" s="812" t="str">
        <f>IF(基本情報入力シート!J83="","",基本情報入力シート!J83)</f>
        <v/>
      </c>
      <c r="K61" s="812" t="str">
        <f>IF(基本情報入力シート!K83="","",基本情報入力シート!K83)</f>
        <v/>
      </c>
      <c r="L61" s="813" t="str">
        <f>IF(基本情報入力シート!L83="","",基本情報入力シート!L83)</f>
        <v/>
      </c>
      <c r="M61" s="814" t="str">
        <f>IF( 基本情報入力シート!M83="","", 基本情報入力シート!M83)</f>
        <v/>
      </c>
      <c r="N61" s="814" t="str">
        <f>IF( 基本情報入力シート!R83="","", 基本情報入力シート!R83)</f>
        <v/>
      </c>
      <c r="O61" s="814" t="str">
        <f>IF( 基本情報入力シート!W83="","", 基本情報入力シート!W83)</f>
        <v/>
      </c>
      <c r="P61" s="809" t="str">
        <f>IF( 基本情報入力シート!X83="","", 基本情報入力シート!X83)</f>
        <v/>
      </c>
      <c r="Q61" s="815" t="str">
        <f>IF( 基本情報入力シート!Y83="","", 基本情報入力シート!Y83)</f>
        <v/>
      </c>
      <c r="R61" s="810"/>
      <c r="S61" s="816" t="str">
        <f>IF(B61="×","",IF( 基本情報入力シート!AB83="","", 基本情報入力シート!AB83))</f>
        <v/>
      </c>
      <c r="T61" s="817" t="str">
        <f>IF(B61="×","",IF( 基本情報入力シート!AA83="","", 基本情報入力シート!AA83))</f>
        <v/>
      </c>
      <c r="U61" s="818" t="str">
        <f>IF(B61="×","",IF(Q61="","",VLOOKUP(Q61,'【参考】数式用2-2'!$A$3:$C$24,3,FALSE)))</f>
        <v/>
      </c>
      <c r="V61" s="819" t="s">
        <v>200</v>
      </c>
      <c r="W61" s="820"/>
      <c r="X61" s="821" t="s">
        <v>201</v>
      </c>
      <c r="Y61" s="822"/>
      <c r="Z61" s="823" t="s">
        <v>202</v>
      </c>
      <c r="AA61" s="824"/>
      <c r="AB61" s="825" t="s">
        <v>201</v>
      </c>
      <c r="AC61" s="826"/>
      <c r="AD61" s="825" t="s">
        <v>203</v>
      </c>
      <c r="AE61" s="827" t="s">
        <v>204</v>
      </c>
      <c r="AF61" s="828" t="str">
        <f t="shared" si="3"/>
        <v/>
      </c>
      <c r="AG61" s="833" t="s">
        <v>205</v>
      </c>
      <c r="AH61" s="830" t="str">
        <f t="shared" si="4"/>
        <v/>
      </c>
      <c r="AI61" s="831"/>
      <c r="AJ61" s="832"/>
      <c r="AK61" s="831"/>
      <c r="AL61" s="832"/>
    </row>
    <row r="62" spans="1:38" ht="36.75" customHeight="1">
      <c r="A62" s="809">
        <f t="shared" si="5"/>
        <v>51</v>
      </c>
      <c r="B62" s="810"/>
      <c r="C62" s="811" t="str">
        <f>IF(基本情報入力シート!C84="","",基本情報入力シート!C84)</f>
        <v/>
      </c>
      <c r="D62" s="812" t="str">
        <f>IF(基本情報入力シート!D84="","",基本情報入力シート!D84)</f>
        <v/>
      </c>
      <c r="E62" s="812" t="str">
        <f>IF(基本情報入力シート!E84="","",基本情報入力シート!E84)</f>
        <v/>
      </c>
      <c r="F62" s="812" t="str">
        <f>IF(基本情報入力シート!F84="","",基本情報入力シート!F84)</f>
        <v/>
      </c>
      <c r="G62" s="812" t="str">
        <f>IF(基本情報入力シート!G84="","",基本情報入力シート!G84)</f>
        <v/>
      </c>
      <c r="H62" s="812" t="str">
        <f>IF(基本情報入力シート!H84="","",基本情報入力シート!H84)</f>
        <v/>
      </c>
      <c r="I62" s="812" t="str">
        <f>IF(基本情報入力シート!I84="","",基本情報入力シート!I84)</f>
        <v/>
      </c>
      <c r="J62" s="812" t="str">
        <f>IF(基本情報入力シート!J84="","",基本情報入力シート!J84)</f>
        <v/>
      </c>
      <c r="K62" s="812" t="str">
        <f>IF(基本情報入力シート!K84="","",基本情報入力シート!K84)</f>
        <v/>
      </c>
      <c r="L62" s="813" t="str">
        <f>IF(基本情報入力シート!L84="","",基本情報入力シート!L84)</f>
        <v/>
      </c>
      <c r="M62" s="814" t="str">
        <f>IF( 基本情報入力シート!M84="","", 基本情報入力シート!M84)</f>
        <v/>
      </c>
      <c r="N62" s="814" t="str">
        <f>IF( 基本情報入力シート!R84="","", 基本情報入力シート!R84)</f>
        <v/>
      </c>
      <c r="O62" s="814" t="str">
        <f>IF( 基本情報入力シート!W84="","", 基本情報入力シート!W84)</f>
        <v/>
      </c>
      <c r="P62" s="809" t="str">
        <f>IF( 基本情報入力シート!X84="","", 基本情報入力シート!X84)</f>
        <v/>
      </c>
      <c r="Q62" s="815" t="str">
        <f>IF( 基本情報入力シート!Y84="","", 基本情報入力シート!Y84)</f>
        <v/>
      </c>
      <c r="R62" s="810"/>
      <c r="S62" s="816" t="str">
        <f>IF(B62="×","",IF( 基本情報入力シート!AB84="","", 基本情報入力シート!AB84))</f>
        <v/>
      </c>
      <c r="T62" s="817" t="str">
        <f>IF(B62="×","",IF( 基本情報入力シート!AA84="","", 基本情報入力シート!AA84))</f>
        <v/>
      </c>
      <c r="U62" s="818" t="str">
        <f>IF(B62="×","",IF(Q62="","",VLOOKUP(Q62,'【参考】数式用2-2'!$A$3:$C$24,3,FALSE)))</f>
        <v/>
      </c>
      <c r="V62" s="819" t="s">
        <v>200</v>
      </c>
      <c r="W62" s="820"/>
      <c r="X62" s="821" t="s">
        <v>201</v>
      </c>
      <c r="Y62" s="822"/>
      <c r="Z62" s="823" t="s">
        <v>202</v>
      </c>
      <c r="AA62" s="824"/>
      <c r="AB62" s="825" t="s">
        <v>201</v>
      </c>
      <c r="AC62" s="826"/>
      <c r="AD62" s="825" t="s">
        <v>203</v>
      </c>
      <c r="AE62" s="827" t="s">
        <v>204</v>
      </c>
      <c r="AF62" s="828" t="str">
        <f t="shared" si="3"/>
        <v/>
      </c>
      <c r="AG62" s="833" t="s">
        <v>205</v>
      </c>
      <c r="AH62" s="830" t="str">
        <f t="shared" si="4"/>
        <v/>
      </c>
      <c r="AI62" s="831"/>
      <c r="AJ62" s="832"/>
      <c r="AK62" s="831"/>
      <c r="AL62" s="832"/>
    </row>
    <row r="63" spans="1:38" ht="36.75" customHeight="1">
      <c r="A63" s="809">
        <f t="shared" si="5"/>
        <v>52</v>
      </c>
      <c r="B63" s="810"/>
      <c r="C63" s="811" t="str">
        <f>IF(基本情報入力シート!C85="","",基本情報入力シート!C85)</f>
        <v/>
      </c>
      <c r="D63" s="812" t="str">
        <f>IF(基本情報入力シート!D85="","",基本情報入力シート!D85)</f>
        <v/>
      </c>
      <c r="E63" s="812" t="str">
        <f>IF(基本情報入力シート!E85="","",基本情報入力シート!E85)</f>
        <v/>
      </c>
      <c r="F63" s="812" t="str">
        <f>IF(基本情報入力シート!F85="","",基本情報入力シート!F85)</f>
        <v/>
      </c>
      <c r="G63" s="812" t="str">
        <f>IF(基本情報入力シート!G85="","",基本情報入力シート!G85)</f>
        <v/>
      </c>
      <c r="H63" s="812" t="str">
        <f>IF(基本情報入力シート!H85="","",基本情報入力シート!H85)</f>
        <v/>
      </c>
      <c r="I63" s="812" t="str">
        <f>IF(基本情報入力シート!I85="","",基本情報入力シート!I85)</f>
        <v/>
      </c>
      <c r="J63" s="812" t="str">
        <f>IF(基本情報入力シート!J85="","",基本情報入力シート!J85)</f>
        <v/>
      </c>
      <c r="K63" s="812" t="str">
        <f>IF(基本情報入力シート!K85="","",基本情報入力シート!K85)</f>
        <v/>
      </c>
      <c r="L63" s="813" t="str">
        <f>IF(基本情報入力シート!L85="","",基本情報入力シート!L85)</f>
        <v/>
      </c>
      <c r="M63" s="814" t="str">
        <f>IF( 基本情報入力シート!M85="","", 基本情報入力シート!M85)</f>
        <v/>
      </c>
      <c r="N63" s="814" t="str">
        <f>IF( 基本情報入力シート!R85="","", 基本情報入力シート!R85)</f>
        <v/>
      </c>
      <c r="O63" s="814" t="str">
        <f>IF( 基本情報入力シート!W85="","", 基本情報入力シート!W85)</f>
        <v/>
      </c>
      <c r="P63" s="809" t="str">
        <f>IF( 基本情報入力シート!X85="","", 基本情報入力シート!X85)</f>
        <v/>
      </c>
      <c r="Q63" s="815" t="str">
        <f>IF( 基本情報入力シート!Y85="","", 基本情報入力シート!Y85)</f>
        <v/>
      </c>
      <c r="R63" s="810"/>
      <c r="S63" s="816" t="str">
        <f>IF(B63="×","",IF( 基本情報入力シート!AB85="","", 基本情報入力シート!AB85))</f>
        <v/>
      </c>
      <c r="T63" s="817" t="str">
        <f>IF(B63="×","",IF( 基本情報入力シート!AA85="","", 基本情報入力シート!AA85))</f>
        <v/>
      </c>
      <c r="U63" s="818" t="str">
        <f>IF(B63="×","",IF(Q63="","",VLOOKUP(Q63,'【参考】数式用2-2'!$A$3:$C$24,3,FALSE)))</f>
        <v/>
      </c>
      <c r="V63" s="819" t="s">
        <v>200</v>
      </c>
      <c r="W63" s="820"/>
      <c r="X63" s="821" t="s">
        <v>201</v>
      </c>
      <c r="Y63" s="822"/>
      <c r="Z63" s="823" t="s">
        <v>202</v>
      </c>
      <c r="AA63" s="824"/>
      <c r="AB63" s="825" t="s">
        <v>201</v>
      </c>
      <c r="AC63" s="826"/>
      <c r="AD63" s="825" t="s">
        <v>203</v>
      </c>
      <c r="AE63" s="827" t="s">
        <v>204</v>
      </c>
      <c r="AF63" s="828" t="str">
        <f t="shared" si="3"/>
        <v/>
      </c>
      <c r="AG63" s="833" t="s">
        <v>205</v>
      </c>
      <c r="AH63" s="830" t="str">
        <f t="shared" si="4"/>
        <v/>
      </c>
      <c r="AI63" s="831"/>
      <c r="AJ63" s="832"/>
      <c r="AK63" s="831"/>
      <c r="AL63" s="832"/>
    </row>
    <row r="64" spans="1:38" ht="36.75" customHeight="1">
      <c r="A64" s="809">
        <f t="shared" si="5"/>
        <v>53</v>
      </c>
      <c r="B64" s="810"/>
      <c r="C64" s="811" t="str">
        <f>IF(基本情報入力シート!C86="","",基本情報入力シート!C86)</f>
        <v/>
      </c>
      <c r="D64" s="812" t="str">
        <f>IF(基本情報入力シート!D86="","",基本情報入力シート!D86)</f>
        <v/>
      </c>
      <c r="E64" s="812" t="str">
        <f>IF(基本情報入力シート!E86="","",基本情報入力シート!E86)</f>
        <v/>
      </c>
      <c r="F64" s="812" t="str">
        <f>IF(基本情報入力シート!F86="","",基本情報入力シート!F86)</f>
        <v/>
      </c>
      <c r="G64" s="812" t="str">
        <f>IF(基本情報入力シート!G86="","",基本情報入力シート!G86)</f>
        <v/>
      </c>
      <c r="H64" s="812" t="str">
        <f>IF(基本情報入力シート!H86="","",基本情報入力シート!H86)</f>
        <v/>
      </c>
      <c r="I64" s="812" t="str">
        <f>IF(基本情報入力シート!I86="","",基本情報入力シート!I86)</f>
        <v/>
      </c>
      <c r="J64" s="812" t="str">
        <f>IF(基本情報入力シート!J86="","",基本情報入力シート!J86)</f>
        <v/>
      </c>
      <c r="K64" s="812" t="str">
        <f>IF(基本情報入力シート!K86="","",基本情報入力シート!K86)</f>
        <v/>
      </c>
      <c r="L64" s="813" t="str">
        <f>IF(基本情報入力シート!L86="","",基本情報入力シート!L86)</f>
        <v/>
      </c>
      <c r="M64" s="814" t="str">
        <f>IF( 基本情報入力シート!M86="","", 基本情報入力シート!M86)</f>
        <v/>
      </c>
      <c r="N64" s="814" t="str">
        <f>IF( 基本情報入力シート!R86="","", 基本情報入力シート!R86)</f>
        <v/>
      </c>
      <c r="O64" s="814" t="str">
        <f>IF( 基本情報入力シート!W86="","", 基本情報入力シート!W86)</f>
        <v/>
      </c>
      <c r="P64" s="809" t="str">
        <f>IF( 基本情報入力シート!X86="","", 基本情報入力シート!X86)</f>
        <v/>
      </c>
      <c r="Q64" s="815" t="str">
        <f>IF( 基本情報入力シート!Y86="","", 基本情報入力シート!Y86)</f>
        <v/>
      </c>
      <c r="R64" s="810"/>
      <c r="S64" s="816" t="str">
        <f>IF(B64="×","",IF( 基本情報入力シート!AB86="","", 基本情報入力シート!AB86))</f>
        <v/>
      </c>
      <c r="T64" s="817" t="str">
        <f>IF(B64="×","",IF( 基本情報入力シート!AA86="","", 基本情報入力シート!AA86))</f>
        <v/>
      </c>
      <c r="U64" s="818" t="str">
        <f>IF(B64="×","",IF(Q64="","",VLOOKUP(Q64,'【参考】数式用2-2'!$A$3:$C$24,3,FALSE)))</f>
        <v/>
      </c>
      <c r="V64" s="819" t="s">
        <v>200</v>
      </c>
      <c r="W64" s="820"/>
      <c r="X64" s="821" t="s">
        <v>201</v>
      </c>
      <c r="Y64" s="822"/>
      <c r="Z64" s="823" t="s">
        <v>202</v>
      </c>
      <c r="AA64" s="824"/>
      <c r="AB64" s="825" t="s">
        <v>201</v>
      </c>
      <c r="AC64" s="826"/>
      <c r="AD64" s="825" t="s">
        <v>203</v>
      </c>
      <c r="AE64" s="827" t="s">
        <v>204</v>
      </c>
      <c r="AF64" s="828" t="str">
        <f t="shared" si="3"/>
        <v/>
      </c>
      <c r="AG64" s="833" t="s">
        <v>205</v>
      </c>
      <c r="AH64" s="830" t="str">
        <f t="shared" si="4"/>
        <v/>
      </c>
      <c r="AI64" s="831"/>
      <c r="AJ64" s="832"/>
      <c r="AK64" s="831"/>
      <c r="AL64" s="832"/>
    </row>
    <row r="65" spans="1:38" ht="36.75" customHeight="1">
      <c r="A65" s="809">
        <f t="shared" si="5"/>
        <v>54</v>
      </c>
      <c r="B65" s="810"/>
      <c r="C65" s="811" t="str">
        <f>IF(基本情報入力シート!C87="","",基本情報入力シート!C87)</f>
        <v/>
      </c>
      <c r="D65" s="812" t="str">
        <f>IF(基本情報入力シート!D87="","",基本情報入力シート!D87)</f>
        <v/>
      </c>
      <c r="E65" s="812" t="str">
        <f>IF(基本情報入力シート!E87="","",基本情報入力シート!E87)</f>
        <v/>
      </c>
      <c r="F65" s="812" t="str">
        <f>IF(基本情報入力シート!F87="","",基本情報入力シート!F87)</f>
        <v/>
      </c>
      <c r="G65" s="812" t="str">
        <f>IF(基本情報入力シート!G87="","",基本情報入力シート!G87)</f>
        <v/>
      </c>
      <c r="H65" s="812" t="str">
        <f>IF(基本情報入力シート!H87="","",基本情報入力シート!H87)</f>
        <v/>
      </c>
      <c r="I65" s="812" t="str">
        <f>IF(基本情報入力シート!I87="","",基本情報入力シート!I87)</f>
        <v/>
      </c>
      <c r="J65" s="812" t="str">
        <f>IF(基本情報入力シート!J87="","",基本情報入力シート!J87)</f>
        <v/>
      </c>
      <c r="K65" s="812" t="str">
        <f>IF(基本情報入力シート!K87="","",基本情報入力シート!K87)</f>
        <v/>
      </c>
      <c r="L65" s="813" t="str">
        <f>IF(基本情報入力シート!L87="","",基本情報入力シート!L87)</f>
        <v/>
      </c>
      <c r="M65" s="814" t="str">
        <f>IF( 基本情報入力シート!M87="","", 基本情報入力シート!M87)</f>
        <v/>
      </c>
      <c r="N65" s="814" t="str">
        <f>IF( 基本情報入力シート!R87="","", 基本情報入力シート!R87)</f>
        <v/>
      </c>
      <c r="O65" s="814" t="str">
        <f>IF( 基本情報入力シート!W87="","", 基本情報入力シート!W87)</f>
        <v/>
      </c>
      <c r="P65" s="809" t="str">
        <f>IF( 基本情報入力シート!X87="","", 基本情報入力シート!X87)</f>
        <v/>
      </c>
      <c r="Q65" s="815" t="str">
        <f>IF( 基本情報入力シート!Y87="","", 基本情報入力シート!Y87)</f>
        <v/>
      </c>
      <c r="R65" s="810"/>
      <c r="S65" s="816" t="str">
        <f>IF(B65="×","",IF( 基本情報入力シート!AB87="","", 基本情報入力シート!AB87))</f>
        <v/>
      </c>
      <c r="T65" s="817" t="str">
        <f>IF(B65="×","",IF( 基本情報入力シート!AA87="","", 基本情報入力シート!AA87))</f>
        <v/>
      </c>
      <c r="U65" s="818" t="str">
        <f>IF(B65="×","",IF(Q65="","",VLOOKUP(Q65,'【参考】数式用2-2'!$A$3:$C$24,3,FALSE)))</f>
        <v/>
      </c>
      <c r="V65" s="819" t="s">
        <v>200</v>
      </c>
      <c r="W65" s="820"/>
      <c r="X65" s="821" t="s">
        <v>201</v>
      </c>
      <c r="Y65" s="822"/>
      <c r="Z65" s="823" t="s">
        <v>202</v>
      </c>
      <c r="AA65" s="824"/>
      <c r="AB65" s="825" t="s">
        <v>201</v>
      </c>
      <c r="AC65" s="826"/>
      <c r="AD65" s="825" t="s">
        <v>203</v>
      </c>
      <c r="AE65" s="827" t="s">
        <v>204</v>
      </c>
      <c r="AF65" s="828" t="str">
        <f t="shared" si="3"/>
        <v/>
      </c>
      <c r="AG65" s="833" t="s">
        <v>205</v>
      </c>
      <c r="AH65" s="830" t="str">
        <f t="shared" si="4"/>
        <v/>
      </c>
      <c r="AI65" s="831"/>
      <c r="AJ65" s="832"/>
      <c r="AK65" s="831"/>
      <c r="AL65" s="832"/>
    </row>
    <row r="66" spans="1:38" ht="36.75" customHeight="1">
      <c r="A66" s="809">
        <f t="shared" si="5"/>
        <v>55</v>
      </c>
      <c r="B66" s="810"/>
      <c r="C66" s="811" t="str">
        <f>IF(基本情報入力シート!C88="","",基本情報入力シート!C88)</f>
        <v/>
      </c>
      <c r="D66" s="812" t="str">
        <f>IF(基本情報入力シート!D88="","",基本情報入力シート!D88)</f>
        <v/>
      </c>
      <c r="E66" s="812" t="str">
        <f>IF(基本情報入力シート!E88="","",基本情報入力シート!E88)</f>
        <v/>
      </c>
      <c r="F66" s="812" t="str">
        <f>IF(基本情報入力シート!F88="","",基本情報入力シート!F88)</f>
        <v/>
      </c>
      <c r="G66" s="812" t="str">
        <f>IF(基本情報入力シート!G88="","",基本情報入力シート!G88)</f>
        <v/>
      </c>
      <c r="H66" s="812" t="str">
        <f>IF(基本情報入力シート!H88="","",基本情報入力シート!H88)</f>
        <v/>
      </c>
      <c r="I66" s="812" t="str">
        <f>IF(基本情報入力シート!I88="","",基本情報入力シート!I88)</f>
        <v/>
      </c>
      <c r="J66" s="812" t="str">
        <f>IF(基本情報入力シート!J88="","",基本情報入力シート!J88)</f>
        <v/>
      </c>
      <c r="K66" s="812" t="str">
        <f>IF(基本情報入力シート!K88="","",基本情報入力シート!K88)</f>
        <v/>
      </c>
      <c r="L66" s="813" t="str">
        <f>IF(基本情報入力シート!L88="","",基本情報入力シート!L88)</f>
        <v/>
      </c>
      <c r="M66" s="814" t="str">
        <f>IF( 基本情報入力シート!M88="","", 基本情報入力シート!M88)</f>
        <v/>
      </c>
      <c r="N66" s="814" t="str">
        <f>IF( 基本情報入力シート!R88="","", 基本情報入力シート!R88)</f>
        <v/>
      </c>
      <c r="O66" s="814" t="str">
        <f>IF( 基本情報入力シート!W88="","", 基本情報入力シート!W88)</f>
        <v/>
      </c>
      <c r="P66" s="809" t="str">
        <f>IF( 基本情報入力シート!X88="","", 基本情報入力シート!X88)</f>
        <v/>
      </c>
      <c r="Q66" s="815" t="str">
        <f>IF( 基本情報入力シート!Y88="","", 基本情報入力シート!Y88)</f>
        <v/>
      </c>
      <c r="R66" s="810"/>
      <c r="S66" s="816" t="str">
        <f>IF(B66="×","",IF( 基本情報入力シート!AB88="","", 基本情報入力シート!AB88))</f>
        <v/>
      </c>
      <c r="T66" s="817" t="str">
        <f>IF(B66="×","",IF( 基本情報入力シート!AA88="","", 基本情報入力シート!AA88))</f>
        <v/>
      </c>
      <c r="U66" s="818" t="str">
        <f>IF(B66="×","",IF(Q66="","",VLOOKUP(Q66,'【参考】数式用2-2'!$A$3:$C$24,3,FALSE)))</f>
        <v/>
      </c>
      <c r="V66" s="819" t="s">
        <v>200</v>
      </c>
      <c r="W66" s="820"/>
      <c r="X66" s="821" t="s">
        <v>201</v>
      </c>
      <c r="Y66" s="822"/>
      <c r="Z66" s="823" t="s">
        <v>202</v>
      </c>
      <c r="AA66" s="824"/>
      <c r="AB66" s="825" t="s">
        <v>201</v>
      </c>
      <c r="AC66" s="826"/>
      <c r="AD66" s="825" t="s">
        <v>203</v>
      </c>
      <c r="AE66" s="827" t="s">
        <v>204</v>
      </c>
      <c r="AF66" s="828" t="str">
        <f t="shared" si="3"/>
        <v/>
      </c>
      <c r="AG66" s="833" t="s">
        <v>205</v>
      </c>
      <c r="AH66" s="830" t="str">
        <f t="shared" si="4"/>
        <v/>
      </c>
      <c r="AI66" s="831"/>
      <c r="AJ66" s="832"/>
      <c r="AK66" s="831"/>
      <c r="AL66" s="832"/>
    </row>
    <row r="67" spans="1:38" ht="36.75" customHeight="1">
      <c r="A67" s="809">
        <f t="shared" si="5"/>
        <v>56</v>
      </c>
      <c r="B67" s="810"/>
      <c r="C67" s="811" t="str">
        <f>IF(基本情報入力シート!C89="","",基本情報入力シート!C89)</f>
        <v/>
      </c>
      <c r="D67" s="812" t="str">
        <f>IF(基本情報入力シート!D89="","",基本情報入力シート!D89)</f>
        <v/>
      </c>
      <c r="E67" s="812" t="str">
        <f>IF(基本情報入力シート!E89="","",基本情報入力シート!E89)</f>
        <v/>
      </c>
      <c r="F67" s="812" t="str">
        <f>IF(基本情報入力シート!F89="","",基本情報入力シート!F89)</f>
        <v/>
      </c>
      <c r="G67" s="812" t="str">
        <f>IF(基本情報入力シート!G89="","",基本情報入力シート!G89)</f>
        <v/>
      </c>
      <c r="H67" s="812" t="str">
        <f>IF(基本情報入力シート!H89="","",基本情報入力シート!H89)</f>
        <v/>
      </c>
      <c r="I67" s="812" t="str">
        <f>IF(基本情報入力シート!I89="","",基本情報入力シート!I89)</f>
        <v/>
      </c>
      <c r="J67" s="812" t="str">
        <f>IF(基本情報入力シート!J89="","",基本情報入力シート!J89)</f>
        <v/>
      </c>
      <c r="K67" s="812" t="str">
        <f>IF(基本情報入力シート!K89="","",基本情報入力シート!K89)</f>
        <v/>
      </c>
      <c r="L67" s="813" t="str">
        <f>IF(基本情報入力シート!L89="","",基本情報入力シート!L89)</f>
        <v/>
      </c>
      <c r="M67" s="814" t="str">
        <f>IF( 基本情報入力シート!M89="","", 基本情報入力シート!M89)</f>
        <v/>
      </c>
      <c r="N67" s="814" t="str">
        <f>IF( 基本情報入力シート!R89="","", 基本情報入力シート!R89)</f>
        <v/>
      </c>
      <c r="O67" s="814" t="str">
        <f>IF( 基本情報入力シート!W89="","", 基本情報入力シート!W89)</f>
        <v/>
      </c>
      <c r="P67" s="809" t="str">
        <f>IF( 基本情報入力シート!X89="","", 基本情報入力シート!X89)</f>
        <v/>
      </c>
      <c r="Q67" s="815" t="str">
        <f>IF( 基本情報入力シート!Y89="","", 基本情報入力シート!Y89)</f>
        <v/>
      </c>
      <c r="R67" s="810"/>
      <c r="S67" s="816" t="str">
        <f>IF(B67="×","",IF( 基本情報入力シート!AB89="","", 基本情報入力シート!AB89))</f>
        <v/>
      </c>
      <c r="T67" s="817" t="str">
        <f>IF(B67="×","",IF( 基本情報入力シート!AA89="","", 基本情報入力シート!AA89))</f>
        <v/>
      </c>
      <c r="U67" s="818" t="str">
        <f>IF(B67="×","",IF(Q67="","",VLOOKUP(Q67,'【参考】数式用2-2'!$A$3:$C$24,3,FALSE)))</f>
        <v/>
      </c>
      <c r="V67" s="819" t="s">
        <v>200</v>
      </c>
      <c r="W67" s="820"/>
      <c r="X67" s="821" t="s">
        <v>201</v>
      </c>
      <c r="Y67" s="822"/>
      <c r="Z67" s="823" t="s">
        <v>202</v>
      </c>
      <c r="AA67" s="824"/>
      <c r="AB67" s="825" t="s">
        <v>201</v>
      </c>
      <c r="AC67" s="826"/>
      <c r="AD67" s="825" t="s">
        <v>203</v>
      </c>
      <c r="AE67" s="827" t="s">
        <v>204</v>
      </c>
      <c r="AF67" s="828" t="str">
        <f t="shared" si="3"/>
        <v/>
      </c>
      <c r="AG67" s="833" t="s">
        <v>205</v>
      </c>
      <c r="AH67" s="830" t="str">
        <f t="shared" si="4"/>
        <v/>
      </c>
      <c r="AI67" s="831"/>
      <c r="AJ67" s="832"/>
      <c r="AK67" s="831"/>
      <c r="AL67" s="832"/>
    </row>
    <row r="68" spans="1:38" ht="36.75" customHeight="1">
      <c r="A68" s="809">
        <f t="shared" si="5"/>
        <v>57</v>
      </c>
      <c r="B68" s="810"/>
      <c r="C68" s="811" t="str">
        <f>IF(基本情報入力シート!C90="","",基本情報入力シート!C90)</f>
        <v/>
      </c>
      <c r="D68" s="812" t="str">
        <f>IF(基本情報入力シート!D90="","",基本情報入力シート!D90)</f>
        <v/>
      </c>
      <c r="E68" s="812" t="str">
        <f>IF(基本情報入力シート!E90="","",基本情報入力シート!E90)</f>
        <v/>
      </c>
      <c r="F68" s="812" t="str">
        <f>IF(基本情報入力シート!F90="","",基本情報入力シート!F90)</f>
        <v/>
      </c>
      <c r="G68" s="812" t="str">
        <f>IF(基本情報入力シート!G90="","",基本情報入力シート!G90)</f>
        <v/>
      </c>
      <c r="H68" s="812" t="str">
        <f>IF(基本情報入力シート!H90="","",基本情報入力シート!H90)</f>
        <v/>
      </c>
      <c r="I68" s="812" t="str">
        <f>IF(基本情報入力シート!I90="","",基本情報入力シート!I90)</f>
        <v/>
      </c>
      <c r="J68" s="812" t="str">
        <f>IF(基本情報入力シート!J90="","",基本情報入力シート!J90)</f>
        <v/>
      </c>
      <c r="K68" s="812" t="str">
        <f>IF(基本情報入力シート!K90="","",基本情報入力シート!K90)</f>
        <v/>
      </c>
      <c r="L68" s="813" t="str">
        <f>IF(基本情報入力シート!L90="","",基本情報入力シート!L90)</f>
        <v/>
      </c>
      <c r="M68" s="814" t="str">
        <f>IF( 基本情報入力シート!M90="","", 基本情報入力シート!M90)</f>
        <v/>
      </c>
      <c r="N68" s="814" t="str">
        <f>IF( 基本情報入力シート!R90="","", 基本情報入力シート!R90)</f>
        <v/>
      </c>
      <c r="O68" s="814" t="str">
        <f>IF( 基本情報入力シート!W90="","", 基本情報入力シート!W90)</f>
        <v/>
      </c>
      <c r="P68" s="809" t="str">
        <f>IF( 基本情報入力シート!X90="","", 基本情報入力シート!X90)</f>
        <v/>
      </c>
      <c r="Q68" s="815" t="str">
        <f>IF( 基本情報入力シート!Y90="","", 基本情報入力シート!Y90)</f>
        <v/>
      </c>
      <c r="R68" s="810"/>
      <c r="S68" s="816" t="str">
        <f>IF(B68="×","",IF( 基本情報入力シート!AB90="","", 基本情報入力シート!AB90))</f>
        <v/>
      </c>
      <c r="T68" s="817" t="str">
        <f>IF(B68="×","",IF( 基本情報入力シート!AA90="","", 基本情報入力シート!AA90))</f>
        <v/>
      </c>
      <c r="U68" s="818" t="str">
        <f>IF(B68="×","",IF(Q68="","",VLOOKUP(Q68,'【参考】数式用2-2'!$A$3:$C$24,3,FALSE)))</f>
        <v/>
      </c>
      <c r="V68" s="819" t="s">
        <v>200</v>
      </c>
      <c r="W68" s="820"/>
      <c r="X68" s="821" t="s">
        <v>201</v>
      </c>
      <c r="Y68" s="822"/>
      <c r="Z68" s="823" t="s">
        <v>202</v>
      </c>
      <c r="AA68" s="824"/>
      <c r="AB68" s="825" t="s">
        <v>201</v>
      </c>
      <c r="AC68" s="826"/>
      <c r="AD68" s="825" t="s">
        <v>203</v>
      </c>
      <c r="AE68" s="827" t="s">
        <v>204</v>
      </c>
      <c r="AF68" s="828" t="str">
        <f t="shared" si="3"/>
        <v/>
      </c>
      <c r="AG68" s="833" t="s">
        <v>205</v>
      </c>
      <c r="AH68" s="830" t="str">
        <f t="shared" si="4"/>
        <v/>
      </c>
      <c r="AI68" s="831"/>
      <c r="AJ68" s="832"/>
      <c r="AK68" s="831"/>
      <c r="AL68" s="832"/>
    </row>
    <row r="69" spans="1:38" ht="36.75" customHeight="1">
      <c r="A69" s="809">
        <f t="shared" si="5"/>
        <v>58</v>
      </c>
      <c r="B69" s="810"/>
      <c r="C69" s="811" t="str">
        <f>IF(基本情報入力シート!C91="","",基本情報入力シート!C91)</f>
        <v/>
      </c>
      <c r="D69" s="812" t="str">
        <f>IF(基本情報入力シート!D91="","",基本情報入力シート!D91)</f>
        <v/>
      </c>
      <c r="E69" s="812" t="str">
        <f>IF(基本情報入力シート!E91="","",基本情報入力シート!E91)</f>
        <v/>
      </c>
      <c r="F69" s="812" t="str">
        <f>IF(基本情報入力シート!F91="","",基本情報入力シート!F91)</f>
        <v/>
      </c>
      <c r="G69" s="812" t="str">
        <f>IF(基本情報入力シート!G91="","",基本情報入力シート!G91)</f>
        <v/>
      </c>
      <c r="H69" s="812" t="str">
        <f>IF(基本情報入力シート!H91="","",基本情報入力シート!H91)</f>
        <v/>
      </c>
      <c r="I69" s="812" t="str">
        <f>IF(基本情報入力シート!I91="","",基本情報入力シート!I91)</f>
        <v/>
      </c>
      <c r="J69" s="812" t="str">
        <f>IF(基本情報入力シート!J91="","",基本情報入力シート!J91)</f>
        <v/>
      </c>
      <c r="K69" s="812" t="str">
        <f>IF(基本情報入力シート!K91="","",基本情報入力シート!K91)</f>
        <v/>
      </c>
      <c r="L69" s="813" t="str">
        <f>IF(基本情報入力シート!L91="","",基本情報入力シート!L91)</f>
        <v/>
      </c>
      <c r="M69" s="814" t="str">
        <f>IF( 基本情報入力シート!M91="","", 基本情報入力シート!M91)</f>
        <v/>
      </c>
      <c r="N69" s="814" t="str">
        <f>IF( 基本情報入力シート!R91="","", 基本情報入力シート!R91)</f>
        <v/>
      </c>
      <c r="O69" s="814" t="str">
        <f>IF( 基本情報入力シート!W91="","", 基本情報入力シート!W91)</f>
        <v/>
      </c>
      <c r="P69" s="809" t="str">
        <f>IF( 基本情報入力シート!X91="","", 基本情報入力シート!X91)</f>
        <v/>
      </c>
      <c r="Q69" s="815" t="str">
        <f>IF( 基本情報入力シート!Y91="","", 基本情報入力シート!Y91)</f>
        <v/>
      </c>
      <c r="R69" s="810"/>
      <c r="S69" s="816" t="str">
        <f>IF(B69="×","",IF( 基本情報入力シート!AB91="","", 基本情報入力シート!AB91))</f>
        <v/>
      </c>
      <c r="T69" s="817" t="str">
        <f>IF(B69="×","",IF( 基本情報入力シート!AA91="","", 基本情報入力シート!AA91))</f>
        <v/>
      </c>
      <c r="U69" s="818" t="str">
        <f>IF(B69="×","",IF(Q69="","",VLOOKUP(Q69,'【参考】数式用2-2'!$A$3:$C$24,3,FALSE)))</f>
        <v/>
      </c>
      <c r="V69" s="819" t="s">
        <v>200</v>
      </c>
      <c r="W69" s="820"/>
      <c r="X69" s="821" t="s">
        <v>201</v>
      </c>
      <c r="Y69" s="822"/>
      <c r="Z69" s="823" t="s">
        <v>202</v>
      </c>
      <c r="AA69" s="824"/>
      <c r="AB69" s="825" t="s">
        <v>201</v>
      </c>
      <c r="AC69" s="826"/>
      <c r="AD69" s="825" t="s">
        <v>203</v>
      </c>
      <c r="AE69" s="827" t="s">
        <v>204</v>
      </c>
      <c r="AF69" s="828" t="str">
        <f t="shared" si="3"/>
        <v/>
      </c>
      <c r="AG69" s="833" t="s">
        <v>205</v>
      </c>
      <c r="AH69" s="830" t="str">
        <f t="shared" si="4"/>
        <v/>
      </c>
      <c r="AI69" s="831"/>
      <c r="AJ69" s="832"/>
      <c r="AK69" s="831"/>
      <c r="AL69" s="832"/>
    </row>
    <row r="70" spans="1:38" ht="36.75" customHeight="1">
      <c r="A70" s="809">
        <f t="shared" si="5"/>
        <v>59</v>
      </c>
      <c r="B70" s="810"/>
      <c r="C70" s="811" t="str">
        <f>IF(基本情報入力シート!C92="","",基本情報入力シート!C92)</f>
        <v/>
      </c>
      <c r="D70" s="812" t="str">
        <f>IF(基本情報入力シート!D92="","",基本情報入力シート!D92)</f>
        <v/>
      </c>
      <c r="E70" s="812" t="str">
        <f>IF(基本情報入力シート!E92="","",基本情報入力シート!E92)</f>
        <v/>
      </c>
      <c r="F70" s="812" t="str">
        <f>IF(基本情報入力シート!F92="","",基本情報入力シート!F92)</f>
        <v/>
      </c>
      <c r="G70" s="812" t="str">
        <f>IF(基本情報入力シート!G92="","",基本情報入力シート!G92)</f>
        <v/>
      </c>
      <c r="H70" s="812" t="str">
        <f>IF(基本情報入力シート!H92="","",基本情報入力シート!H92)</f>
        <v/>
      </c>
      <c r="I70" s="812" t="str">
        <f>IF(基本情報入力シート!I92="","",基本情報入力シート!I92)</f>
        <v/>
      </c>
      <c r="J70" s="812" t="str">
        <f>IF(基本情報入力シート!J92="","",基本情報入力シート!J92)</f>
        <v/>
      </c>
      <c r="K70" s="812" t="str">
        <f>IF(基本情報入力シート!K92="","",基本情報入力シート!K92)</f>
        <v/>
      </c>
      <c r="L70" s="813" t="str">
        <f>IF(基本情報入力シート!L92="","",基本情報入力シート!L92)</f>
        <v/>
      </c>
      <c r="M70" s="814" t="str">
        <f>IF( 基本情報入力シート!M92="","", 基本情報入力シート!M92)</f>
        <v/>
      </c>
      <c r="N70" s="814" t="str">
        <f>IF( 基本情報入力シート!R92="","", 基本情報入力シート!R92)</f>
        <v/>
      </c>
      <c r="O70" s="814" t="str">
        <f>IF( 基本情報入力シート!W92="","", 基本情報入力シート!W92)</f>
        <v/>
      </c>
      <c r="P70" s="809" t="str">
        <f>IF( 基本情報入力シート!X92="","", 基本情報入力シート!X92)</f>
        <v/>
      </c>
      <c r="Q70" s="815" t="str">
        <f>IF( 基本情報入力シート!Y92="","", 基本情報入力シート!Y92)</f>
        <v/>
      </c>
      <c r="R70" s="810"/>
      <c r="S70" s="816" t="str">
        <f>IF(B70="×","",IF( 基本情報入力シート!AB92="","", 基本情報入力シート!AB92))</f>
        <v/>
      </c>
      <c r="T70" s="817" t="str">
        <f>IF(B70="×","",IF( 基本情報入力シート!AA92="","", 基本情報入力シート!AA92))</f>
        <v/>
      </c>
      <c r="U70" s="818" t="str">
        <f>IF(B70="×","",IF(Q70="","",VLOOKUP(Q70,'【参考】数式用2-2'!$A$3:$C$24,3,FALSE)))</f>
        <v/>
      </c>
      <c r="V70" s="819" t="s">
        <v>200</v>
      </c>
      <c r="W70" s="820"/>
      <c r="X70" s="821" t="s">
        <v>201</v>
      </c>
      <c r="Y70" s="822"/>
      <c r="Z70" s="823" t="s">
        <v>202</v>
      </c>
      <c r="AA70" s="824"/>
      <c r="AB70" s="825" t="s">
        <v>201</v>
      </c>
      <c r="AC70" s="826"/>
      <c r="AD70" s="825" t="s">
        <v>203</v>
      </c>
      <c r="AE70" s="827" t="s">
        <v>204</v>
      </c>
      <c r="AF70" s="828" t="str">
        <f t="shared" si="3"/>
        <v/>
      </c>
      <c r="AG70" s="833" t="s">
        <v>205</v>
      </c>
      <c r="AH70" s="830" t="str">
        <f t="shared" si="4"/>
        <v/>
      </c>
      <c r="AI70" s="831"/>
      <c r="AJ70" s="832"/>
      <c r="AK70" s="831"/>
      <c r="AL70" s="832"/>
    </row>
    <row r="71" spans="1:38" ht="36.75" customHeight="1">
      <c r="A71" s="809">
        <f t="shared" si="5"/>
        <v>60</v>
      </c>
      <c r="B71" s="810"/>
      <c r="C71" s="811" t="str">
        <f>IF(基本情報入力シート!C93="","",基本情報入力シート!C93)</f>
        <v/>
      </c>
      <c r="D71" s="812" t="str">
        <f>IF(基本情報入力シート!D93="","",基本情報入力シート!D93)</f>
        <v/>
      </c>
      <c r="E71" s="812" t="str">
        <f>IF(基本情報入力シート!E93="","",基本情報入力シート!E93)</f>
        <v/>
      </c>
      <c r="F71" s="812" t="str">
        <f>IF(基本情報入力シート!F93="","",基本情報入力シート!F93)</f>
        <v/>
      </c>
      <c r="G71" s="812" t="str">
        <f>IF(基本情報入力シート!G93="","",基本情報入力シート!G93)</f>
        <v/>
      </c>
      <c r="H71" s="812" t="str">
        <f>IF(基本情報入力シート!H93="","",基本情報入力シート!H93)</f>
        <v/>
      </c>
      <c r="I71" s="812" t="str">
        <f>IF(基本情報入力シート!I93="","",基本情報入力シート!I93)</f>
        <v/>
      </c>
      <c r="J71" s="812" t="str">
        <f>IF(基本情報入力シート!J93="","",基本情報入力シート!J93)</f>
        <v/>
      </c>
      <c r="K71" s="812" t="str">
        <f>IF(基本情報入力シート!K93="","",基本情報入力シート!K93)</f>
        <v/>
      </c>
      <c r="L71" s="813" t="str">
        <f>IF(基本情報入力シート!L93="","",基本情報入力シート!L93)</f>
        <v/>
      </c>
      <c r="M71" s="814" t="str">
        <f>IF( 基本情報入力シート!M93="","", 基本情報入力シート!M93)</f>
        <v/>
      </c>
      <c r="N71" s="814" t="str">
        <f>IF( 基本情報入力シート!R93="","", 基本情報入力シート!R93)</f>
        <v/>
      </c>
      <c r="O71" s="814" t="str">
        <f>IF( 基本情報入力シート!W93="","", 基本情報入力シート!W93)</f>
        <v/>
      </c>
      <c r="P71" s="809" t="str">
        <f>IF( 基本情報入力シート!X93="","", 基本情報入力シート!X93)</f>
        <v/>
      </c>
      <c r="Q71" s="815" t="str">
        <f>IF( 基本情報入力シート!Y93="","", 基本情報入力シート!Y93)</f>
        <v/>
      </c>
      <c r="R71" s="810"/>
      <c r="S71" s="816" t="str">
        <f>IF(B71="×","",IF( 基本情報入力シート!AB93="","", 基本情報入力シート!AB93))</f>
        <v/>
      </c>
      <c r="T71" s="817" t="str">
        <f>IF(B71="×","",IF( 基本情報入力シート!AA93="","", 基本情報入力シート!AA93))</f>
        <v/>
      </c>
      <c r="U71" s="818" t="str">
        <f>IF(B71="×","",IF(Q71="","",VLOOKUP(Q71,'【参考】数式用2-2'!$A$3:$C$24,3,FALSE)))</f>
        <v/>
      </c>
      <c r="V71" s="819" t="s">
        <v>200</v>
      </c>
      <c r="W71" s="820"/>
      <c r="X71" s="821" t="s">
        <v>201</v>
      </c>
      <c r="Y71" s="822"/>
      <c r="Z71" s="823" t="s">
        <v>202</v>
      </c>
      <c r="AA71" s="824"/>
      <c r="AB71" s="825" t="s">
        <v>201</v>
      </c>
      <c r="AC71" s="826"/>
      <c r="AD71" s="825" t="s">
        <v>203</v>
      </c>
      <c r="AE71" s="827" t="s">
        <v>204</v>
      </c>
      <c r="AF71" s="828" t="str">
        <f t="shared" si="3"/>
        <v/>
      </c>
      <c r="AG71" s="833" t="s">
        <v>205</v>
      </c>
      <c r="AH71" s="830" t="str">
        <f t="shared" si="4"/>
        <v/>
      </c>
      <c r="AI71" s="831"/>
      <c r="AJ71" s="832"/>
      <c r="AK71" s="831"/>
      <c r="AL71" s="832"/>
    </row>
    <row r="72" spans="1:38" ht="36.75" customHeight="1">
      <c r="A72" s="809">
        <f t="shared" si="5"/>
        <v>61</v>
      </c>
      <c r="B72" s="810"/>
      <c r="C72" s="811" t="str">
        <f>IF(基本情報入力シート!C94="","",基本情報入力シート!C94)</f>
        <v/>
      </c>
      <c r="D72" s="812" t="str">
        <f>IF(基本情報入力シート!D94="","",基本情報入力シート!D94)</f>
        <v/>
      </c>
      <c r="E72" s="812" t="str">
        <f>IF(基本情報入力シート!E94="","",基本情報入力シート!E94)</f>
        <v/>
      </c>
      <c r="F72" s="812" t="str">
        <f>IF(基本情報入力シート!F94="","",基本情報入力シート!F94)</f>
        <v/>
      </c>
      <c r="G72" s="812" t="str">
        <f>IF(基本情報入力シート!G94="","",基本情報入力シート!G94)</f>
        <v/>
      </c>
      <c r="H72" s="812" t="str">
        <f>IF(基本情報入力シート!H94="","",基本情報入力シート!H94)</f>
        <v/>
      </c>
      <c r="I72" s="812" t="str">
        <f>IF(基本情報入力シート!I94="","",基本情報入力シート!I94)</f>
        <v/>
      </c>
      <c r="J72" s="812" t="str">
        <f>IF(基本情報入力シート!J94="","",基本情報入力シート!J94)</f>
        <v/>
      </c>
      <c r="K72" s="812" t="str">
        <f>IF(基本情報入力シート!K94="","",基本情報入力シート!K94)</f>
        <v/>
      </c>
      <c r="L72" s="813" t="str">
        <f>IF(基本情報入力シート!L94="","",基本情報入力シート!L94)</f>
        <v/>
      </c>
      <c r="M72" s="814" t="str">
        <f>IF( 基本情報入力シート!M94="","", 基本情報入力シート!M94)</f>
        <v/>
      </c>
      <c r="N72" s="814" t="str">
        <f>IF( 基本情報入力シート!R94="","", 基本情報入力シート!R94)</f>
        <v/>
      </c>
      <c r="O72" s="814" t="str">
        <f>IF( 基本情報入力シート!W94="","", 基本情報入力シート!W94)</f>
        <v/>
      </c>
      <c r="P72" s="809" t="str">
        <f>IF( 基本情報入力シート!X94="","", 基本情報入力シート!X94)</f>
        <v/>
      </c>
      <c r="Q72" s="815" t="str">
        <f>IF( 基本情報入力シート!Y94="","", 基本情報入力シート!Y94)</f>
        <v/>
      </c>
      <c r="R72" s="810"/>
      <c r="S72" s="816" t="str">
        <f>IF(B72="×","",IF( 基本情報入力シート!AB94="","", 基本情報入力シート!AB94))</f>
        <v/>
      </c>
      <c r="T72" s="817" t="str">
        <f>IF(B72="×","",IF( 基本情報入力シート!AA94="","", 基本情報入力シート!AA94))</f>
        <v/>
      </c>
      <c r="U72" s="818" t="str">
        <f>IF(B72="×","",IF(Q72="","",VLOOKUP(Q72,'【参考】数式用2-2'!$A$3:$C$24,3,FALSE)))</f>
        <v/>
      </c>
      <c r="V72" s="819" t="s">
        <v>200</v>
      </c>
      <c r="W72" s="820"/>
      <c r="X72" s="821" t="s">
        <v>201</v>
      </c>
      <c r="Y72" s="822"/>
      <c r="Z72" s="823" t="s">
        <v>202</v>
      </c>
      <c r="AA72" s="824"/>
      <c r="AB72" s="825" t="s">
        <v>201</v>
      </c>
      <c r="AC72" s="826"/>
      <c r="AD72" s="825" t="s">
        <v>203</v>
      </c>
      <c r="AE72" s="827" t="s">
        <v>204</v>
      </c>
      <c r="AF72" s="828" t="str">
        <f t="shared" si="3"/>
        <v/>
      </c>
      <c r="AG72" s="833" t="s">
        <v>205</v>
      </c>
      <c r="AH72" s="830" t="str">
        <f t="shared" si="4"/>
        <v/>
      </c>
      <c r="AI72" s="831"/>
      <c r="AJ72" s="832"/>
      <c r="AK72" s="831"/>
      <c r="AL72" s="832"/>
    </row>
    <row r="73" spans="1:38" ht="36.75" customHeight="1">
      <c r="A73" s="809">
        <f t="shared" si="5"/>
        <v>62</v>
      </c>
      <c r="B73" s="810"/>
      <c r="C73" s="811" t="str">
        <f>IF(基本情報入力シート!C95="","",基本情報入力シート!C95)</f>
        <v/>
      </c>
      <c r="D73" s="812" t="str">
        <f>IF(基本情報入力シート!D95="","",基本情報入力シート!D95)</f>
        <v/>
      </c>
      <c r="E73" s="812" t="str">
        <f>IF(基本情報入力シート!E95="","",基本情報入力シート!E95)</f>
        <v/>
      </c>
      <c r="F73" s="812" t="str">
        <f>IF(基本情報入力シート!F95="","",基本情報入力シート!F95)</f>
        <v/>
      </c>
      <c r="G73" s="812" t="str">
        <f>IF(基本情報入力シート!G95="","",基本情報入力シート!G95)</f>
        <v/>
      </c>
      <c r="H73" s="812" t="str">
        <f>IF(基本情報入力シート!H95="","",基本情報入力シート!H95)</f>
        <v/>
      </c>
      <c r="I73" s="812" t="str">
        <f>IF(基本情報入力シート!I95="","",基本情報入力シート!I95)</f>
        <v/>
      </c>
      <c r="J73" s="812" t="str">
        <f>IF(基本情報入力シート!J95="","",基本情報入力シート!J95)</f>
        <v/>
      </c>
      <c r="K73" s="812" t="str">
        <f>IF(基本情報入力シート!K95="","",基本情報入力シート!K95)</f>
        <v/>
      </c>
      <c r="L73" s="813" t="str">
        <f>IF(基本情報入力シート!L95="","",基本情報入力シート!L95)</f>
        <v/>
      </c>
      <c r="M73" s="814" t="str">
        <f>IF( 基本情報入力シート!M95="","", 基本情報入力シート!M95)</f>
        <v/>
      </c>
      <c r="N73" s="814" t="str">
        <f>IF( 基本情報入力シート!R95="","", 基本情報入力シート!R95)</f>
        <v/>
      </c>
      <c r="O73" s="814" t="str">
        <f>IF( 基本情報入力シート!W95="","", 基本情報入力シート!W95)</f>
        <v/>
      </c>
      <c r="P73" s="809" t="str">
        <f>IF( 基本情報入力シート!X95="","", 基本情報入力シート!X95)</f>
        <v/>
      </c>
      <c r="Q73" s="815" t="str">
        <f>IF( 基本情報入力シート!Y95="","", 基本情報入力シート!Y95)</f>
        <v/>
      </c>
      <c r="R73" s="810"/>
      <c r="S73" s="816" t="str">
        <f>IF(B73="×","",IF( 基本情報入力シート!AB95="","", 基本情報入力シート!AB95))</f>
        <v/>
      </c>
      <c r="T73" s="817" t="str">
        <f>IF(B73="×","",IF( 基本情報入力シート!AA95="","", 基本情報入力シート!AA95))</f>
        <v/>
      </c>
      <c r="U73" s="818" t="str">
        <f>IF(B73="×","",IF(Q73="","",VLOOKUP(Q73,'【参考】数式用2-2'!$A$3:$C$24,3,FALSE)))</f>
        <v/>
      </c>
      <c r="V73" s="819" t="s">
        <v>200</v>
      </c>
      <c r="W73" s="820"/>
      <c r="X73" s="821" t="s">
        <v>201</v>
      </c>
      <c r="Y73" s="822"/>
      <c r="Z73" s="823" t="s">
        <v>202</v>
      </c>
      <c r="AA73" s="824"/>
      <c r="AB73" s="825" t="s">
        <v>201</v>
      </c>
      <c r="AC73" s="826"/>
      <c r="AD73" s="825" t="s">
        <v>203</v>
      </c>
      <c r="AE73" s="827" t="s">
        <v>204</v>
      </c>
      <c r="AF73" s="828" t="str">
        <f t="shared" si="3"/>
        <v/>
      </c>
      <c r="AG73" s="833" t="s">
        <v>205</v>
      </c>
      <c r="AH73" s="830" t="str">
        <f t="shared" si="4"/>
        <v/>
      </c>
      <c r="AI73" s="831"/>
      <c r="AJ73" s="832"/>
      <c r="AK73" s="831"/>
      <c r="AL73" s="832"/>
    </row>
    <row r="74" spans="1:38" ht="36.75" customHeight="1">
      <c r="A74" s="809">
        <f t="shared" si="5"/>
        <v>63</v>
      </c>
      <c r="B74" s="810"/>
      <c r="C74" s="811" t="str">
        <f>IF(基本情報入力シート!C96="","",基本情報入力シート!C96)</f>
        <v/>
      </c>
      <c r="D74" s="812" t="str">
        <f>IF(基本情報入力シート!D96="","",基本情報入力シート!D96)</f>
        <v/>
      </c>
      <c r="E74" s="812" t="str">
        <f>IF(基本情報入力シート!E96="","",基本情報入力シート!E96)</f>
        <v/>
      </c>
      <c r="F74" s="812" t="str">
        <f>IF(基本情報入力シート!F96="","",基本情報入力シート!F96)</f>
        <v/>
      </c>
      <c r="G74" s="812" t="str">
        <f>IF(基本情報入力シート!G96="","",基本情報入力シート!G96)</f>
        <v/>
      </c>
      <c r="H74" s="812" t="str">
        <f>IF(基本情報入力シート!H96="","",基本情報入力シート!H96)</f>
        <v/>
      </c>
      <c r="I74" s="812" t="str">
        <f>IF(基本情報入力シート!I96="","",基本情報入力シート!I96)</f>
        <v/>
      </c>
      <c r="J74" s="812" t="str">
        <f>IF(基本情報入力シート!J96="","",基本情報入力シート!J96)</f>
        <v/>
      </c>
      <c r="K74" s="812" t="str">
        <f>IF(基本情報入力シート!K96="","",基本情報入力シート!K96)</f>
        <v/>
      </c>
      <c r="L74" s="813" t="str">
        <f>IF(基本情報入力シート!L96="","",基本情報入力シート!L96)</f>
        <v/>
      </c>
      <c r="M74" s="814" t="str">
        <f>IF( 基本情報入力シート!M96="","", 基本情報入力シート!M96)</f>
        <v/>
      </c>
      <c r="N74" s="814" t="str">
        <f>IF( 基本情報入力シート!R96="","", 基本情報入力シート!R96)</f>
        <v/>
      </c>
      <c r="O74" s="814" t="str">
        <f>IF( 基本情報入力シート!W96="","", 基本情報入力シート!W96)</f>
        <v/>
      </c>
      <c r="P74" s="809" t="str">
        <f>IF( 基本情報入力シート!X96="","", 基本情報入力シート!X96)</f>
        <v/>
      </c>
      <c r="Q74" s="815" t="str">
        <f>IF( 基本情報入力シート!Y96="","", 基本情報入力シート!Y96)</f>
        <v/>
      </c>
      <c r="R74" s="810"/>
      <c r="S74" s="816" t="str">
        <f>IF(B74="×","",IF( 基本情報入力シート!AB96="","", 基本情報入力シート!AB96))</f>
        <v/>
      </c>
      <c r="T74" s="817" t="str">
        <f>IF(B74="×","",IF( 基本情報入力シート!AA96="","", 基本情報入力シート!AA96))</f>
        <v/>
      </c>
      <c r="U74" s="818" t="str">
        <f>IF(B74="×","",IF(Q74="","",VLOOKUP(Q74,'【参考】数式用2-2'!$A$3:$C$24,3,FALSE)))</f>
        <v/>
      </c>
      <c r="V74" s="819" t="s">
        <v>200</v>
      </c>
      <c r="W74" s="820"/>
      <c r="X74" s="821" t="s">
        <v>201</v>
      </c>
      <c r="Y74" s="822"/>
      <c r="Z74" s="823" t="s">
        <v>202</v>
      </c>
      <c r="AA74" s="824"/>
      <c r="AB74" s="825" t="s">
        <v>201</v>
      </c>
      <c r="AC74" s="826"/>
      <c r="AD74" s="825" t="s">
        <v>203</v>
      </c>
      <c r="AE74" s="827" t="s">
        <v>204</v>
      </c>
      <c r="AF74" s="828" t="str">
        <f t="shared" si="3"/>
        <v/>
      </c>
      <c r="AG74" s="833" t="s">
        <v>205</v>
      </c>
      <c r="AH74" s="830" t="str">
        <f t="shared" si="4"/>
        <v/>
      </c>
      <c r="AI74" s="831"/>
      <c r="AJ74" s="832"/>
      <c r="AK74" s="831"/>
      <c r="AL74" s="832"/>
    </row>
    <row r="75" spans="1:38" ht="36.75" customHeight="1">
      <c r="A75" s="809">
        <f t="shared" si="5"/>
        <v>64</v>
      </c>
      <c r="B75" s="810"/>
      <c r="C75" s="811" t="str">
        <f>IF(基本情報入力シート!C97="","",基本情報入力シート!C97)</f>
        <v/>
      </c>
      <c r="D75" s="812" t="str">
        <f>IF(基本情報入力シート!D97="","",基本情報入力シート!D97)</f>
        <v/>
      </c>
      <c r="E75" s="812" t="str">
        <f>IF(基本情報入力シート!E97="","",基本情報入力シート!E97)</f>
        <v/>
      </c>
      <c r="F75" s="812" t="str">
        <f>IF(基本情報入力シート!F97="","",基本情報入力シート!F97)</f>
        <v/>
      </c>
      <c r="G75" s="812" t="str">
        <f>IF(基本情報入力シート!G97="","",基本情報入力シート!G97)</f>
        <v/>
      </c>
      <c r="H75" s="812" t="str">
        <f>IF(基本情報入力シート!H97="","",基本情報入力シート!H97)</f>
        <v/>
      </c>
      <c r="I75" s="812" t="str">
        <f>IF(基本情報入力シート!I97="","",基本情報入力シート!I97)</f>
        <v/>
      </c>
      <c r="J75" s="812" t="str">
        <f>IF(基本情報入力シート!J97="","",基本情報入力シート!J97)</f>
        <v/>
      </c>
      <c r="K75" s="812" t="str">
        <f>IF(基本情報入力シート!K97="","",基本情報入力シート!K97)</f>
        <v/>
      </c>
      <c r="L75" s="813" t="str">
        <f>IF(基本情報入力シート!L97="","",基本情報入力シート!L97)</f>
        <v/>
      </c>
      <c r="M75" s="814" t="str">
        <f>IF( 基本情報入力シート!M97="","", 基本情報入力シート!M97)</f>
        <v/>
      </c>
      <c r="N75" s="814" t="str">
        <f>IF( 基本情報入力シート!R97="","", 基本情報入力シート!R97)</f>
        <v/>
      </c>
      <c r="O75" s="814" t="str">
        <f>IF( 基本情報入力シート!W97="","", 基本情報入力シート!W97)</f>
        <v/>
      </c>
      <c r="P75" s="809" t="str">
        <f>IF( 基本情報入力シート!X97="","", 基本情報入力シート!X97)</f>
        <v/>
      </c>
      <c r="Q75" s="815" t="str">
        <f>IF( 基本情報入力シート!Y97="","", 基本情報入力シート!Y97)</f>
        <v/>
      </c>
      <c r="R75" s="810"/>
      <c r="S75" s="816" t="str">
        <f>IF(B75="×","",IF( 基本情報入力シート!AB97="","", 基本情報入力シート!AB97))</f>
        <v/>
      </c>
      <c r="T75" s="817" t="str">
        <f>IF(B75="×","",IF( 基本情報入力シート!AA97="","", 基本情報入力シート!AA97))</f>
        <v/>
      </c>
      <c r="U75" s="818" t="str">
        <f>IF(B75="×","",IF(Q75="","",VLOOKUP(Q75,'【参考】数式用2-2'!$A$3:$C$24,3,FALSE)))</f>
        <v/>
      </c>
      <c r="V75" s="819" t="s">
        <v>200</v>
      </c>
      <c r="W75" s="820"/>
      <c r="X75" s="821" t="s">
        <v>201</v>
      </c>
      <c r="Y75" s="822"/>
      <c r="Z75" s="823" t="s">
        <v>202</v>
      </c>
      <c r="AA75" s="824"/>
      <c r="AB75" s="825" t="s">
        <v>201</v>
      </c>
      <c r="AC75" s="826"/>
      <c r="AD75" s="825" t="s">
        <v>203</v>
      </c>
      <c r="AE75" s="827" t="s">
        <v>204</v>
      </c>
      <c r="AF75" s="828" t="str">
        <f t="shared" si="3"/>
        <v/>
      </c>
      <c r="AG75" s="833" t="s">
        <v>205</v>
      </c>
      <c r="AH75" s="830" t="str">
        <f t="shared" si="4"/>
        <v/>
      </c>
      <c r="AI75" s="831"/>
      <c r="AJ75" s="832"/>
      <c r="AK75" s="831"/>
      <c r="AL75" s="832"/>
    </row>
    <row r="76" spans="1:38" ht="36.75" customHeight="1">
      <c r="A76" s="809">
        <f t="shared" si="5"/>
        <v>65</v>
      </c>
      <c r="B76" s="810"/>
      <c r="C76" s="811" t="str">
        <f>IF(基本情報入力シート!C98="","",基本情報入力シート!C98)</f>
        <v/>
      </c>
      <c r="D76" s="812" t="str">
        <f>IF(基本情報入力シート!D98="","",基本情報入力シート!D98)</f>
        <v/>
      </c>
      <c r="E76" s="812" t="str">
        <f>IF(基本情報入力シート!E98="","",基本情報入力シート!E98)</f>
        <v/>
      </c>
      <c r="F76" s="812" t="str">
        <f>IF(基本情報入力シート!F98="","",基本情報入力シート!F98)</f>
        <v/>
      </c>
      <c r="G76" s="812" t="str">
        <f>IF(基本情報入力シート!G98="","",基本情報入力シート!G98)</f>
        <v/>
      </c>
      <c r="H76" s="812" t="str">
        <f>IF(基本情報入力シート!H98="","",基本情報入力シート!H98)</f>
        <v/>
      </c>
      <c r="I76" s="812" t="str">
        <f>IF(基本情報入力シート!I98="","",基本情報入力シート!I98)</f>
        <v/>
      </c>
      <c r="J76" s="812" t="str">
        <f>IF(基本情報入力シート!J98="","",基本情報入力シート!J98)</f>
        <v/>
      </c>
      <c r="K76" s="812" t="str">
        <f>IF(基本情報入力シート!K98="","",基本情報入力シート!K98)</f>
        <v/>
      </c>
      <c r="L76" s="813" t="str">
        <f>IF(基本情報入力シート!L98="","",基本情報入力シート!L98)</f>
        <v/>
      </c>
      <c r="M76" s="814" t="str">
        <f>IF( 基本情報入力シート!M98="","", 基本情報入力シート!M98)</f>
        <v/>
      </c>
      <c r="N76" s="814" t="str">
        <f>IF( 基本情報入力シート!R98="","", 基本情報入力シート!R98)</f>
        <v/>
      </c>
      <c r="O76" s="814" t="str">
        <f>IF( 基本情報入力シート!W98="","", 基本情報入力シート!W98)</f>
        <v/>
      </c>
      <c r="P76" s="809" t="str">
        <f>IF( 基本情報入力シート!X98="","", 基本情報入力シート!X98)</f>
        <v/>
      </c>
      <c r="Q76" s="815" t="str">
        <f>IF( 基本情報入力シート!Y98="","", 基本情報入力シート!Y98)</f>
        <v/>
      </c>
      <c r="R76" s="810"/>
      <c r="S76" s="816" t="str">
        <f>IF(B76="×","",IF( 基本情報入力シート!AB98="","", 基本情報入力シート!AB98))</f>
        <v/>
      </c>
      <c r="T76" s="817" t="str">
        <f>IF(B76="×","",IF( 基本情報入力シート!AA98="","", 基本情報入力シート!AA98))</f>
        <v/>
      </c>
      <c r="U76" s="818" t="str">
        <f>IF(B76="×","",IF(Q76="","",VLOOKUP(Q76,'【参考】数式用2-2'!$A$3:$C$24,3,FALSE)))</f>
        <v/>
      </c>
      <c r="V76" s="819" t="s">
        <v>200</v>
      </c>
      <c r="W76" s="820"/>
      <c r="X76" s="821" t="s">
        <v>201</v>
      </c>
      <c r="Y76" s="822"/>
      <c r="Z76" s="823" t="s">
        <v>202</v>
      </c>
      <c r="AA76" s="824"/>
      <c r="AB76" s="825" t="s">
        <v>201</v>
      </c>
      <c r="AC76" s="826"/>
      <c r="AD76" s="825" t="s">
        <v>203</v>
      </c>
      <c r="AE76" s="827" t="s">
        <v>204</v>
      </c>
      <c r="AF76" s="828" t="str">
        <f t="shared" ref="AF76:AF111" si="6">IF(AC76="","",AC76-Y76+1)</f>
        <v/>
      </c>
      <c r="AG76" s="833" t="s">
        <v>205</v>
      </c>
      <c r="AH76" s="830" t="str">
        <f t="shared" ref="AH76:AH111" si="7">IFERROR(ROUNDDOWN(ROUND(S76*T76,0)*U76,0)*AF76,"")</f>
        <v/>
      </c>
      <c r="AI76" s="831"/>
      <c r="AJ76" s="832"/>
      <c r="AK76" s="831"/>
      <c r="AL76" s="832"/>
    </row>
    <row r="77" spans="1:38" ht="36.75" customHeight="1">
      <c r="A77" s="809">
        <f t="shared" ref="A77:A111" si="8">A76+1</f>
        <v>66</v>
      </c>
      <c r="B77" s="810"/>
      <c r="C77" s="811" t="str">
        <f>IF(基本情報入力シート!C99="","",基本情報入力シート!C99)</f>
        <v/>
      </c>
      <c r="D77" s="812" t="str">
        <f>IF(基本情報入力シート!D99="","",基本情報入力シート!D99)</f>
        <v/>
      </c>
      <c r="E77" s="812" t="str">
        <f>IF(基本情報入力シート!E99="","",基本情報入力シート!E99)</f>
        <v/>
      </c>
      <c r="F77" s="812" t="str">
        <f>IF(基本情報入力シート!F99="","",基本情報入力シート!F99)</f>
        <v/>
      </c>
      <c r="G77" s="812" t="str">
        <f>IF(基本情報入力シート!G99="","",基本情報入力シート!G99)</f>
        <v/>
      </c>
      <c r="H77" s="812" t="str">
        <f>IF(基本情報入力シート!H99="","",基本情報入力シート!H99)</f>
        <v/>
      </c>
      <c r="I77" s="812" t="str">
        <f>IF(基本情報入力シート!I99="","",基本情報入力シート!I99)</f>
        <v/>
      </c>
      <c r="J77" s="812" t="str">
        <f>IF(基本情報入力シート!J99="","",基本情報入力シート!J99)</f>
        <v/>
      </c>
      <c r="K77" s="812" t="str">
        <f>IF(基本情報入力シート!K99="","",基本情報入力シート!K99)</f>
        <v/>
      </c>
      <c r="L77" s="813" t="str">
        <f>IF(基本情報入力シート!L99="","",基本情報入力シート!L99)</f>
        <v/>
      </c>
      <c r="M77" s="814" t="str">
        <f>IF( 基本情報入力シート!M99="","", 基本情報入力シート!M99)</f>
        <v/>
      </c>
      <c r="N77" s="814" t="str">
        <f>IF( 基本情報入力シート!R99="","", 基本情報入力シート!R99)</f>
        <v/>
      </c>
      <c r="O77" s="814" t="str">
        <f>IF( 基本情報入力シート!W99="","", 基本情報入力シート!W99)</f>
        <v/>
      </c>
      <c r="P77" s="809" t="str">
        <f>IF( 基本情報入力シート!X99="","", 基本情報入力シート!X99)</f>
        <v/>
      </c>
      <c r="Q77" s="815" t="str">
        <f>IF( 基本情報入力シート!Y99="","", 基本情報入力シート!Y99)</f>
        <v/>
      </c>
      <c r="R77" s="810"/>
      <c r="S77" s="816" t="str">
        <f>IF(B77="×","",IF( 基本情報入力シート!AB99="","", 基本情報入力シート!AB99))</f>
        <v/>
      </c>
      <c r="T77" s="817" t="str">
        <f>IF(B77="×","",IF( 基本情報入力シート!AA99="","", 基本情報入力シート!AA99))</f>
        <v/>
      </c>
      <c r="U77" s="818" t="str">
        <f>IF(B77="×","",IF(Q77="","",VLOOKUP(Q77,'【参考】数式用2-2'!$A$3:$C$24,3,FALSE)))</f>
        <v/>
      </c>
      <c r="V77" s="819" t="s">
        <v>200</v>
      </c>
      <c r="W77" s="820"/>
      <c r="X77" s="821" t="s">
        <v>201</v>
      </c>
      <c r="Y77" s="822"/>
      <c r="Z77" s="823" t="s">
        <v>202</v>
      </c>
      <c r="AA77" s="824"/>
      <c r="AB77" s="825" t="s">
        <v>201</v>
      </c>
      <c r="AC77" s="826"/>
      <c r="AD77" s="825" t="s">
        <v>203</v>
      </c>
      <c r="AE77" s="827" t="s">
        <v>204</v>
      </c>
      <c r="AF77" s="828" t="str">
        <f t="shared" si="6"/>
        <v/>
      </c>
      <c r="AG77" s="833" t="s">
        <v>205</v>
      </c>
      <c r="AH77" s="830" t="str">
        <f t="shared" si="7"/>
        <v/>
      </c>
      <c r="AI77" s="831"/>
      <c r="AJ77" s="832"/>
      <c r="AK77" s="831"/>
      <c r="AL77" s="832"/>
    </row>
    <row r="78" spans="1:38" ht="36.75" customHeight="1">
      <c r="A78" s="809">
        <f t="shared" si="8"/>
        <v>67</v>
      </c>
      <c r="B78" s="810"/>
      <c r="C78" s="811" t="str">
        <f>IF(基本情報入力シート!C100="","",基本情報入力シート!C100)</f>
        <v/>
      </c>
      <c r="D78" s="812" t="str">
        <f>IF(基本情報入力シート!D100="","",基本情報入力シート!D100)</f>
        <v/>
      </c>
      <c r="E78" s="812" t="str">
        <f>IF(基本情報入力シート!E100="","",基本情報入力シート!E100)</f>
        <v/>
      </c>
      <c r="F78" s="812" t="str">
        <f>IF(基本情報入力シート!F100="","",基本情報入力シート!F100)</f>
        <v/>
      </c>
      <c r="G78" s="812" t="str">
        <f>IF(基本情報入力シート!G100="","",基本情報入力シート!G100)</f>
        <v/>
      </c>
      <c r="H78" s="812" t="str">
        <f>IF(基本情報入力シート!H100="","",基本情報入力シート!H100)</f>
        <v/>
      </c>
      <c r="I78" s="812" t="str">
        <f>IF(基本情報入力シート!I100="","",基本情報入力シート!I100)</f>
        <v/>
      </c>
      <c r="J78" s="812" t="str">
        <f>IF(基本情報入力シート!J100="","",基本情報入力シート!J100)</f>
        <v/>
      </c>
      <c r="K78" s="812" t="str">
        <f>IF(基本情報入力シート!K100="","",基本情報入力シート!K100)</f>
        <v/>
      </c>
      <c r="L78" s="813" t="str">
        <f>IF(基本情報入力シート!L100="","",基本情報入力シート!L100)</f>
        <v/>
      </c>
      <c r="M78" s="814" t="str">
        <f>IF( 基本情報入力シート!M100="","", 基本情報入力シート!M100)</f>
        <v/>
      </c>
      <c r="N78" s="814" t="str">
        <f>IF( 基本情報入力シート!R100="","", 基本情報入力シート!R100)</f>
        <v/>
      </c>
      <c r="O78" s="814" t="str">
        <f>IF( 基本情報入力シート!W100="","", 基本情報入力シート!W100)</f>
        <v/>
      </c>
      <c r="P78" s="809" t="str">
        <f>IF( 基本情報入力シート!X100="","", 基本情報入力シート!X100)</f>
        <v/>
      </c>
      <c r="Q78" s="815" t="str">
        <f>IF( 基本情報入力シート!Y100="","", 基本情報入力シート!Y100)</f>
        <v/>
      </c>
      <c r="R78" s="810"/>
      <c r="S78" s="816" t="str">
        <f>IF(B78="×","",IF( 基本情報入力シート!AB100="","", 基本情報入力シート!AB100))</f>
        <v/>
      </c>
      <c r="T78" s="817" t="str">
        <f>IF(B78="×","",IF( 基本情報入力シート!AA100="","", 基本情報入力シート!AA100))</f>
        <v/>
      </c>
      <c r="U78" s="818" t="str">
        <f>IF(B78="×","",IF(Q78="","",VLOOKUP(Q78,'【参考】数式用2-2'!$A$3:$C$24,3,FALSE)))</f>
        <v/>
      </c>
      <c r="V78" s="819" t="s">
        <v>200</v>
      </c>
      <c r="W78" s="820"/>
      <c r="X78" s="821" t="s">
        <v>201</v>
      </c>
      <c r="Y78" s="822"/>
      <c r="Z78" s="823" t="s">
        <v>202</v>
      </c>
      <c r="AA78" s="824"/>
      <c r="AB78" s="825" t="s">
        <v>201</v>
      </c>
      <c r="AC78" s="826"/>
      <c r="AD78" s="825" t="s">
        <v>203</v>
      </c>
      <c r="AE78" s="827" t="s">
        <v>204</v>
      </c>
      <c r="AF78" s="828" t="str">
        <f t="shared" si="6"/>
        <v/>
      </c>
      <c r="AG78" s="833" t="s">
        <v>205</v>
      </c>
      <c r="AH78" s="830" t="str">
        <f t="shared" si="7"/>
        <v/>
      </c>
      <c r="AI78" s="831"/>
      <c r="AJ78" s="832"/>
      <c r="AK78" s="831"/>
      <c r="AL78" s="832"/>
    </row>
    <row r="79" spans="1:38" ht="36.75" customHeight="1">
      <c r="A79" s="809">
        <f t="shared" si="8"/>
        <v>68</v>
      </c>
      <c r="B79" s="810"/>
      <c r="C79" s="811" t="str">
        <f>IF(基本情報入力シート!C101="","",基本情報入力シート!C101)</f>
        <v/>
      </c>
      <c r="D79" s="812" t="str">
        <f>IF(基本情報入力シート!D101="","",基本情報入力シート!D101)</f>
        <v/>
      </c>
      <c r="E79" s="812" t="str">
        <f>IF(基本情報入力シート!E101="","",基本情報入力シート!E101)</f>
        <v/>
      </c>
      <c r="F79" s="812" t="str">
        <f>IF(基本情報入力シート!F101="","",基本情報入力シート!F101)</f>
        <v/>
      </c>
      <c r="G79" s="812" t="str">
        <f>IF(基本情報入力シート!G101="","",基本情報入力シート!G101)</f>
        <v/>
      </c>
      <c r="H79" s="812" t="str">
        <f>IF(基本情報入力シート!H101="","",基本情報入力シート!H101)</f>
        <v/>
      </c>
      <c r="I79" s="812" t="str">
        <f>IF(基本情報入力シート!I101="","",基本情報入力シート!I101)</f>
        <v/>
      </c>
      <c r="J79" s="812" t="str">
        <f>IF(基本情報入力シート!J101="","",基本情報入力シート!J101)</f>
        <v/>
      </c>
      <c r="K79" s="812" t="str">
        <f>IF(基本情報入力シート!K101="","",基本情報入力シート!K101)</f>
        <v/>
      </c>
      <c r="L79" s="813" t="str">
        <f>IF(基本情報入力シート!L101="","",基本情報入力シート!L101)</f>
        <v/>
      </c>
      <c r="M79" s="814" t="str">
        <f>IF( 基本情報入力シート!M101="","", 基本情報入力シート!M101)</f>
        <v/>
      </c>
      <c r="N79" s="814" t="str">
        <f>IF( 基本情報入力シート!R101="","", 基本情報入力シート!R101)</f>
        <v/>
      </c>
      <c r="O79" s="814" t="str">
        <f>IF( 基本情報入力シート!W101="","", 基本情報入力シート!W101)</f>
        <v/>
      </c>
      <c r="P79" s="809" t="str">
        <f>IF( 基本情報入力シート!X101="","", 基本情報入力シート!X101)</f>
        <v/>
      </c>
      <c r="Q79" s="815" t="str">
        <f>IF( 基本情報入力シート!Y101="","", 基本情報入力シート!Y101)</f>
        <v/>
      </c>
      <c r="R79" s="810"/>
      <c r="S79" s="816" t="str">
        <f>IF(B79="×","",IF( 基本情報入力シート!AB101="","", 基本情報入力シート!AB101))</f>
        <v/>
      </c>
      <c r="T79" s="817" t="str">
        <f>IF(B79="×","",IF( 基本情報入力シート!AA101="","", 基本情報入力シート!AA101))</f>
        <v/>
      </c>
      <c r="U79" s="818" t="str">
        <f>IF(B79="×","",IF(Q79="","",VLOOKUP(Q79,'【参考】数式用2-2'!$A$3:$C$24,3,FALSE)))</f>
        <v/>
      </c>
      <c r="V79" s="819" t="s">
        <v>200</v>
      </c>
      <c r="W79" s="820"/>
      <c r="X79" s="821" t="s">
        <v>201</v>
      </c>
      <c r="Y79" s="822"/>
      <c r="Z79" s="823" t="s">
        <v>202</v>
      </c>
      <c r="AA79" s="824"/>
      <c r="AB79" s="825" t="s">
        <v>201</v>
      </c>
      <c r="AC79" s="826"/>
      <c r="AD79" s="825" t="s">
        <v>203</v>
      </c>
      <c r="AE79" s="827" t="s">
        <v>204</v>
      </c>
      <c r="AF79" s="828" t="str">
        <f t="shared" si="6"/>
        <v/>
      </c>
      <c r="AG79" s="833" t="s">
        <v>205</v>
      </c>
      <c r="AH79" s="830" t="str">
        <f t="shared" si="7"/>
        <v/>
      </c>
      <c r="AI79" s="831"/>
      <c r="AJ79" s="832"/>
      <c r="AK79" s="831"/>
      <c r="AL79" s="832"/>
    </row>
    <row r="80" spans="1:38" ht="36.75" customHeight="1">
      <c r="A80" s="809">
        <f t="shared" si="8"/>
        <v>69</v>
      </c>
      <c r="B80" s="810"/>
      <c r="C80" s="811" t="str">
        <f>IF(基本情報入力シート!C102="","",基本情報入力シート!C102)</f>
        <v/>
      </c>
      <c r="D80" s="812" t="str">
        <f>IF(基本情報入力シート!D102="","",基本情報入力シート!D102)</f>
        <v/>
      </c>
      <c r="E80" s="812" t="str">
        <f>IF(基本情報入力シート!E102="","",基本情報入力シート!E102)</f>
        <v/>
      </c>
      <c r="F80" s="812" t="str">
        <f>IF(基本情報入力シート!F102="","",基本情報入力シート!F102)</f>
        <v/>
      </c>
      <c r="G80" s="812" t="str">
        <f>IF(基本情報入力シート!G102="","",基本情報入力シート!G102)</f>
        <v/>
      </c>
      <c r="H80" s="812" t="str">
        <f>IF(基本情報入力シート!H102="","",基本情報入力シート!H102)</f>
        <v/>
      </c>
      <c r="I80" s="812" t="str">
        <f>IF(基本情報入力シート!I102="","",基本情報入力シート!I102)</f>
        <v/>
      </c>
      <c r="J80" s="812" t="str">
        <f>IF(基本情報入力シート!J102="","",基本情報入力シート!J102)</f>
        <v/>
      </c>
      <c r="K80" s="812" t="str">
        <f>IF(基本情報入力シート!K102="","",基本情報入力シート!K102)</f>
        <v/>
      </c>
      <c r="L80" s="813" t="str">
        <f>IF(基本情報入力シート!L102="","",基本情報入力シート!L102)</f>
        <v/>
      </c>
      <c r="M80" s="814" t="str">
        <f>IF( 基本情報入力シート!M102="","", 基本情報入力シート!M102)</f>
        <v/>
      </c>
      <c r="N80" s="814" t="str">
        <f>IF( 基本情報入力シート!R102="","", 基本情報入力シート!R102)</f>
        <v/>
      </c>
      <c r="O80" s="814" t="str">
        <f>IF( 基本情報入力シート!W102="","", 基本情報入力シート!W102)</f>
        <v/>
      </c>
      <c r="P80" s="809" t="str">
        <f>IF( 基本情報入力シート!X102="","", 基本情報入力シート!X102)</f>
        <v/>
      </c>
      <c r="Q80" s="815" t="str">
        <f>IF( 基本情報入力シート!Y102="","", 基本情報入力シート!Y102)</f>
        <v/>
      </c>
      <c r="R80" s="810"/>
      <c r="S80" s="816" t="str">
        <f>IF(B80="×","",IF( 基本情報入力シート!AB102="","", 基本情報入力シート!AB102))</f>
        <v/>
      </c>
      <c r="T80" s="817" t="str">
        <f>IF(B80="×","",IF( 基本情報入力シート!AA102="","", 基本情報入力シート!AA102))</f>
        <v/>
      </c>
      <c r="U80" s="818" t="str">
        <f>IF(B80="×","",IF(Q80="","",VLOOKUP(Q80,'【参考】数式用2-2'!$A$3:$C$24,3,FALSE)))</f>
        <v/>
      </c>
      <c r="V80" s="819" t="s">
        <v>200</v>
      </c>
      <c r="W80" s="820"/>
      <c r="X80" s="821" t="s">
        <v>201</v>
      </c>
      <c r="Y80" s="822"/>
      <c r="Z80" s="823" t="s">
        <v>202</v>
      </c>
      <c r="AA80" s="824"/>
      <c r="AB80" s="825" t="s">
        <v>201</v>
      </c>
      <c r="AC80" s="826"/>
      <c r="AD80" s="825" t="s">
        <v>203</v>
      </c>
      <c r="AE80" s="827" t="s">
        <v>204</v>
      </c>
      <c r="AF80" s="828" t="str">
        <f t="shared" si="6"/>
        <v/>
      </c>
      <c r="AG80" s="833" t="s">
        <v>205</v>
      </c>
      <c r="AH80" s="830" t="str">
        <f t="shared" si="7"/>
        <v/>
      </c>
      <c r="AI80" s="831"/>
      <c r="AJ80" s="832"/>
      <c r="AK80" s="831"/>
      <c r="AL80" s="832"/>
    </row>
    <row r="81" spans="1:38" ht="36.75" customHeight="1">
      <c r="A81" s="809">
        <f t="shared" si="8"/>
        <v>70</v>
      </c>
      <c r="B81" s="810"/>
      <c r="C81" s="811" t="str">
        <f>IF(基本情報入力シート!C103="","",基本情報入力シート!C103)</f>
        <v/>
      </c>
      <c r="D81" s="812" t="str">
        <f>IF(基本情報入力シート!D103="","",基本情報入力シート!D103)</f>
        <v/>
      </c>
      <c r="E81" s="812" t="str">
        <f>IF(基本情報入力シート!E103="","",基本情報入力シート!E103)</f>
        <v/>
      </c>
      <c r="F81" s="812" t="str">
        <f>IF(基本情報入力シート!F103="","",基本情報入力シート!F103)</f>
        <v/>
      </c>
      <c r="G81" s="812" t="str">
        <f>IF(基本情報入力シート!G103="","",基本情報入力シート!G103)</f>
        <v/>
      </c>
      <c r="H81" s="812" t="str">
        <f>IF(基本情報入力シート!H103="","",基本情報入力シート!H103)</f>
        <v/>
      </c>
      <c r="I81" s="812" t="str">
        <f>IF(基本情報入力シート!I103="","",基本情報入力シート!I103)</f>
        <v/>
      </c>
      <c r="J81" s="812" t="str">
        <f>IF(基本情報入力シート!J103="","",基本情報入力シート!J103)</f>
        <v/>
      </c>
      <c r="K81" s="812" t="str">
        <f>IF(基本情報入力シート!K103="","",基本情報入力シート!K103)</f>
        <v/>
      </c>
      <c r="L81" s="813" t="str">
        <f>IF(基本情報入力シート!L103="","",基本情報入力シート!L103)</f>
        <v/>
      </c>
      <c r="M81" s="814" t="str">
        <f>IF( 基本情報入力シート!M103="","", 基本情報入力シート!M103)</f>
        <v/>
      </c>
      <c r="N81" s="814" t="str">
        <f>IF( 基本情報入力シート!R103="","", 基本情報入力シート!R103)</f>
        <v/>
      </c>
      <c r="O81" s="814" t="str">
        <f>IF( 基本情報入力シート!W103="","", 基本情報入力シート!W103)</f>
        <v/>
      </c>
      <c r="P81" s="809" t="str">
        <f>IF( 基本情報入力シート!X103="","", 基本情報入力シート!X103)</f>
        <v/>
      </c>
      <c r="Q81" s="815" t="str">
        <f>IF( 基本情報入力シート!Y103="","", 基本情報入力シート!Y103)</f>
        <v/>
      </c>
      <c r="R81" s="810"/>
      <c r="S81" s="816" t="str">
        <f>IF(B81="×","",IF( 基本情報入力シート!AB103="","", 基本情報入力シート!AB103))</f>
        <v/>
      </c>
      <c r="T81" s="817" t="str">
        <f>IF(B81="×","",IF( 基本情報入力シート!AA103="","", 基本情報入力シート!AA103))</f>
        <v/>
      </c>
      <c r="U81" s="818" t="str">
        <f>IF(B81="×","",IF(Q81="","",VLOOKUP(Q81,'【参考】数式用2-2'!$A$3:$C$24,3,FALSE)))</f>
        <v/>
      </c>
      <c r="V81" s="819" t="s">
        <v>200</v>
      </c>
      <c r="W81" s="820"/>
      <c r="X81" s="821" t="s">
        <v>201</v>
      </c>
      <c r="Y81" s="822"/>
      <c r="Z81" s="823" t="s">
        <v>202</v>
      </c>
      <c r="AA81" s="824"/>
      <c r="AB81" s="825" t="s">
        <v>201</v>
      </c>
      <c r="AC81" s="826"/>
      <c r="AD81" s="825" t="s">
        <v>203</v>
      </c>
      <c r="AE81" s="827" t="s">
        <v>204</v>
      </c>
      <c r="AF81" s="828" t="str">
        <f t="shared" si="6"/>
        <v/>
      </c>
      <c r="AG81" s="833" t="s">
        <v>205</v>
      </c>
      <c r="AH81" s="830" t="str">
        <f t="shared" si="7"/>
        <v/>
      </c>
      <c r="AI81" s="831"/>
      <c r="AJ81" s="832"/>
      <c r="AK81" s="831"/>
      <c r="AL81" s="832"/>
    </row>
    <row r="82" spans="1:38" ht="36.75" customHeight="1">
      <c r="A82" s="809">
        <f t="shared" si="8"/>
        <v>71</v>
      </c>
      <c r="B82" s="810"/>
      <c r="C82" s="811" t="str">
        <f>IF(基本情報入力シート!C104="","",基本情報入力シート!C104)</f>
        <v/>
      </c>
      <c r="D82" s="812" t="str">
        <f>IF(基本情報入力シート!D104="","",基本情報入力シート!D104)</f>
        <v/>
      </c>
      <c r="E82" s="812" t="str">
        <f>IF(基本情報入力シート!E104="","",基本情報入力シート!E104)</f>
        <v/>
      </c>
      <c r="F82" s="812" t="str">
        <f>IF(基本情報入力シート!F104="","",基本情報入力シート!F104)</f>
        <v/>
      </c>
      <c r="G82" s="812" t="str">
        <f>IF(基本情報入力シート!G104="","",基本情報入力シート!G104)</f>
        <v/>
      </c>
      <c r="H82" s="812" t="str">
        <f>IF(基本情報入力シート!H104="","",基本情報入力シート!H104)</f>
        <v/>
      </c>
      <c r="I82" s="812" t="str">
        <f>IF(基本情報入力シート!I104="","",基本情報入力シート!I104)</f>
        <v/>
      </c>
      <c r="J82" s="812" t="str">
        <f>IF(基本情報入力シート!J104="","",基本情報入力シート!J104)</f>
        <v/>
      </c>
      <c r="K82" s="812" t="str">
        <f>IF(基本情報入力シート!K104="","",基本情報入力シート!K104)</f>
        <v/>
      </c>
      <c r="L82" s="813" t="str">
        <f>IF(基本情報入力シート!L104="","",基本情報入力シート!L104)</f>
        <v/>
      </c>
      <c r="M82" s="814" t="str">
        <f>IF( 基本情報入力シート!M104="","", 基本情報入力シート!M104)</f>
        <v/>
      </c>
      <c r="N82" s="814" t="str">
        <f>IF( 基本情報入力シート!R104="","", 基本情報入力シート!R104)</f>
        <v/>
      </c>
      <c r="O82" s="814" t="str">
        <f>IF( 基本情報入力シート!W104="","", 基本情報入力シート!W104)</f>
        <v/>
      </c>
      <c r="P82" s="809" t="str">
        <f>IF( 基本情報入力シート!X104="","", 基本情報入力シート!X104)</f>
        <v/>
      </c>
      <c r="Q82" s="815" t="str">
        <f>IF( 基本情報入力シート!Y104="","", 基本情報入力シート!Y104)</f>
        <v/>
      </c>
      <c r="R82" s="810"/>
      <c r="S82" s="816" t="str">
        <f>IF(B82="×","",IF( 基本情報入力シート!AB104="","", 基本情報入力シート!AB104))</f>
        <v/>
      </c>
      <c r="T82" s="817" t="str">
        <f>IF(B82="×","",IF( 基本情報入力シート!AA104="","", 基本情報入力シート!AA104))</f>
        <v/>
      </c>
      <c r="U82" s="818" t="str">
        <f>IF(B82="×","",IF(Q82="","",VLOOKUP(Q82,'【参考】数式用2-2'!$A$3:$C$24,3,FALSE)))</f>
        <v/>
      </c>
      <c r="V82" s="819" t="s">
        <v>200</v>
      </c>
      <c r="W82" s="820"/>
      <c r="X82" s="821" t="s">
        <v>201</v>
      </c>
      <c r="Y82" s="822"/>
      <c r="Z82" s="823" t="s">
        <v>202</v>
      </c>
      <c r="AA82" s="824"/>
      <c r="AB82" s="825" t="s">
        <v>201</v>
      </c>
      <c r="AC82" s="826"/>
      <c r="AD82" s="825" t="s">
        <v>203</v>
      </c>
      <c r="AE82" s="827" t="s">
        <v>204</v>
      </c>
      <c r="AF82" s="828" t="str">
        <f t="shared" si="6"/>
        <v/>
      </c>
      <c r="AG82" s="833" t="s">
        <v>205</v>
      </c>
      <c r="AH82" s="830" t="str">
        <f t="shared" si="7"/>
        <v/>
      </c>
      <c r="AI82" s="831"/>
      <c r="AJ82" s="832"/>
      <c r="AK82" s="831"/>
      <c r="AL82" s="832"/>
    </row>
    <row r="83" spans="1:38" ht="36.75" customHeight="1">
      <c r="A83" s="809">
        <f t="shared" si="8"/>
        <v>72</v>
      </c>
      <c r="B83" s="810"/>
      <c r="C83" s="811" t="str">
        <f>IF(基本情報入力シート!C105="","",基本情報入力シート!C105)</f>
        <v/>
      </c>
      <c r="D83" s="812" t="str">
        <f>IF(基本情報入力シート!D105="","",基本情報入力シート!D105)</f>
        <v/>
      </c>
      <c r="E83" s="812" t="str">
        <f>IF(基本情報入力シート!E105="","",基本情報入力シート!E105)</f>
        <v/>
      </c>
      <c r="F83" s="812" t="str">
        <f>IF(基本情報入力シート!F105="","",基本情報入力シート!F105)</f>
        <v/>
      </c>
      <c r="G83" s="812" t="str">
        <f>IF(基本情報入力シート!G105="","",基本情報入力シート!G105)</f>
        <v/>
      </c>
      <c r="H83" s="812" t="str">
        <f>IF(基本情報入力シート!H105="","",基本情報入力シート!H105)</f>
        <v/>
      </c>
      <c r="I83" s="812" t="str">
        <f>IF(基本情報入力シート!I105="","",基本情報入力シート!I105)</f>
        <v/>
      </c>
      <c r="J83" s="812" t="str">
        <f>IF(基本情報入力シート!J105="","",基本情報入力シート!J105)</f>
        <v/>
      </c>
      <c r="K83" s="812" t="str">
        <f>IF(基本情報入力シート!K105="","",基本情報入力シート!K105)</f>
        <v/>
      </c>
      <c r="L83" s="813" t="str">
        <f>IF(基本情報入力シート!L105="","",基本情報入力シート!L105)</f>
        <v/>
      </c>
      <c r="M83" s="814" t="str">
        <f>IF( 基本情報入力シート!M105="","", 基本情報入力シート!M105)</f>
        <v/>
      </c>
      <c r="N83" s="814" t="str">
        <f>IF( 基本情報入力シート!R105="","", 基本情報入力シート!R105)</f>
        <v/>
      </c>
      <c r="O83" s="814" t="str">
        <f>IF( 基本情報入力シート!W105="","", 基本情報入力シート!W105)</f>
        <v/>
      </c>
      <c r="P83" s="809" t="str">
        <f>IF( 基本情報入力シート!X105="","", 基本情報入力シート!X105)</f>
        <v/>
      </c>
      <c r="Q83" s="815" t="str">
        <f>IF( 基本情報入力シート!Y105="","", 基本情報入力シート!Y105)</f>
        <v/>
      </c>
      <c r="R83" s="810"/>
      <c r="S83" s="816" t="str">
        <f>IF(B83="×","",IF( 基本情報入力シート!AB105="","", 基本情報入力シート!AB105))</f>
        <v/>
      </c>
      <c r="T83" s="817" t="str">
        <f>IF(B83="×","",IF( 基本情報入力シート!AA105="","", 基本情報入力シート!AA105))</f>
        <v/>
      </c>
      <c r="U83" s="818" t="str">
        <f>IF(B83="×","",IF(Q83="","",VLOOKUP(Q83,'【参考】数式用2-2'!$A$3:$C$24,3,FALSE)))</f>
        <v/>
      </c>
      <c r="V83" s="819" t="s">
        <v>200</v>
      </c>
      <c r="W83" s="820"/>
      <c r="X83" s="821" t="s">
        <v>201</v>
      </c>
      <c r="Y83" s="822"/>
      <c r="Z83" s="823" t="s">
        <v>202</v>
      </c>
      <c r="AA83" s="824"/>
      <c r="AB83" s="825" t="s">
        <v>201</v>
      </c>
      <c r="AC83" s="826"/>
      <c r="AD83" s="825" t="s">
        <v>203</v>
      </c>
      <c r="AE83" s="827" t="s">
        <v>204</v>
      </c>
      <c r="AF83" s="828" t="str">
        <f t="shared" si="6"/>
        <v/>
      </c>
      <c r="AG83" s="833" t="s">
        <v>205</v>
      </c>
      <c r="AH83" s="830" t="str">
        <f t="shared" si="7"/>
        <v/>
      </c>
      <c r="AI83" s="831"/>
      <c r="AJ83" s="832"/>
      <c r="AK83" s="831"/>
      <c r="AL83" s="832"/>
    </row>
    <row r="84" spans="1:38" ht="36.75" customHeight="1">
      <c r="A84" s="809">
        <f t="shared" si="8"/>
        <v>73</v>
      </c>
      <c r="B84" s="810"/>
      <c r="C84" s="811" t="str">
        <f>IF(基本情報入力シート!C106="","",基本情報入力シート!C106)</f>
        <v/>
      </c>
      <c r="D84" s="812" t="str">
        <f>IF(基本情報入力シート!D106="","",基本情報入力シート!D106)</f>
        <v/>
      </c>
      <c r="E84" s="812" t="str">
        <f>IF(基本情報入力シート!E106="","",基本情報入力シート!E106)</f>
        <v/>
      </c>
      <c r="F84" s="812" t="str">
        <f>IF(基本情報入力シート!F106="","",基本情報入力シート!F106)</f>
        <v/>
      </c>
      <c r="G84" s="812" t="str">
        <f>IF(基本情報入力シート!G106="","",基本情報入力シート!G106)</f>
        <v/>
      </c>
      <c r="H84" s="812" t="str">
        <f>IF(基本情報入力シート!H106="","",基本情報入力シート!H106)</f>
        <v/>
      </c>
      <c r="I84" s="812" t="str">
        <f>IF(基本情報入力シート!I106="","",基本情報入力シート!I106)</f>
        <v/>
      </c>
      <c r="J84" s="812" t="str">
        <f>IF(基本情報入力シート!J106="","",基本情報入力シート!J106)</f>
        <v/>
      </c>
      <c r="K84" s="812" t="str">
        <f>IF(基本情報入力シート!K106="","",基本情報入力シート!K106)</f>
        <v/>
      </c>
      <c r="L84" s="813" t="str">
        <f>IF(基本情報入力シート!L106="","",基本情報入力シート!L106)</f>
        <v/>
      </c>
      <c r="M84" s="814" t="str">
        <f>IF( 基本情報入力シート!M106="","", 基本情報入力シート!M106)</f>
        <v/>
      </c>
      <c r="N84" s="814" t="str">
        <f>IF( 基本情報入力シート!R106="","", 基本情報入力シート!R106)</f>
        <v/>
      </c>
      <c r="O84" s="814" t="str">
        <f>IF( 基本情報入力シート!W106="","", 基本情報入力シート!W106)</f>
        <v/>
      </c>
      <c r="P84" s="809" t="str">
        <f>IF( 基本情報入力シート!X106="","", 基本情報入力シート!X106)</f>
        <v/>
      </c>
      <c r="Q84" s="815" t="str">
        <f>IF( 基本情報入力シート!Y106="","", 基本情報入力シート!Y106)</f>
        <v/>
      </c>
      <c r="R84" s="810"/>
      <c r="S84" s="816" t="str">
        <f>IF(B84="×","",IF( 基本情報入力シート!AB106="","", 基本情報入力シート!AB106))</f>
        <v/>
      </c>
      <c r="T84" s="817" t="str">
        <f>IF(B84="×","",IF( 基本情報入力シート!AA106="","", 基本情報入力シート!AA106))</f>
        <v/>
      </c>
      <c r="U84" s="818" t="str">
        <f>IF(B84="×","",IF(Q84="","",VLOOKUP(Q84,'【参考】数式用2-2'!$A$3:$C$24,3,FALSE)))</f>
        <v/>
      </c>
      <c r="V84" s="819" t="s">
        <v>200</v>
      </c>
      <c r="W84" s="820"/>
      <c r="X84" s="821" t="s">
        <v>201</v>
      </c>
      <c r="Y84" s="822"/>
      <c r="Z84" s="823" t="s">
        <v>202</v>
      </c>
      <c r="AA84" s="824"/>
      <c r="AB84" s="825" t="s">
        <v>201</v>
      </c>
      <c r="AC84" s="826"/>
      <c r="AD84" s="825" t="s">
        <v>203</v>
      </c>
      <c r="AE84" s="827" t="s">
        <v>204</v>
      </c>
      <c r="AF84" s="828" t="str">
        <f t="shared" si="6"/>
        <v/>
      </c>
      <c r="AG84" s="833" t="s">
        <v>205</v>
      </c>
      <c r="AH84" s="830" t="str">
        <f t="shared" si="7"/>
        <v/>
      </c>
      <c r="AI84" s="831"/>
      <c r="AJ84" s="832"/>
      <c r="AK84" s="831"/>
      <c r="AL84" s="832"/>
    </row>
    <row r="85" spans="1:38" ht="36.75" customHeight="1">
      <c r="A85" s="809">
        <f t="shared" si="8"/>
        <v>74</v>
      </c>
      <c r="B85" s="810"/>
      <c r="C85" s="811" t="str">
        <f>IF(基本情報入力シート!C107="","",基本情報入力シート!C107)</f>
        <v/>
      </c>
      <c r="D85" s="812" t="str">
        <f>IF(基本情報入力シート!D107="","",基本情報入力シート!D107)</f>
        <v/>
      </c>
      <c r="E85" s="812" t="str">
        <f>IF(基本情報入力シート!E107="","",基本情報入力シート!E107)</f>
        <v/>
      </c>
      <c r="F85" s="812" t="str">
        <f>IF(基本情報入力シート!F107="","",基本情報入力シート!F107)</f>
        <v/>
      </c>
      <c r="G85" s="812" t="str">
        <f>IF(基本情報入力シート!G107="","",基本情報入力シート!G107)</f>
        <v/>
      </c>
      <c r="H85" s="812" t="str">
        <f>IF(基本情報入力シート!H107="","",基本情報入力シート!H107)</f>
        <v/>
      </c>
      <c r="I85" s="812" t="str">
        <f>IF(基本情報入力シート!I107="","",基本情報入力シート!I107)</f>
        <v/>
      </c>
      <c r="J85" s="812" t="str">
        <f>IF(基本情報入力シート!J107="","",基本情報入力シート!J107)</f>
        <v/>
      </c>
      <c r="K85" s="812" t="str">
        <f>IF(基本情報入力シート!K107="","",基本情報入力シート!K107)</f>
        <v/>
      </c>
      <c r="L85" s="813" t="str">
        <f>IF(基本情報入力シート!L107="","",基本情報入力シート!L107)</f>
        <v/>
      </c>
      <c r="M85" s="814" t="str">
        <f>IF( 基本情報入力シート!M107="","", 基本情報入力シート!M107)</f>
        <v/>
      </c>
      <c r="N85" s="814" t="str">
        <f>IF( 基本情報入力シート!R107="","", 基本情報入力シート!R107)</f>
        <v/>
      </c>
      <c r="O85" s="814" t="str">
        <f>IF( 基本情報入力シート!W107="","", 基本情報入力シート!W107)</f>
        <v/>
      </c>
      <c r="P85" s="809" t="str">
        <f>IF( 基本情報入力シート!X107="","", 基本情報入力シート!X107)</f>
        <v/>
      </c>
      <c r="Q85" s="815" t="str">
        <f>IF( 基本情報入力シート!Y107="","", 基本情報入力シート!Y107)</f>
        <v/>
      </c>
      <c r="R85" s="810"/>
      <c r="S85" s="816" t="str">
        <f>IF(B85="×","",IF( 基本情報入力シート!AB107="","", 基本情報入力シート!AB107))</f>
        <v/>
      </c>
      <c r="T85" s="817" t="str">
        <f>IF(B85="×","",IF( 基本情報入力シート!AA107="","", 基本情報入力シート!AA107))</f>
        <v/>
      </c>
      <c r="U85" s="818" t="str">
        <f>IF(B85="×","",IF(Q85="","",VLOOKUP(Q85,'【参考】数式用2-2'!$A$3:$C$24,3,FALSE)))</f>
        <v/>
      </c>
      <c r="V85" s="819" t="s">
        <v>200</v>
      </c>
      <c r="W85" s="820"/>
      <c r="X85" s="821" t="s">
        <v>201</v>
      </c>
      <c r="Y85" s="822"/>
      <c r="Z85" s="823" t="s">
        <v>202</v>
      </c>
      <c r="AA85" s="824"/>
      <c r="AB85" s="825" t="s">
        <v>201</v>
      </c>
      <c r="AC85" s="826"/>
      <c r="AD85" s="825" t="s">
        <v>203</v>
      </c>
      <c r="AE85" s="827" t="s">
        <v>204</v>
      </c>
      <c r="AF85" s="828" t="str">
        <f t="shared" si="6"/>
        <v/>
      </c>
      <c r="AG85" s="833" t="s">
        <v>205</v>
      </c>
      <c r="AH85" s="830" t="str">
        <f t="shared" si="7"/>
        <v/>
      </c>
      <c r="AI85" s="831"/>
      <c r="AJ85" s="832"/>
      <c r="AK85" s="831"/>
      <c r="AL85" s="832"/>
    </row>
    <row r="86" spans="1:38" ht="36.75" customHeight="1">
      <c r="A86" s="809">
        <f t="shared" si="8"/>
        <v>75</v>
      </c>
      <c r="B86" s="810"/>
      <c r="C86" s="811" t="str">
        <f>IF(基本情報入力シート!C108="","",基本情報入力シート!C108)</f>
        <v/>
      </c>
      <c r="D86" s="812" t="str">
        <f>IF(基本情報入力シート!D108="","",基本情報入力シート!D108)</f>
        <v/>
      </c>
      <c r="E86" s="812" t="str">
        <f>IF(基本情報入力シート!E108="","",基本情報入力シート!E108)</f>
        <v/>
      </c>
      <c r="F86" s="812" t="str">
        <f>IF(基本情報入力シート!F108="","",基本情報入力シート!F108)</f>
        <v/>
      </c>
      <c r="G86" s="812" t="str">
        <f>IF(基本情報入力シート!G108="","",基本情報入力シート!G108)</f>
        <v/>
      </c>
      <c r="H86" s="812" t="str">
        <f>IF(基本情報入力シート!H108="","",基本情報入力シート!H108)</f>
        <v/>
      </c>
      <c r="I86" s="812" t="str">
        <f>IF(基本情報入力シート!I108="","",基本情報入力シート!I108)</f>
        <v/>
      </c>
      <c r="J86" s="812" t="str">
        <f>IF(基本情報入力シート!J108="","",基本情報入力シート!J108)</f>
        <v/>
      </c>
      <c r="K86" s="812" t="str">
        <f>IF(基本情報入力シート!K108="","",基本情報入力シート!K108)</f>
        <v/>
      </c>
      <c r="L86" s="813" t="str">
        <f>IF(基本情報入力シート!L108="","",基本情報入力シート!L108)</f>
        <v/>
      </c>
      <c r="M86" s="814" t="str">
        <f>IF( 基本情報入力シート!M108="","", 基本情報入力シート!M108)</f>
        <v/>
      </c>
      <c r="N86" s="814" t="str">
        <f>IF( 基本情報入力シート!R108="","", 基本情報入力シート!R108)</f>
        <v/>
      </c>
      <c r="O86" s="814" t="str">
        <f>IF( 基本情報入力シート!W108="","", 基本情報入力シート!W108)</f>
        <v/>
      </c>
      <c r="P86" s="809" t="str">
        <f>IF( 基本情報入力シート!X108="","", 基本情報入力シート!X108)</f>
        <v/>
      </c>
      <c r="Q86" s="815" t="str">
        <f>IF( 基本情報入力シート!Y108="","", 基本情報入力シート!Y108)</f>
        <v/>
      </c>
      <c r="R86" s="810"/>
      <c r="S86" s="816" t="str">
        <f>IF(B86="×","",IF( 基本情報入力シート!AB108="","", 基本情報入力シート!AB108))</f>
        <v/>
      </c>
      <c r="T86" s="817" t="str">
        <f>IF(B86="×","",IF( 基本情報入力シート!AA108="","", 基本情報入力シート!AA108))</f>
        <v/>
      </c>
      <c r="U86" s="818" t="str">
        <f>IF(B86="×","",IF(Q86="","",VLOOKUP(Q86,'【参考】数式用2-2'!$A$3:$C$24,3,FALSE)))</f>
        <v/>
      </c>
      <c r="V86" s="819" t="s">
        <v>200</v>
      </c>
      <c r="W86" s="820"/>
      <c r="X86" s="821" t="s">
        <v>201</v>
      </c>
      <c r="Y86" s="822"/>
      <c r="Z86" s="823" t="s">
        <v>202</v>
      </c>
      <c r="AA86" s="824"/>
      <c r="AB86" s="825" t="s">
        <v>201</v>
      </c>
      <c r="AC86" s="826"/>
      <c r="AD86" s="825" t="s">
        <v>203</v>
      </c>
      <c r="AE86" s="827" t="s">
        <v>204</v>
      </c>
      <c r="AF86" s="828" t="str">
        <f t="shared" si="6"/>
        <v/>
      </c>
      <c r="AG86" s="833" t="s">
        <v>205</v>
      </c>
      <c r="AH86" s="830" t="str">
        <f t="shared" si="7"/>
        <v/>
      </c>
      <c r="AI86" s="831"/>
      <c r="AJ86" s="832"/>
      <c r="AK86" s="831"/>
      <c r="AL86" s="832"/>
    </row>
    <row r="87" spans="1:38" ht="36.75" customHeight="1">
      <c r="A87" s="809">
        <f t="shared" si="8"/>
        <v>76</v>
      </c>
      <c r="B87" s="810"/>
      <c r="C87" s="811" t="str">
        <f>IF(基本情報入力シート!C109="","",基本情報入力シート!C109)</f>
        <v/>
      </c>
      <c r="D87" s="812" t="str">
        <f>IF(基本情報入力シート!D109="","",基本情報入力シート!D109)</f>
        <v/>
      </c>
      <c r="E87" s="812" t="str">
        <f>IF(基本情報入力シート!E109="","",基本情報入力シート!E109)</f>
        <v/>
      </c>
      <c r="F87" s="812" t="str">
        <f>IF(基本情報入力シート!F109="","",基本情報入力シート!F109)</f>
        <v/>
      </c>
      <c r="G87" s="812" t="str">
        <f>IF(基本情報入力シート!G109="","",基本情報入力シート!G109)</f>
        <v/>
      </c>
      <c r="H87" s="812" t="str">
        <f>IF(基本情報入力シート!H109="","",基本情報入力シート!H109)</f>
        <v/>
      </c>
      <c r="I87" s="812" t="str">
        <f>IF(基本情報入力シート!I109="","",基本情報入力シート!I109)</f>
        <v/>
      </c>
      <c r="J87" s="812" t="str">
        <f>IF(基本情報入力シート!J109="","",基本情報入力シート!J109)</f>
        <v/>
      </c>
      <c r="K87" s="812" t="str">
        <f>IF(基本情報入力シート!K109="","",基本情報入力シート!K109)</f>
        <v/>
      </c>
      <c r="L87" s="813" t="str">
        <f>IF(基本情報入力シート!L109="","",基本情報入力シート!L109)</f>
        <v/>
      </c>
      <c r="M87" s="814" t="str">
        <f>IF( 基本情報入力シート!M109="","", 基本情報入力シート!M109)</f>
        <v/>
      </c>
      <c r="N87" s="814" t="str">
        <f>IF( 基本情報入力シート!R109="","", 基本情報入力シート!R109)</f>
        <v/>
      </c>
      <c r="O87" s="814" t="str">
        <f>IF( 基本情報入力シート!W109="","", 基本情報入力シート!W109)</f>
        <v/>
      </c>
      <c r="P87" s="809" t="str">
        <f>IF( 基本情報入力シート!X109="","", 基本情報入力シート!X109)</f>
        <v/>
      </c>
      <c r="Q87" s="815" t="str">
        <f>IF( 基本情報入力シート!Y109="","", 基本情報入力シート!Y109)</f>
        <v/>
      </c>
      <c r="R87" s="810"/>
      <c r="S87" s="816" t="str">
        <f>IF(B87="×","",IF( 基本情報入力シート!AB109="","", 基本情報入力シート!AB109))</f>
        <v/>
      </c>
      <c r="T87" s="817" t="str">
        <f>IF(B87="×","",IF( 基本情報入力シート!AA109="","", 基本情報入力シート!AA109))</f>
        <v/>
      </c>
      <c r="U87" s="818" t="str">
        <f>IF(B87="×","",IF(Q87="","",VLOOKUP(Q87,'【参考】数式用2-2'!$A$3:$C$24,3,FALSE)))</f>
        <v/>
      </c>
      <c r="V87" s="819" t="s">
        <v>200</v>
      </c>
      <c r="W87" s="820"/>
      <c r="X87" s="821" t="s">
        <v>201</v>
      </c>
      <c r="Y87" s="822"/>
      <c r="Z87" s="823" t="s">
        <v>202</v>
      </c>
      <c r="AA87" s="824"/>
      <c r="AB87" s="825" t="s">
        <v>201</v>
      </c>
      <c r="AC87" s="826"/>
      <c r="AD87" s="825" t="s">
        <v>203</v>
      </c>
      <c r="AE87" s="827" t="s">
        <v>204</v>
      </c>
      <c r="AF87" s="828" t="str">
        <f t="shared" si="6"/>
        <v/>
      </c>
      <c r="AG87" s="833" t="s">
        <v>205</v>
      </c>
      <c r="AH87" s="830" t="str">
        <f t="shared" si="7"/>
        <v/>
      </c>
      <c r="AI87" s="831"/>
      <c r="AJ87" s="832"/>
      <c r="AK87" s="831"/>
      <c r="AL87" s="832"/>
    </row>
    <row r="88" spans="1:38" ht="36.75" customHeight="1">
      <c r="A88" s="809">
        <f t="shared" si="8"/>
        <v>77</v>
      </c>
      <c r="B88" s="810"/>
      <c r="C88" s="811" t="str">
        <f>IF(基本情報入力シート!C110="","",基本情報入力シート!C110)</f>
        <v/>
      </c>
      <c r="D88" s="812" t="str">
        <f>IF(基本情報入力シート!D110="","",基本情報入力シート!D110)</f>
        <v/>
      </c>
      <c r="E88" s="812" t="str">
        <f>IF(基本情報入力シート!E110="","",基本情報入力シート!E110)</f>
        <v/>
      </c>
      <c r="F88" s="812" t="str">
        <f>IF(基本情報入力シート!F110="","",基本情報入力シート!F110)</f>
        <v/>
      </c>
      <c r="G88" s="812" t="str">
        <f>IF(基本情報入力シート!G110="","",基本情報入力シート!G110)</f>
        <v/>
      </c>
      <c r="H88" s="812" t="str">
        <f>IF(基本情報入力シート!H110="","",基本情報入力シート!H110)</f>
        <v/>
      </c>
      <c r="I88" s="812" t="str">
        <f>IF(基本情報入力シート!I110="","",基本情報入力シート!I110)</f>
        <v/>
      </c>
      <c r="J88" s="812" t="str">
        <f>IF(基本情報入力シート!J110="","",基本情報入力シート!J110)</f>
        <v/>
      </c>
      <c r="K88" s="812" t="str">
        <f>IF(基本情報入力シート!K110="","",基本情報入力シート!K110)</f>
        <v/>
      </c>
      <c r="L88" s="813" t="str">
        <f>IF(基本情報入力シート!L110="","",基本情報入力シート!L110)</f>
        <v/>
      </c>
      <c r="M88" s="814" t="str">
        <f>IF( 基本情報入力シート!M110="","", 基本情報入力シート!M110)</f>
        <v/>
      </c>
      <c r="N88" s="814" t="str">
        <f>IF( 基本情報入力シート!R110="","", 基本情報入力シート!R110)</f>
        <v/>
      </c>
      <c r="O88" s="814" t="str">
        <f>IF( 基本情報入力シート!W110="","", 基本情報入力シート!W110)</f>
        <v/>
      </c>
      <c r="P88" s="809" t="str">
        <f>IF( 基本情報入力シート!X110="","", 基本情報入力シート!X110)</f>
        <v/>
      </c>
      <c r="Q88" s="815" t="str">
        <f>IF( 基本情報入力シート!Y110="","", 基本情報入力シート!Y110)</f>
        <v/>
      </c>
      <c r="R88" s="810"/>
      <c r="S88" s="816" t="str">
        <f>IF(B88="×","",IF( 基本情報入力シート!AB110="","", 基本情報入力シート!AB110))</f>
        <v/>
      </c>
      <c r="T88" s="817" t="str">
        <f>IF(B88="×","",IF( 基本情報入力シート!AA110="","", 基本情報入力シート!AA110))</f>
        <v/>
      </c>
      <c r="U88" s="818" t="str">
        <f>IF(B88="×","",IF(Q88="","",VLOOKUP(Q88,'【参考】数式用2-2'!$A$3:$C$24,3,FALSE)))</f>
        <v/>
      </c>
      <c r="V88" s="819" t="s">
        <v>200</v>
      </c>
      <c r="W88" s="820"/>
      <c r="X88" s="821" t="s">
        <v>201</v>
      </c>
      <c r="Y88" s="822"/>
      <c r="Z88" s="823" t="s">
        <v>202</v>
      </c>
      <c r="AA88" s="824"/>
      <c r="AB88" s="825" t="s">
        <v>201</v>
      </c>
      <c r="AC88" s="826"/>
      <c r="AD88" s="825" t="s">
        <v>203</v>
      </c>
      <c r="AE88" s="827" t="s">
        <v>204</v>
      </c>
      <c r="AF88" s="828" t="str">
        <f t="shared" si="6"/>
        <v/>
      </c>
      <c r="AG88" s="833" t="s">
        <v>205</v>
      </c>
      <c r="AH88" s="830" t="str">
        <f t="shared" si="7"/>
        <v/>
      </c>
      <c r="AI88" s="831"/>
      <c r="AJ88" s="832"/>
      <c r="AK88" s="831"/>
      <c r="AL88" s="832"/>
    </row>
    <row r="89" spans="1:38" ht="36.75" customHeight="1">
      <c r="A89" s="809">
        <f t="shared" si="8"/>
        <v>78</v>
      </c>
      <c r="B89" s="810"/>
      <c r="C89" s="811" t="str">
        <f>IF(基本情報入力シート!C111="","",基本情報入力シート!C111)</f>
        <v/>
      </c>
      <c r="D89" s="812" t="str">
        <f>IF(基本情報入力シート!D111="","",基本情報入力シート!D111)</f>
        <v/>
      </c>
      <c r="E89" s="812" t="str">
        <f>IF(基本情報入力シート!E111="","",基本情報入力シート!E111)</f>
        <v/>
      </c>
      <c r="F89" s="812" t="str">
        <f>IF(基本情報入力シート!F111="","",基本情報入力シート!F111)</f>
        <v/>
      </c>
      <c r="G89" s="812" t="str">
        <f>IF(基本情報入力シート!G111="","",基本情報入力シート!G111)</f>
        <v/>
      </c>
      <c r="H89" s="812" t="str">
        <f>IF(基本情報入力シート!H111="","",基本情報入力シート!H111)</f>
        <v/>
      </c>
      <c r="I89" s="812" t="str">
        <f>IF(基本情報入力シート!I111="","",基本情報入力シート!I111)</f>
        <v/>
      </c>
      <c r="J89" s="812" t="str">
        <f>IF(基本情報入力シート!J111="","",基本情報入力シート!J111)</f>
        <v/>
      </c>
      <c r="K89" s="812" t="str">
        <f>IF(基本情報入力シート!K111="","",基本情報入力シート!K111)</f>
        <v/>
      </c>
      <c r="L89" s="813" t="str">
        <f>IF(基本情報入力シート!L111="","",基本情報入力シート!L111)</f>
        <v/>
      </c>
      <c r="M89" s="814" t="str">
        <f>IF( 基本情報入力シート!M111="","", 基本情報入力シート!M111)</f>
        <v/>
      </c>
      <c r="N89" s="814" t="str">
        <f>IF( 基本情報入力シート!R111="","", 基本情報入力シート!R111)</f>
        <v/>
      </c>
      <c r="O89" s="814" t="str">
        <f>IF( 基本情報入力シート!W111="","", 基本情報入力シート!W111)</f>
        <v/>
      </c>
      <c r="P89" s="809" t="str">
        <f>IF( 基本情報入力シート!X111="","", 基本情報入力シート!X111)</f>
        <v/>
      </c>
      <c r="Q89" s="815" t="str">
        <f>IF( 基本情報入力シート!Y111="","", 基本情報入力シート!Y111)</f>
        <v/>
      </c>
      <c r="R89" s="810"/>
      <c r="S89" s="816" t="str">
        <f>IF(B89="×","",IF( 基本情報入力シート!AB111="","", 基本情報入力シート!AB111))</f>
        <v/>
      </c>
      <c r="T89" s="817" t="str">
        <f>IF(B89="×","",IF( 基本情報入力シート!AA111="","", 基本情報入力シート!AA111))</f>
        <v/>
      </c>
      <c r="U89" s="818" t="str">
        <f>IF(B89="×","",IF(Q89="","",VLOOKUP(Q89,'【参考】数式用2-2'!$A$3:$C$24,3,FALSE)))</f>
        <v/>
      </c>
      <c r="V89" s="819" t="s">
        <v>200</v>
      </c>
      <c r="W89" s="820"/>
      <c r="X89" s="821" t="s">
        <v>201</v>
      </c>
      <c r="Y89" s="822"/>
      <c r="Z89" s="823" t="s">
        <v>202</v>
      </c>
      <c r="AA89" s="824"/>
      <c r="AB89" s="825" t="s">
        <v>201</v>
      </c>
      <c r="AC89" s="826"/>
      <c r="AD89" s="825" t="s">
        <v>203</v>
      </c>
      <c r="AE89" s="827" t="s">
        <v>204</v>
      </c>
      <c r="AF89" s="828" t="str">
        <f t="shared" si="6"/>
        <v/>
      </c>
      <c r="AG89" s="833" t="s">
        <v>205</v>
      </c>
      <c r="AH89" s="830" t="str">
        <f t="shared" si="7"/>
        <v/>
      </c>
      <c r="AI89" s="831"/>
      <c r="AJ89" s="832"/>
      <c r="AK89" s="831"/>
      <c r="AL89" s="832"/>
    </row>
    <row r="90" spans="1:38" ht="36.75" customHeight="1">
      <c r="A90" s="809">
        <f t="shared" si="8"/>
        <v>79</v>
      </c>
      <c r="B90" s="810"/>
      <c r="C90" s="811" t="str">
        <f>IF(基本情報入力シート!C112="","",基本情報入力シート!C112)</f>
        <v/>
      </c>
      <c r="D90" s="812" t="str">
        <f>IF(基本情報入力シート!D112="","",基本情報入力シート!D112)</f>
        <v/>
      </c>
      <c r="E90" s="812" t="str">
        <f>IF(基本情報入力シート!E112="","",基本情報入力シート!E112)</f>
        <v/>
      </c>
      <c r="F90" s="812" t="str">
        <f>IF(基本情報入力シート!F112="","",基本情報入力シート!F112)</f>
        <v/>
      </c>
      <c r="G90" s="812" t="str">
        <f>IF(基本情報入力シート!G112="","",基本情報入力シート!G112)</f>
        <v/>
      </c>
      <c r="H90" s="812" t="str">
        <f>IF(基本情報入力シート!H112="","",基本情報入力シート!H112)</f>
        <v/>
      </c>
      <c r="I90" s="812" t="str">
        <f>IF(基本情報入力シート!I112="","",基本情報入力シート!I112)</f>
        <v/>
      </c>
      <c r="J90" s="812" t="str">
        <f>IF(基本情報入力シート!J112="","",基本情報入力シート!J112)</f>
        <v/>
      </c>
      <c r="K90" s="812" t="str">
        <f>IF(基本情報入力シート!K112="","",基本情報入力シート!K112)</f>
        <v/>
      </c>
      <c r="L90" s="813" t="str">
        <f>IF(基本情報入力シート!L112="","",基本情報入力シート!L112)</f>
        <v/>
      </c>
      <c r="M90" s="814" t="str">
        <f>IF( 基本情報入力シート!M112="","", 基本情報入力シート!M112)</f>
        <v/>
      </c>
      <c r="N90" s="814" t="str">
        <f>IF( 基本情報入力シート!R112="","", 基本情報入力シート!R112)</f>
        <v/>
      </c>
      <c r="O90" s="814" t="str">
        <f>IF( 基本情報入力シート!W112="","", 基本情報入力シート!W112)</f>
        <v/>
      </c>
      <c r="P90" s="809" t="str">
        <f>IF( 基本情報入力シート!X112="","", 基本情報入力シート!X112)</f>
        <v/>
      </c>
      <c r="Q90" s="815" t="str">
        <f>IF( 基本情報入力シート!Y112="","", 基本情報入力シート!Y112)</f>
        <v/>
      </c>
      <c r="R90" s="810"/>
      <c r="S90" s="816" t="str">
        <f>IF(B90="×","",IF( 基本情報入力シート!AB112="","", 基本情報入力シート!AB112))</f>
        <v/>
      </c>
      <c r="T90" s="817" t="str">
        <f>IF(B90="×","",IF( 基本情報入力シート!AA112="","", 基本情報入力シート!AA112))</f>
        <v/>
      </c>
      <c r="U90" s="818" t="str">
        <f>IF(B90="×","",IF(Q90="","",VLOOKUP(Q90,'【参考】数式用2-2'!$A$3:$C$24,3,FALSE)))</f>
        <v/>
      </c>
      <c r="V90" s="819" t="s">
        <v>200</v>
      </c>
      <c r="W90" s="820"/>
      <c r="X90" s="821" t="s">
        <v>201</v>
      </c>
      <c r="Y90" s="822"/>
      <c r="Z90" s="823" t="s">
        <v>202</v>
      </c>
      <c r="AA90" s="824"/>
      <c r="AB90" s="825" t="s">
        <v>201</v>
      </c>
      <c r="AC90" s="826"/>
      <c r="AD90" s="825" t="s">
        <v>203</v>
      </c>
      <c r="AE90" s="827" t="s">
        <v>204</v>
      </c>
      <c r="AF90" s="828" t="str">
        <f t="shared" si="6"/>
        <v/>
      </c>
      <c r="AG90" s="833" t="s">
        <v>205</v>
      </c>
      <c r="AH90" s="830" t="str">
        <f t="shared" si="7"/>
        <v/>
      </c>
      <c r="AI90" s="831"/>
      <c r="AJ90" s="832"/>
      <c r="AK90" s="831"/>
      <c r="AL90" s="832"/>
    </row>
    <row r="91" spans="1:38" ht="36.75" customHeight="1">
      <c r="A91" s="809">
        <f t="shared" si="8"/>
        <v>80</v>
      </c>
      <c r="B91" s="810"/>
      <c r="C91" s="811" t="str">
        <f>IF(基本情報入力シート!C113="","",基本情報入力シート!C113)</f>
        <v/>
      </c>
      <c r="D91" s="812" t="str">
        <f>IF(基本情報入力シート!D113="","",基本情報入力シート!D113)</f>
        <v/>
      </c>
      <c r="E91" s="812" t="str">
        <f>IF(基本情報入力シート!E113="","",基本情報入力シート!E113)</f>
        <v/>
      </c>
      <c r="F91" s="812" t="str">
        <f>IF(基本情報入力シート!F113="","",基本情報入力シート!F113)</f>
        <v/>
      </c>
      <c r="G91" s="812" t="str">
        <f>IF(基本情報入力シート!G113="","",基本情報入力シート!G113)</f>
        <v/>
      </c>
      <c r="H91" s="812" t="str">
        <f>IF(基本情報入力シート!H113="","",基本情報入力シート!H113)</f>
        <v/>
      </c>
      <c r="I91" s="812" t="str">
        <f>IF(基本情報入力シート!I113="","",基本情報入力シート!I113)</f>
        <v/>
      </c>
      <c r="J91" s="812" t="str">
        <f>IF(基本情報入力シート!J113="","",基本情報入力シート!J113)</f>
        <v/>
      </c>
      <c r="K91" s="812" t="str">
        <f>IF(基本情報入力シート!K113="","",基本情報入力シート!K113)</f>
        <v/>
      </c>
      <c r="L91" s="813" t="str">
        <f>IF(基本情報入力シート!L113="","",基本情報入力シート!L113)</f>
        <v/>
      </c>
      <c r="M91" s="814" t="str">
        <f>IF( 基本情報入力シート!M113="","", 基本情報入力シート!M113)</f>
        <v/>
      </c>
      <c r="N91" s="814" t="str">
        <f>IF( 基本情報入力シート!R113="","", 基本情報入力シート!R113)</f>
        <v/>
      </c>
      <c r="O91" s="814" t="str">
        <f>IF( 基本情報入力シート!W113="","", 基本情報入力シート!W113)</f>
        <v/>
      </c>
      <c r="P91" s="809" t="str">
        <f>IF( 基本情報入力シート!X113="","", 基本情報入力シート!X113)</f>
        <v/>
      </c>
      <c r="Q91" s="815" t="str">
        <f>IF( 基本情報入力シート!Y113="","", 基本情報入力シート!Y113)</f>
        <v/>
      </c>
      <c r="R91" s="810"/>
      <c r="S91" s="816" t="str">
        <f>IF(B91="×","",IF( 基本情報入力シート!AB113="","", 基本情報入力シート!AB113))</f>
        <v/>
      </c>
      <c r="T91" s="817" t="str">
        <f>IF(B91="×","",IF( 基本情報入力シート!AA113="","", 基本情報入力シート!AA113))</f>
        <v/>
      </c>
      <c r="U91" s="818" t="str">
        <f>IF(B91="×","",IF(Q91="","",VLOOKUP(Q91,'【参考】数式用2-2'!$A$3:$C$24,3,FALSE)))</f>
        <v/>
      </c>
      <c r="V91" s="819" t="s">
        <v>200</v>
      </c>
      <c r="W91" s="820"/>
      <c r="X91" s="821" t="s">
        <v>201</v>
      </c>
      <c r="Y91" s="822"/>
      <c r="Z91" s="823" t="s">
        <v>202</v>
      </c>
      <c r="AA91" s="824"/>
      <c r="AB91" s="825" t="s">
        <v>201</v>
      </c>
      <c r="AC91" s="826"/>
      <c r="AD91" s="825" t="s">
        <v>203</v>
      </c>
      <c r="AE91" s="827" t="s">
        <v>204</v>
      </c>
      <c r="AF91" s="828" t="str">
        <f t="shared" si="6"/>
        <v/>
      </c>
      <c r="AG91" s="833" t="s">
        <v>205</v>
      </c>
      <c r="AH91" s="830" t="str">
        <f t="shared" si="7"/>
        <v/>
      </c>
      <c r="AI91" s="831"/>
      <c r="AJ91" s="832"/>
      <c r="AK91" s="831"/>
      <c r="AL91" s="832"/>
    </row>
    <row r="92" spans="1:38" ht="36.75" customHeight="1">
      <c r="A92" s="809">
        <f t="shared" si="8"/>
        <v>81</v>
      </c>
      <c r="B92" s="810"/>
      <c r="C92" s="811" t="str">
        <f>IF(基本情報入力シート!C114="","",基本情報入力シート!C114)</f>
        <v/>
      </c>
      <c r="D92" s="812" t="str">
        <f>IF(基本情報入力シート!D114="","",基本情報入力シート!D114)</f>
        <v/>
      </c>
      <c r="E92" s="812" t="str">
        <f>IF(基本情報入力シート!E114="","",基本情報入力シート!E114)</f>
        <v/>
      </c>
      <c r="F92" s="812" t="str">
        <f>IF(基本情報入力シート!F114="","",基本情報入力シート!F114)</f>
        <v/>
      </c>
      <c r="G92" s="812" t="str">
        <f>IF(基本情報入力シート!G114="","",基本情報入力シート!G114)</f>
        <v/>
      </c>
      <c r="H92" s="812" t="str">
        <f>IF(基本情報入力シート!H114="","",基本情報入力シート!H114)</f>
        <v/>
      </c>
      <c r="I92" s="812" t="str">
        <f>IF(基本情報入力シート!I114="","",基本情報入力シート!I114)</f>
        <v/>
      </c>
      <c r="J92" s="812" t="str">
        <f>IF(基本情報入力シート!J114="","",基本情報入力シート!J114)</f>
        <v/>
      </c>
      <c r="K92" s="812" t="str">
        <f>IF(基本情報入力シート!K114="","",基本情報入力シート!K114)</f>
        <v/>
      </c>
      <c r="L92" s="813" t="str">
        <f>IF(基本情報入力シート!L114="","",基本情報入力シート!L114)</f>
        <v/>
      </c>
      <c r="M92" s="814" t="str">
        <f>IF( 基本情報入力シート!M114="","", 基本情報入力シート!M114)</f>
        <v/>
      </c>
      <c r="N92" s="814" t="str">
        <f>IF( 基本情報入力シート!R114="","", 基本情報入力シート!R114)</f>
        <v/>
      </c>
      <c r="O92" s="814" t="str">
        <f>IF( 基本情報入力シート!W114="","", 基本情報入力シート!W114)</f>
        <v/>
      </c>
      <c r="P92" s="809" t="str">
        <f>IF( 基本情報入力シート!X114="","", 基本情報入力シート!X114)</f>
        <v/>
      </c>
      <c r="Q92" s="815" t="str">
        <f>IF( 基本情報入力シート!Y114="","", 基本情報入力シート!Y114)</f>
        <v/>
      </c>
      <c r="R92" s="810"/>
      <c r="S92" s="816" t="str">
        <f>IF(B92="×","",IF( 基本情報入力シート!AB114="","", 基本情報入力シート!AB114))</f>
        <v/>
      </c>
      <c r="T92" s="817" t="str">
        <f>IF(B92="×","",IF( 基本情報入力シート!AA114="","", 基本情報入力シート!AA114))</f>
        <v/>
      </c>
      <c r="U92" s="818" t="str">
        <f>IF(B92="×","",IF(Q92="","",VLOOKUP(Q92,'【参考】数式用2-2'!$A$3:$C$24,3,FALSE)))</f>
        <v/>
      </c>
      <c r="V92" s="819" t="s">
        <v>200</v>
      </c>
      <c r="W92" s="820"/>
      <c r="X92" s="821" t="s">
        <v>201</v>
      </c>
      <c r="Y92" s="822"/>
      <c r="Z92" s="823" t="s">
        <v>202</v>
      </c>
      <c r="AA92" s="824"/>
      <c r="AB92" s="825" t="s">
        <v>201</v>
      </c>
      <c r="AC92" s="826"/>
      <c r="AD92" s="825" t="s">
        <v>203</v>
      </c>
      <c r="AE92" s="827" t="s">
        <v>204</v>
      </c>
      <c r="AF92" s="828" t="str">
        <f t="shared" si="6"/>
        <v/>
      </c>
      <c r="AG92" s="833" t="s">
        <v>205</v>
      </c>
      <c r="AH92" s="830" t="str">
        <f t="shared" si="7"/>
        <v/>
      </c>
      <c r="AI92" s="831"/>
      <c r="AJ92" s="832"/>
      <c r="AK92" s="831"/>
      <c r="AL92" s="832"/>
    </row>
    <row r="93" spans="1:38" ht="36.75" customHeight="1">
      <c r="A93" s="809">
        <f t="shared" si="8"/>
        <v>82</v>
      </c>
      <c r="B93" s="810"/>
      <c r="C93" s="811" t="str">
        <f>IF(基本情報入力シート!C115="","",基本情報入力シート!C115)</f>
        <v/>
      </c>
      <c r="D93" s="812" t="str">
        <f>IF(基本情報入力シート!D115="","",基本情報入力シート!D115)</f>
        <v/>
      </c>
      <c r="E93" s="812" t="str">
        <f>IF(基本情報入力シート!E115="","",基本情報入力シート!E115)</f>
        <v/>
      </c>
      <c r="F93" s="812" t="str">
        <f>IF(基本情報入力シート!F115="","",基本情報入力シート!F115)</f>
        <v/>
      </c>
      <c r="G93" s="812" t="str">
        <f>IF(基本情報入力シート!G115="","",基本情報入力シート!G115)</f>
        <v/>
      </c>
      <c r="H93" s="812" t="str">
        <f>IF(基本情報入力シート!H115="","",基本情報入力シート!H115)</f>
        <v/>
      </c>
      <c r="I93" s="812" t="str">
        <f>IF(基本情報入力シート!I115="","",基本情報入力シート!I115)</f>
        <v/>
      </c>
      <c r="J93" s="812" t="str">
        <f>IF(基本情報入力シート!J115="","",基本情報入力シート!J115)</f>
        <v/>
      </c>
      <c r="K93" s="812" t="str">
        <f>IF(基本情報入力シート!K115="","",基本情報入力シート!K115)</f>
        <v/>
      </c>
      <c r="L93" s="813" t="str">
        <f>IF(基本情報入力シート!L115="","",基本情報入力シート!L115)</f>
        <v/>
      </c>
      <c r="M93" s="814" t="str">
        <f>IF( 基本情報入力シート!M115="","", 基本情報入力シート!M115)</f>
        <v/>
      </c>
      <c r="N93" s="814" t="str">
        <f>IF( 基本情報入力シート!R115="","", 基本情報入力シート!R115)</f>
        <v/>
      </c>
      <c r="O93" s="814" t="str">
        <f>IF( 基本情報入力シート!W115="","", 基本情報入力シート!W115)</f>
        <v/>
      </c>
      <c r="P93" s="809" t="str">
        <f>IF( 基本情報入力シート!X115="","", 基本情報入力シート!X115)</f>
        <v/>
      </c>
      <c r="Q93" s="815" t="str">
        <f>IF( 基本情報入力シート!Y115="","", 基本情報入力シート!Y115)</f>
        <v/>
      </c>
      <c r="R93" s="810"/>
      <c r="S93" s="816" t="str">
        <f>IF(B93="×","",IF( 基本情報入力シート!AB115="","", 基本情報入力シート!AB115))</f>
        <v/>
      </c>
      <c r="T93" s="817" t="str">
        <f>IF(B93="×","",IF( 基本情報入力シート!AA115="","", 基本情報入力シート!AA115))</f>
        <v/>
      </c>
      <c r="U93" s="818" t="str">
        <f>IF(B93="×","",IF(Q93="","",VLOOKUP(Q93,'【参考】数式用2-2'!$A$3:$C$24,3,FALSE)))</f>
        <v/>
      </c>
      <c r="V93" s="819" t="s">
        <v>200</v>
      </c>
      <c r="W93" s="820"/>
      <c r="X93" s="821" t="s">
        <v>201</v>
      </c>
      <c r="Y93" s="822"/>
      <c r="Z93" s="823" t="s">
        <v>202</v>
      </c>
      <c r="AA93" s="824"/>
      <c r="AB93" s="825" t="s">
        <v>201</v>
      </c>
      <c r="AC93" s="826"/>
      <c r="AD93" s="825" t="s">
        <v>203</v>
      </c>
      <c r="AE93" s="827" t="s">
        <v>204</v>
      </c>
      <c r="AF93" s="828" t="str">
        <f t="shared" si="6"/>
        <v/>
      </c>
      <c r="AG93" s="833" t="s">
        <v>205</v>
      </c>
      <c r="AH93" s="830" t="str">
        <f t="shared" si="7"/>
        <v/>
      </c>
      <c r="AI93" s="831"/>
      <c r="AJ93" s="832"/>
      <c r="AK93" s="831"/>
      <c r="AL93" s="832"/>
    </row>
    <row r="94" spans="1:38" ht="36.75" customHeight="1">
      <c r="A94" s="809">
        <f t="shared" si="8"/>
        <v>83</v>
      </c>
      <c r="B94" s="810"/>
      <c r="C94" s="811" t="str">
        <f>IF(基本情報入力シート!C116="","",基本情報入力シート!C116)</f>
        <v/>
      </c>
      <c r="D94" s="812" t="str">
        <f>IF(基本情報入力シート!D116="","",基本情報入力シート!D116)</f>
        <v/>
      </c>
      <c r="E94" s="812" t="str">
        <f>IF(基本情報入力シート!E116="","",基本情報入力シート!E116)</f>
        <v/>
      </c>
      <c r="F94" s="812" t="str">
        <f>IF(基本情報入力シート!F116="","",基本情報入力シート!F116)</f>
        <v/>
      </c>
      <c r="G94" s="812" t="str">
        <f>IF(基本情報入力シート!G116="","",基本情報入力シート!G116)</f>
        <v/>
      </c>
      <c r="H94" s="812" t="str">
        <f>IF(基本情報入力シート!H116="","",基本情報入力シート!H116)</f>
        <v/>
      </c>
      <c r="I94" s="812" t="str">
        <f>IF(基本情報入力シート!I116="","",基本情報入力シート!I116)</f>
        <v/>
      </c>
      <c r="J94" s="812" t="str">
        <f>IF(基本情報入力シート!J116="","",基本情報入力シート!J116)</f>
        <v/>
      </c>
      <c r="K94" s="812" t="str">
        <f>IF(基本情報入力シート!K116="","",基本情報入力シート!K116)</f>
        <v/>
      </c>
      <c r="L94" s="813" t="str">
        <f>IF(基本情報入力シート!L116="","",基本情報入力シート!L116)</f>
        <v/>
      </c>
      <c r="M94" s="814" t="str">
        <f>IF( 基本情報入力シート!M116="","", 基本情報入力シート!M116)</f>
        <v/>
      </c>
      <c r="N94" s="814" t="str">
        <f>IF( 基本情報入力シート!R116="","", 基本情報入力シート!R116)</f>
        <v/>
      </c>
      <c r="O94" s="814" t="str">
        <f>IF( 基本情報入力シート!W116="","", 基本情報入力シート!W116)</f>
        <v/>
      </c>
      <c r="P94" s="809" t="str">
        <f>IF( 基本情報入力シート!X116="","", 基本情報入力シート!X116)</f>
        <v/>
      </c>
      <c r="Q94" s="815" t="str">
        <f>IF( 基本情報入力シート!Y116="","", 基本情報入力シート!Y116)</f>
        <v/>
      </c>
      <c r="R94" s="810"/>
      <c r="S94" s="816" t="str">
        <f>IF(B94="×","",IF( 基本情報入力シート!AB116="","", 基本情報入力シート!AB116))</f>
        <v/>
      </c>
      <c r="T94" s="817" t="str">
        <f>IF(B94="×","",IF( 基本情報入力シート!AA116="","", 基本情報入力シート!AA116))</f>
        <v/>
      </c>
      <c r="U94" s="818" t="str">
        <f>IF(B94="×","",IF(Q94="","",VLOOKUP(Q94,'【参考】数式用2-2'!$A$3:$C$24,3,FALSE)))</f>
        <v/>
      </c>
      <c r="V94" s="819" t="s">
        <v>200</v>
      </c>
      <c r="W94" s="820"/>
      <c r="X94" s="821" t="s">
        <v>201</v>
      </c>
      <c r="Y94" s="822"/>
      <c r="Z94" s="823" t="s">
        <v>202</v>
      </c>
      <c r="AA94" s="824"/>
      <c r="AB94" s="825" t="s">
        <v>201</v>
      </c>
      <c r="AC94" s="826"/>
      <c r="AD94" s="825" t="s">
        <v>203</v>
      </c>
      <c r="AE94" s="827" t="s">
        <v>204</v>
      </c>
      <c r="AF94" s="828" t="str">
        <f t="shared" si="6"/>
        <v/>
      </c>
      <c r="AG94" s="833" t="s">
        <v>205</v>
      </c>
      <c r="AH94" s="830" t="str">
        <f t="shared" si="7"/>
        <v/>
      </c>
      <c r="AI94" s="831"/>
      <c r="AJ94" s="832"/>
      <c r="AK94" s="831"/>
      <c r="AL94" s="832"/>
    </row>
    <row r="95" spans="1:38" ht="36.75" customHeight="1">
      <c r="A95" s="809">
        <f t="shared" si="8"/>
        <v>84</v>
      </c>
      <c r="B95" s="810"/>
      <c r="C95" s="811" t="str">
        <f>IF(基本情報入力シート!C117="","",基本情報入力シート!C117)</f>
        <v/>
      </c>
      <c r="D95" s="812" t="str">
        <f>IF(基本情報入力シート!D117="","",基本情報入力シート!D117)</f>
        <v/>
      </c>
      <c r="E95" s="812" t="str">
        <f>IF(基本情報入力シート!E117="","",基本情報入力シート!E117)</f>
        <v/>
      </c>
      <c r="F95" s="812" t="str">
        <f>IF(基本情報入力シート!F117="","",基本情報入力シート!F117)</f>
        <v/>
      </c>
      <c r="G95" s="812" t="str">
        <f>IF(基本情報入力シート!G117="","",基本情報入力シート!G117)</f>
        <v/>
      </c>
      <c r="H95" s="812" t="str">
        <f>IF(基本情報入力シート!H117="","",基本情報入力シート!H117)</f>
        <v/>
      </c>
      <c r="I95" s="812" t="str">
        <f>IF(基本情報入力シート!I117="","",基本情報入力シート!I117)</f>
        <v/>
      </c>
      <c r="J95" s="812" t="str">
        <f>IF(基本情報入力シート!J117="","",基本情報入力シート!J117)</f>
        <v/>
      </c>
      <c r="K95" s="812" t="str">
        <f>IF(基本情報入力シート!K117="","",基本情報入力シート!K117)</f>
        <v/>
      </c>
      <c r="L95" s="813" t="str">
        <f>IF(基本情報入力シート!L117="","",基本情報入力シート!L117)</f>
        <v/>
      </c>
      <c r="M95" s="814" t="str">
        <f>IF( 基本情報入力シート!M117="","", 基本情報入力シート!M117)</f>
        <v/>
      </c>
      <c r="N95" s="814" t="str">
        <f>IF( 基本情報入力シート!R117="","", 基本情報入力シート!R117)</f>
        <v/>
      </c>
      <c r="O95" s="814" t="str">
        <f>IF( 基本情報入力シート!W117="","", 基本情報入力シート!W117)</f>
        <v/>
      </c>
      <c r="P95" s="809" t="str">
        <f>IF( 基本情報入力シート!X117="","", 基本情報入力シート!X117)</f>
        <v/>
      </c>
      <c r="Q95" s="815" t="str">
        <f>IF( 基本情報入力シート!Y117="","", 基本情報入力シート!Y117)</f>
        <v/>
      </c>
      <c r="R95" s="810"/>
      <c r="S95" s="816" t="str">
        <f>IF(B95="×","",IF( 基本情報入力シート!AB117="","", 基本情報入力シート!AB117))</f>
        <v/>
      </c>
      <c r="T95" s="817" t="str">
        <f>IF(B95="×","",IF( 基本情報入力シート!AA117="","", 基本情報入力シート!AA117))</f>
        <v/>
      </c>
      <c r="U95" s="818" t="str">
        <f>IF(B95="×","",IF(Q95="","",VLOOKUP(Q95,'【参考】数式用2-2'!$A$3:$C$24,3,FALSE)))</f>
        <v/>
      </c>
      <c r="V95" s="819" t="s">
        <v>200</v>
      </c>
      <c r="W95" s="820"/>
      <c r="X95" s="821" t="s">
        <v>201</v>
      </c>
      <c r="Y95" s="822"/>
      <c r="Z95" s="823" t="s">
        <v>202</v>
      </c>
      <c r="AA95" s="824"/>
      <c r="AB95" s="825" t="s">
        <v>201</v>
      </c>
      <c r="AC95" s="826"/>
      <c r="AD95" s="825" t="s">
        <v>203</v>
      </c>
      <c r="AE95" s="827" t="s">
        <v>204</v>
      </c>
      <c r="AF95" s="828" t="str">
        <f t="shared" si="6"/>
        <v/>
      </c>
      <c r="AG95" s="833" t="s">
        <v>205</v>
      </c>
      <c r="AH95" s="830" t="str">
        <f t="shared" si="7"/>
        <v/>
      </c>
      <c r="AI95" s="831"/>
      <c r="AJ95" s="832"/>
      <c r="AK95" s="831"/>
      <c r="AL95" s="832"/>
    </row>
    <row r="96" spans="1:38" ht="36.75" customHeight="1">
      <c r="A96" s="809">
        <f t="shared" si="8"/>
        <v>85</v>
      </c>
      <c r="B96" s="810"/>
      <c r="C96" s="811" t="str">
        <f>IF(基本情報入力シート!C118="","",基本情報入力シート!C118)</f>
        <v/>
      </c>
      <c r="D96" s="812" t="str">
        <f>IF(基本情報入力シート!D118="","",基本情報入力シート!D118)</f>
        <v/>
      </c>
      <c r="E96" s="812" t="str">
        <f>IF(基本情報入力シート!E118="","",基本情報入力シート!E118)</f>
        <v/>
      </c>
      <c r="F96" s="812" t="str">
        <f>IF(基本情報入力シート!F118="","",基本情報入力シート!F118)</f>
        <v/>
      </c>
      <c r="G96" s="812" t="str">
        <f>IF(基本情報入力シート!G118="","",基本情報入力シート!G118)</f>
        <v/>
      </c>
      <c r="H96" s="812" t="str">
        <f>IF(基本情報入力シート!H118="","",基本情報入力シート!H118)</f>
        <v/>
      </c>
      <c r="I96" s="812" t="str">
        <f>IF(基本情報入力シート!I118="","",基本情報入力シート!I118)</f>
        <v/>
      </c>
      <c r="J96" s="812" t="str">
        <f>IF(基本情報入力シート!J118="","",基本情報入力シート!J118)</f>
        <v/>
      </c>
      <c r="K96" s="812" t="str">
        <f>IF(基本情報入力シート!K118="","",基本情報入力シート!K118)</f>
        <v/>
      </c>
      <c r="L96" s="813" t="str">
        <f>IF(基本情報入力シート!L118="","",基本情報入力シート!L118)</f>
        <v/>
      </c>
      <c r="M96" s="814" t="str">
        <f>IF( 基本情報入力シート!M118="","", 基本情報入力シート!M118)</f>
        <v/>
      </c>
      <c r="N96" s="814" t="str">
        <f>IF( 基本情報入力シート!R118="","", 基本情報入力シート!R118)</f>
        <v/>
      </c>
      <c r="O96" s="814" t="str">
        <f>IF( 基本情報入力シート!W118="","", 基本情報入力シート!W118)</f>
        <v/>
      </c>
      <c r="P96" s="809" t="str">
        <f>IF( 基本情報入力シート!X118="","", 基本情報入力シート!X118)</f>
        <v/>
      </c>
      <c r="Q96" s="815" t="str">
        <f>IF( 基本情報入力シート!Y118="","", 基本情報入力シート!Y118)</f>
        <v/>
      </c>
      <c r="R96" s="810"/>
      <c r="S96" s="816" t="str">
        <f>IF(B96="×","",IF( 基本情報入力シート!AB118="","", 基本情報入力シート!AB118))</f>
        <v/>
      </c>
      <c r="T96" s="817" t="str">
        <f>IF(B96="×","",IF( 基本情報入力シート!AA118="","", 基本情報入力シート!AA118))</f>
        <v/>
      </c>
      <c r="U96" s="818" t="str">
        <f>IF(B96="×","",IF(Q96="","",VLOOKUP(Q96,'【参考】数式用2-2'!$A$3:$C$24,3,FALSE)))</f>
        <v/>
      </c>
      <c r="V96" s="819" t="s">
        <v>200</v>
      </c>
      <c r="W96" s="820"/>
      <c r="X96" s="821" t="s">
        <v>201</v>
      </c>
      <c r="Y96" s="822"/>
      <c r="Z96" s="823" t="s">
        <v>202</v>
      </c>
      <c r="AA96" s="824"/>
      <c r="AB96" s="825" t="s">
        <v>201</v>
      </c>
      <c r="AC96" s="826"/>
      <c r="AD96" s="825" t="s">
        <v>203</v>
      </c>
      <c r="AE96" s="827" t="s">
        <v>204</v>
      </c>
      <c r="AF96" s="828" t="str">
        <f t="shared" si="6"/>
        <v/>
      </c>
      <c r="AG96" s="833" t="s">
        <v>205</v>
      </c>
      <c r="AH96" s="830" t="str">
        <f t="shared" si="7"/>
        <v/>
      </c>
      <c r="AI96" s="831"/>
      <c r="AJ96" s="832"/>
      <c r="AK96" s="831"/>
      <c r="AL96" s="832"/>
    </row>
    <row r="97" spans="1:38" ht="36.75" customHeight="1">
      <c r="A97" s="809">
        <f t="shared" si="8"/>
        <v>86</v>
      </c>
      <c r="B97" s="810"/>
      <c r="C97" s="811" t="str">
        <f>IF(基本情報入力シート!C119="","",基本情報入力シート!C119)</f>
        <v/>
      </c>
      <c r="D97" s="812" t="str">
        <f>IF(基本情報入力シート!D119="","",基本情報入力シート!D119)</f>
        <v/>
      </c>
      <c r="E97" s="812" t="str">
        <f>IF(基本情報入力シート!E119="","",基本情報入力シート!E119)</f>
        <v/>
      </c>
      <c r="F97" s="812" t="str">
        <f>IF(基本情報入力シート!F119="","",基本情報入力シート!F119)</f>
        <v/>
      </c>
      <c r="G97" s="812" t="str">
        <f>IF(基本情報入力シート!G119="","",基本情報入力シート!G119)</f>
        <v/>
      </c>
      <c r="H97" s="812" t="str">
        <f>IF(基本情報入力シート!H119="","",基本情報入力シート!H119)</f>
        <v/>
      </c>
      <c r="I97" s="812" t="str">
        <f>IF(基本情報入力シート!I119="","",基本情報入力シート!I119)</f>
        <v/>
      </c>
      <c r="J97" s="812" t="str">
        <f>IF(基本情報入力シート!J119="","",基本情報入力シート!J119)</f>
        <v/>
      </c>
      <c r="K97" s="812" t="str">
        <f>IF(基本情報入力シート!K119="","",基本情報入力シート!K119)</f>
        <v/>
      </c>
      <c r="L97" s="813" t="str">
        <f>IF(基本情報入力シート!L119="","",基本情報入力シート!L119)</f>
        <v/>
      </c>
      <c r="M97" s="814" t="str">
        <f>IF( 基本情報入力シート!M119="","", 基本情報入力シート!M119)</f>
        <v/>
      </c>
      <c r="N97" s="814" t="str">
        <f>IF( 基本情報入力シート!R119="","", 基本情報入力シート!R119)</f>
        <v/>
      </c>
      <c r="O97" s="814" t="str">
        <f>IF( 基本情報入力シート!W119="","", 基本情報入力シート!W119)</f>
        <v/>
      </c>
      <c r="P97" s="809" t="str">
        <f>IF( 基本情報入力シート!X119="","", 基本情報入力シート!X119)</f>
        <v/>
      </c>
      <c r="Q97" s="815" t="str">
        <f>IF( 基本情報入力シート!Y119="","", 基本情報入力シート!Y119)</f>
        <v/>
      </c>
      <c r="R97" s="810"/>
      <c r="S97" s="816" t="str">
        <f>IF(B97="×","",IF( 基本情報入力シート!AB119="","", 基本情報入力シート!AB119))</f>
        <v/>
      </c>
      <c r="T97" s="817" t="str">
        <f>IF(B97="×","",IF( 基本情報入力シート!AA119="","", 基本情報入力シート!AA119))</f>
        <v/>
      </c>
      <c r="U97" s="818" t="str">
        <f>IF(B97="×","",IF(Q97="","",VLOOKUP(Q97,'【参考】数式用2-2'!$A$3:$C$24,3,FALSE)))</f>
        <v/>
      </c>
      <c r="V97" s="819" t="s">
        <v>200</v>
      </c>
      <c r="W97" s="820"/>
      <c r="X97" s="821" t="s">
        <v>201</v>
      </c>
      <c r="Y97" s="822"/>
      <c r="Z97" s="823" t="s">
        <v>202</v>
      </c>
      <c r="AA97" s="824"/>
      <c r="AB97" s="825" t="s">
        <v>201</v>
      </c>
      <c r="AC97" s="826"/>
      <c r="AD97" s="825" t="s">
        <v>203</v>
      </c>
      <c r="AE97" s="827" t="s">
        <v>204</v>
      </c>
      <c r="AF97" s="828" t="str">
        <f t="shared" si="6"/>
        <v/>
      </c>
      <c r="AG97" s="833" t="s">
        <v>205</v>
      </c>
      <c r="AH97" s="830" t="str">
        <f t="shared" si="7"/>
        <v/>
      </c>
      <c r="AI97" s="831"/>
      <c r="AJ97" s="832"/>
      <c r="AK97" s="831"/>
      <c r="AL97" s="832"/>
    </row>
    <row r="98" spans="1:38" ht="36.75" customHeight="1">
      <c r="A98" s="809">
        <f t="shared" si="8"/>
        <v>87</v>
      </c>
      <c r="B98" s="810"/>
      <c r="C98" s="811" t="str">
        <f>IF(基本情報入力シート!C120="","",基本情報入力シート!C120)</f>
        <v/>
      </c>
      <c r="D98" s="812" t="str">
        <f>IF(基本情報入力シート!D120="","",基本情報入力シート!D120)</f>
        <v/>
      </c>
      <c r="E98" s="812" t="str">
        <f>IF(基本情報入力シート!E120="","",基本情報入力シート!E120)</f>
        <v/>
      </c>
      <c r="F98" s="812" t="str">
        <f>IF(基本情報入力シート!F120="","",基本情報入力シート!F120)</f>
        <v/>
      </c>
      <c r="G98" s="812" t="str">
        <f>IF(基本情報入力シート!G120="","",基本情報入力シート!G120)</f>
        <v/>
      </c>
      <c r="H98" s="812" t="str">
        <f>IF(基本情報入力シート!H120="","",基本情報入力シート!H120)</f>
        <v/>
      </c>
      <c r="I98" s="812" t="str">
        <f>IF(基本情報入力シート!I120="","",基本情報入力シート!I120)</f>
        <v/>
      </c>
      <c r="J98" s="812" t="str">
        <f>IF(基本情報入力シート!J120="","",基本情報入力シート!J120)</f>
        <v/>
      </c>
      <c r="K98" s="812" t="str">
        <f>IF(基本情報入力シート!K120="","",基本情報入力シート!K120)</f>
        <v/>
      </c>
      <c r="L98" s="813" t="str">
        <f>IF(基本情報入力シート!L120="","",基本情報入力シート!L120)</f>
        <v/>
      </c>
      <c r="M98" s="814" t="str">
        <f>IF( 基本情報入力シート!M120="","", 基本情報入力シート!M120)</f>
        <v/>
      </c>
      <c r="N98" s="814" t="str">
        <f>IF( 基本情報入力シート!R120="","", 基本情報入力シート!R120)</f>
        <v/>
      </c>
      <c r="O98" s="814" t="str">
        <f>IF( 基本情報入力シート!W120="","", 基本情報入力シート!W120)</f>
        <v/>
      </c>
      <c r="P98" s="809" t="str">
        <f>IF( 基本情報入力シート!X120="","", 基本情報入力シート!X120)</f>
        <v/>
      </c>
      <c r="Q98" s="815" t="str">
        <f>IF( 基本情報入力シート!Y120="","", 基本情報入力シート!Y120)</f>
        <v/>
      </c>
      <c r="R98" s="810"/>
      <c r="S98" s="816" t="str">
        <f>IF(B98="×","",IF( 基本情報入力シート!AB120="","", 基本情報入力シート!AB120))</f>
        <v/>
      </c>
      <c r="T98" s="817" t="str">
        <f>IF(B98="×","",IF( 基本情報入力シート!AA120="","", 基本情報入力シート!AA120))</f>
        <v/>
      </c>
      <c r="U98" s="818" t="str">
        <f>IF(B98="×","",IF(Q98="","",VLOOKUP(Q98,'【参考】数式用2-2'!$A$3:$C$24,3,FALSE)))</f>
        <v/>
      </c>
      <c r="V98" s="819" t="s">
        <v>200</v>
      </c>
      <c r="W98" s="820"/>
      <c r="X98" s="821" t="s">
        <v>201</v>
      </c>
      <c r="Y98" s="822"/>
      <c r="Z98" s="823" t="s">
        <v>202</v>
      </c>
      <c r="AA98" s="824"/>
      <c r="AB98" s="825" t="s">
        <v>201</v>
      </c>
      <c r="AC98" s="826"/>
      <c r="AD98" s="825" t="s">
        <v>203</v>
      </c>
      <c r="AE98" s="827" t="s">
        <v>204</v>
      </c>
      <c r="AF98" s="828" t="str">
        <f t="shared" si="6"/>
        <v/>
      </c>
      <c r="AG98" s="833" t="s">
        <v>205</v>
      </c>
      <c r="AH98" s="830" t="str">
        <f t="shared" si="7"/>
        <v/>
      </c>
      <c r="AI98" s="831"/>
      <c r="AJ98" s="832"/>
      <c r="AK98" s="831"/>
      <c r="AL98" s="832"/>
    </row>
    <row r="99" spans="1:38" ht="36.75" customHeight="1">
      <c r="A99" s="809">
        <f t="shared" si="8"/>
        <v>88</v>
      </c>
      <c r="B99" s="810"/>
      <c r="C99" s="811" t="str">
        <f>IF(基本情報入力シート!C121="","",基本情報入力シート!C121)</f>
        <v/>
      </c>
      <c r="D99" s="812" t="str">
        <f>IF(基本情報入力シート!D121="","",基本情報入力シート!D121)</f>
        <v/>
      </c>
      <c r="E99" s="812" t="str">
        <f>IF(基本情報入力シート!E121="","",基本情報入力シート!E121)</f>
        <v/>
      </c>
      <c r="F99" s="812" t="str">
        <f>IF(基本情報入力シート!F121="","",基本情報入力シート!F121)</f>
        <v/>
      </c>
      <c r="G99" s="812" t="str">
        <f>IF(基本情報入力シート!G121="","",基本情報入力シート!G121)</f>
        <v/>
      </c>
      <c r="H99" s="812" t="str">
        <f>IF(基本情報入力シート!H121="","",基本情報入力シート!H121)</f>
        <v/>
      </c>
      <c r="I99" s="812" t="str">
        <f>IF(基本情報入力シート!I121="","",基本情報入力シート!I121)</f>
        <v/>
      </c>
      <c r="J99" s="812" t="str">
        <f>IF(基本情報入力シート!J121="","",基本情報入力シート!J121)</f>
        <v/>
      </c>
      <c r="K99" s="812" t="str">
        <f>IF(基本情報入力シート!K121="","",基本情報入力シート!K121)</f>
        <v/>
      </c>
      <c r="L99" s="813" t="str">
        <f>IF(基本情報入力シート!L121="","",基本情報入力シート!L121)</f>
        <v/>
      </c>
      <c r="M99" s="814" t="str">
        <f>IF( 基本情報入力シート!M121="","", 基本情報入力シート!M121)</f>
        <v/>
      </c>
      <c r="N99" s="814" t="str">
        <f>IF( 基本情報入力シート!R121="","", 基本情報入力シート!R121)</f>
        <v/>
      </c>
      <c r="O99" s="814" t="str">
        <f>IF( 基本情報入力シート!W121="","", 基本情報入力シート!W121)</f>
        <v/>
      </c>
      <c r="P99" s="809" t="str">
        <f>IF( 基本情報入力シート!X121="","", 基本情報入力シート!X121)</f>
        <v/>
      </c>
      <c r="Q99" s="815" t="str">
        <f>IF( 基本情報入力シート!Y121="","", 基本情報入力シート!Y121)</f>
        <v/>
      </c>
      <c r="R99" s="810"/>
      <c r="S99" s="816" t="str">
        <f>IF(B99="×","",IF( 基本情報入力シート!AB121="","", 基本情報入力シート!AB121))</f>
        <v/>
      </c>
      <c r="T99" s="817" t="str">
        <f>IF(B99="×","",IF( 基本情報入力シート!AA121="","", 基本情報入力シート!AA121))</f>
        <v/>
      </c>
      <c r="U99" s="818" t="str">
        <f>IF(B99="×","",IF(Q99="","",VLOOKUP(Q99,'【参考】数式用2-2'!$A$3:$C$24,3,FALSE)))</f>
        <v/>
      </c>
      <c r="V99" s="819" t="s">
        <v>200</v>
      </c>
      <c r="W99" s="820"/>
      <c r="X99" s="821" t="s">
        <v>201</v>
      </c>
      <c r="Y99" s="822"/>
      <c r="Z99" s="823" t="s">
        <v>202</v>
      </c>
      <c r="AA99" s="824"/>
      <c r="AB99" s="825" t="s">
        <v>201</v>
      </c>
      <c r="AC99" s="826"/>
      <c r="AD99" s="825" t="s">
        <v>203</v>
      </c>
      <c r="AE99" s="827" t="s">
        <v>204</v>
      </c>
      <c r="AF99" s="828" t="str">
        <f t="shared" si="6"/>
        <v/>
      </c>
      <c r="AG99" s="833" t="s">
        <v>205</v>
      </c>
      <c r="AH99" s="830" t="str">
        <f t="shared" si="7"/>
        <v/>
      </c>
      <c r="AI99" s="831"/>
      <c r="AJ99" s="832"/>
      <c r="AK99" s="831"/>
      <c r="AL99" s="832"/>
    </row>
    <row r="100" spans="1:38" ht="36.75" customHeight="1">
      <c r="A100" s="809">
        <f t="shared" si="8"/>
        <v>89</v>
      </c>
      <c r="B100" s="810"/>
      <c r="C100" s="811" t="str">
        <f>IF(基本情報入力シート!C122="","",基本情報入力シート!C122)</f>
        <v/>
      </c>
      <c r="D100" s="812" t="str">
        <f>IF(基本情報入力シート!D122="","",基本情報入力シート!D122)</f>
        <v/>
      </c>
      <c r="E100" s="812" t="str">
        <f>IF(基本情報入力シート!E122="","",基本情報入力シート!E122)</f>
        <v/>
      </c>
      <c r="F100" s="812" t="str">
        <f>IF(基本情報入力シート!F122="","",基本情報入力シート!F122)</f>
        <v/>
      </c>
      <c r="G100" s="812" t="str">
        <f>IF(基本情報入力シート!G122="","",基本情報入力シート!G122)</f>
        <v/>
      </c>
      <c r="H100" s="812" t="str">
        <f>IF(基本情報入力シート!H122="","",基本情報入力シート!H122)</f>
        <v/>
      </c>
      <c r="I100" s="812" t="str">
        <f>IF(基本情報入力シート!I122="","",基本情報入力シート!I122)</f>
        <v/>
      </c>
      <c r="J100" s="812" t="str">
        <f>IF(基本情報入力シート!J122="","",基本情報入力シート!J122)</f>
        <v/>
      </c>
      <c r="K100" s="812" t="str">
        <f>IF(基本情報入力シート!K122="","",基本情報入力シート!K122)</f>
        <v/>
      </c>
      <c r="L100" s="813" t="str">
        <f>IF(基本情報入力シート!L122="","",基本情報入力シート!L122)</f>
        <v/>
      </c>
      <c r="M100" s="814" t="str">
        <f>IF( 基本情報入力シート!M122="","", 基本情報入力シート!M122)</f>
        <v/>
      </c>
      <c r="N100" s="814" t="str">
        <f>IF( 基本情報入力シート!R122="","", 基本情報入力シート!R122)</f>
        <v/>
      </c>
      <c r="O100" s="814" t="str">
        <f>IF( 基本情報入力シート!W122="","", 基本情報入力シート!W122)</f>
        <v/>
      </c>
      <c r="P100" s="809" t="str">
        <f>IF( 基本情報入力シート!X122="","", 基本情報入力シート!X122)</f>
        <v/>
      </c>
      <c r="Q100" s="815" t="str">
        <f>IF( 基本情報入力シート!Y122="","", 基本情報入力シート!Y122)</f>
        <v/>
      </c>
      <c r="R100" s="810"/>
      <c r="S100" s="816" t="str">
        <f>IF(B100="×","",IF( 基本情報入力シート!AB122="","", 基本情報入力シート!AB122))</f>
        <v/>
      </c>
      <c r="T100" s="817" t="str">
        <f>IF(B100="×","",IF( 基本情報入力シート!AA122="","", 基本情報入力シート!AA122))</f>
        <v/>
      </c>
      <c r="U100" s="818" t="str">
        <f>IF(B100="×","",IF(Q100="","",VLOOKUP(Q100,'【参考】数式用2-2'!$A$3:$C$24,3,FALSE)))</f>
        <v/>
      </c>
      <c r="V100" s="819" t="s">
        <v>200</v>
      </c>
      <c r="W100" s="820"/>
      <c r="X100" s="821" t="s">
        <v>201</v>
      </c>
      <c r="Y100" s="822"/>
      <c r="Z100" s="823" t="s">
        <v>202</v>
      </c>
      <c r="AA100" s="824"/>
      <c r="AB100" s="825" t="s">
        <v>201</v>
      </c>
      <c r="AC100" s="826"/>
      <c r="AD100" s="825" t="s">
        <v>203</v>
      </c>
      <c r="AE100" s="827" t="s">
        <v>204</v>
      </c>
      <c r="AF100" s="828" t="str">
        <f t="shared" si="6"/>
        <v/>
      </c>
      <c r="AG100" s="833" t="s">
        <v>205</v>
      </c>
      <c r="AH100" s="830" t="str">
        <f t="shared" si="7"/>
        <v/>
      </c>
      <c r="AI100" s="831"/>
      <c r="AJ100" s="832"/>
      <c r="AK100" s="831"/>
      <c r="AL100" s="832"/>
    </row>
    <row r="101" spans="1:38" ht="36.75" customHeight="1">
      <c r="A101" s="809">
        <f t="shared" si="8"/>
        <v>90</v>
      </c>
      <c r="B101" s="810"/>
      <c r="C101" s="811" t="str">
        <f>IF(基本情報入力シート!C123="","",基本情報入力シート!C123)</f>
        <v/>
      </c>
      <c r="D101" s="812" t="str">
        <f>IF(基本情報入力シート!D123="","",基本情報入力シート!D123)</f>
        <v/>
      </c>
      <c r="E101" s="812" t="str">
        <f>IF(基本情報入力シート!E123="","",基本情報入力シート!E123)</f>
        <v/>
      </c>
      <c r="F101" s="812" t="str">
        <f>IF(基本情報入力シート!F123="","",基本情報入力シート!F123)</f>
        <v/>
      </c>
      <c r="G101" s="812" t="str">
        <f>IF(基本情報入力シート!G123="","",基本情報入力シート!G123)</f>
        <v/>
      </c>
      <c r="H101" s="812" t="str">
        <f>IF(基本情報入力シート!H123="","",基本情報入力シート!H123)</f>
        <v/>
      </c>
      <c r="I101" s="812" t="str">
        <f>IF(基本情報入力シート!I123="","",基本情報入力シート!I123)</f>
        <v/>
      </c>
      <c r="J101" s="812" t="str">
        <f>IF(基本情報入力シート!J123="","",基本情報入力シート!J123)</f>
        <v/>
      </c>
      <c r="K101" s="812" t="str">
        <f>IF(基本情報入力シート!K123="","",基本情報入力シート!K123)</f>
        <v/>
      </c>
      <c r="L101" s="813" t="str">
        <f>IF(基本情報入力シート!L123="","",基本情報入力シート!L123)</f>
        <v/>
      </c>
      <c r="M101" s="814" t="str">
        <f>IF( 基本情報入力シート!M123="","", 基本情報入力シート!M123)</f>
        <v/>
      </c>
      <c r="N101" s="814" t="str">
        <f>IF( 基本情報入力シート!R123="","", 基本情報入力シート!R123)</f>
        <v/>
      </c>
      <c r="O101" s="814" t="str">
        <f>IF( 基本情報入力シート!W123="","", 基本情報入力シート!W123)</f>
        <v/>
      </c>
      <c r="P101" s="809" t="str">
        <f>IF( 基本情報入力シート!X123="","", 基本情報入力シート!X123)</f>
        <v/>
      </c>
      <c r="Q101" s="815" t="str">
        <f>IF( 基本情報入力シート!Y123="","", 基本情報入力シート!Y123)</f>
        <v/>
      </c>
      <c r="R101" s="810"/>
      <c r="S101" s="816" t="str">
        <f>IF(B101="×","",IF( 基本情報入力シート!AB123="","", 基本情報入力シート!AB123))</f>
        <v/>
      </c>
      <c r="T101" s="817" t="str">
        <f>IF(B101="×","",IF( 基本情報入力シート!AA123="","", 基本情報入力シート!AA123))</f>
        <v/>
      </c>
      <c r="U101" s="818" t="str">
        <f>IF(B101="×","",IF(Q101="","",VLOOKUP(Q101,'【参考】数式用2-2'!$A$3:$C$24,3,FALSE)))</f>
        <v/>
      </c>
      <c r="V101" s="819" t="s">
        <v>200</v>
      </c>
      <c r="W101" s="820"/>
      <c r="X101" s="821" t="s">
        <v>201</v>
      </c>
      <c r="Y101" s="822"/>
      <c r="Z101" s="823" t="s">
        <v>202</v>
      </c>
      <c r="AA101" s="824"/>
      <c r="AB101" s="825" t="s">
        <v>201</v>
      </c>
      <c r="AC101" s="826"/>
      <c r="AD101" s="825" t="s">
        <v>203</v>
      </c>
      <c r="AE101" s="827" t="s">
        <v>204</v>
      </c>
      <c r="AF101" s="828" t="str">
        <f t="shared" si="6"/>
        <v/>
      </c>
      <c r="AG101" s="833" t="s">
        <v>205</v>
      </c>
      <c r="AH101" s="830" t="str">
        <f t="shared" si="7"/>
        <v/>
      </c>
      <c r="AI101" s="831"/>
      <c r="AJ101" s="832"/>
      <c r="AK101" s="831"/>
      <c r="AL101" s="832"/>
    </row>
    <row r="102" spans="1:38" ht="36.75" customHeight="1">
      <c r="A102" s="809">
        <f t="shared" si="8"/>
        <v>91</v>
      </c>
      <c r="B102" s="810"/>
      <c r="C102" s="811" t="str">
        <f>IF(基本情報入力シート!C124="","",基本情報入力シート!C124)</f>
        <v/>
      </c>
      <c r="D102" s="812" t="str">
        <f>IF(基本情報入力シート!D124="","",基本情報入力シート!D124)</f>
        <v/>
      </c>
      <c r="E102" s="812" t="str">
        <f>IF(基本情報入力シート!E124="","",基本情報入力シート!E124)</f>
        <v/>
      </c>
      <c r="F102" s="812" t="str">
        <f>IF(基本情報入力シート!F124="","",基本情報入力シート!F124)</f>
        <v/>
      </c>
      <c r="G102" s="812" t="str">
        <f>IF(基本情報入力シート!G124="","",基本情報入力シート!G124)</f>
        <v/>
      </c>
      <c r="H102" s="812" t="str">
        <f>IF(基本情報入力シート!H124="","",基本情報入力シート!H124)</f>
        <v/>
      </c>
      <c r="I102" s="812" t="str">
        <f>IF(基本情報入力シート!I124="","",基本情報入力シート!I124)</f>
        <v/>
      </c>
      <c r="J102" s="812" t="str">
        <f>IF(基本情報入力シート!J124="","",基本情報入力シート!J124)</f>
        <v/>
      </c>
      <c r="K102" s="812" t="str">
        <f>IF(基本情報入力シート!K124="","",基本情報入力シート!K124)</f>
        <v/>
      </c>
      <c r="L102" s="813" t="str">
        <f>IF(基本情報入力シート!L124="","",基本情報入力シート!L124)</f>
        <v/>
      </c>
      <c r="M102" s="814" t="str">
        <f>IF( 基本情報入力シート!M124="","", 基本情報入力シート!M124)</f>
        <v/>
      </c>
      <c r="N102" s="814" t="str">
        <f>IF( 基本情報入力シート!R124="","", 基本情報入力シート!R124)</f>
        <v/>
      </c>
      <c r="O102" s="814" t="str">
        <f>IF( 基本情報入力シート!W124="","", 基本情報入力シート!W124)</f>
        <v/>
      </c>
      <c r="P102" s="809" t="str">
        <f>IF( 基本情報入力シート!X124="","", 基本情報入力シート!X124)</f>
        <v/>
      </c>
      <c r="Q102" s="815" t="str">
        <f>IF( 基本情報入力シート!Y124="","", 基本情報入力シート!Y124)</f>
        <v/>
      </c>
      <c r="R102" s="810"/>
      <c r="S102" s="816" t="str">
        <f>IF(B102="×","",IF( 基本情報入力シート!AB124="","", 基本情報入力シート!AB124))</f>
        <v/>
      </c>
      <c r="T102" s="817" t="str">
        <f>IF(B102="×","",IF( 基本情報入力シート!AA124="","", 基本情報入力シート!AA124))</f>
        <v/>
      </c>
      <c r="U102" s="818" t="str">
        <f>IF(B102="×","",IF(Q102="","",VLOOKUP(Q102,'【参考】数式用2-2'!$A$3:$C$24,3,FALSE)))</f>
        <v/>
      </c>
      <c r="V102" s="819" t="s">
        <v>200</v>
      </c>
      <c r="W102" s="820"/>
      <c r="X102" s="821" t="s">
        <v>201</v>
      </c>
      <c r="Y102" s="822"/>
      <c r="Z102" s="823" t="s">
        <v>202</v>
      </c>
      <c r="AA102" s="824"/>
      <c r="AB102" s="825" t="s">
        <v>201</v>
      </c>
      <c r="AC102" s="826"/>
      <c r="AD102" s="825" t="s">
        <v>203</v>
      </c>
      <c r="AE102" s="827" t="s">
        <v>204</v>
      </c>
      <c r="AF102" s="828" t="str">
        <f t="shared" si="6"/>
        <v/>
      </c>
      <c r="AG102" s="833" t="s">
        <v>205</v>
      </c>
      <c r="AH102" s="830" t="str">
        <f t="shared" si="7"/>
        <v/>
      </c>
      <c r="AI102" s="831"/>
      <c r="AJ102" s="832"/>
      <c r="AK102" s="831"/>
      <c r="AL102" s="832"/>
    </row>
    <row r="103" spans="1:38" ht="36.75" customHeight="1">
      <c r="A103" s="809">
        <f t="shared" si="8"/>
        <v>92</v>
      </c>
      <c r="B103" s="810"/>
      <c r="C103" s="811" t="str">
        <f>IF(基本情報入力シート!C125="","",基本情報入力シート!C125)</f>
        <v/>
      </c>
      <c r="D103" s="812" t="str">
        <f>IF(基本情報入力シート!D125="","",基本情報入力シート!D125)</f>
        <v/>
      </c>
      <c r="E103" s="812" t="str">
        <f>IF(基本情報入力シート!E125="","",基本情報入力シート!E125)</f>
        <v/>
      </c>
      <c r="F103" s="812" t="str">
        <f>IF(基本情報入力シート!F125="","",基本情報入力シート!F125)</f>
        <v/>
      </c>
      <c r="G103" s="812" t="str">
        <f>IF(基本情報入力シート!G125="","",基本情報入力シート!G125)</f>
        <v/>
      </c>
      <c r="H103" s="812" t="str">
        <f>IF(基本情報入力シート!H125="","",基本情報入力シート!H125)</f>
        <v/>
      </c>
      <c r="I103" s="812" t="str">
        <f>IF(基本情報入力シート!I125="","",基本情報入力シート!I125)</f>
        <v/>
      </c>
      <c r="J103" s="812" t="str">
        <f>IF(基本情報入力シート!J125="","",基本情報入力シート!J125)</f>
        <v/>
      </c>
      <c r="K103" s="812" t="str">
        <f>IF(基本情報入力シート!K125="","",基本情報入力シート!K125)</f>
        <v/>
      </c>
      <c r="L103" s="813" t="str">
        <f>IF(基本情報入力シート!L125="","",基本情報入力シート!L125)</f>
        <v/>
      </c>
      <c r="M103" s="814" t="str">
        <f>IF( 基本情報入力シート!M125="","", 基本情報入力シート!M125)</f>
        <v/>
      </c>
      <c r="N103" s="814" t="str">
        <f>IF( 基本情報入力シート!R125="","", 基本情報入力シート!R125)</f>
        <v/>
      </c>
      <c r="O103" s="814" t="str">
        <f>IF( 基本情報入力シート!W125="","", 基本情報入力シート!W125)</f>
        <v/>
      </c>
      <c r="P103" s="809" t="str">
        <f>IF( 基本情報入力シート!X125="","", 基本情報入力シート!X125)</f>
        <v/>
      </c>
      <c r="Q103" s="815" t="str">
        <f>IF( 基本情報入力シート!Y125="","", 基本情報入力シート!Y125)</f>
        <v/>
      </c>
      <c r="R103" s="810"/>
      <c r="S103" s="816" t="str">
        <f>IF(B103="×","",IF( 基本情報入力シート!AB125="","", 基本情報入力シート!AB125))</f>
        <v/>
      </c>
      <c r="T103" s="817" t="str">
        <f>IF(B103="×","",IF( 基本情報入力シート!AA125="","", 基本情報入力シート!AA125))</f>
        <v/>
      </c>
      <c r="U103" s="818" t="str">
        <f>IF(B103="×","",IF(Q103="","",VLOOKUP(Q103,'【参考】数式用2-2'!$A$3:$C$24,3,FALSE)))</f>
        <v/>
      </c>
      <c r="V103" s="819" t="s">
        <v>200</v>
      </c>
      <c r="W103" s="820"/>
      <c r="X103" s="821" t="s">
        <v>201</v>
      </c>
      <c r="Y103" s="822"/>
      <c r="Z103" s="823" t="s">
        <v>202</v>
      </c>
      <c r="AA103" s="824"/>
      <c r="AB103" s="825" t="s">
        <v>201</v>
      </c>
      <c r="AC103" s="826"/>
      <c r="AD103" s="825" t="s">
        <v>203</v>
      </c>
      <c r="AE103" s="827" t="s">
        <v>204</v>
      </c>
      <c r="AF103" s="828" t="str">
        <f t="shared" si="6"/>
        <v/>
      </c>
      <c r="AG103" s="833" t="s">
        <v>205</v>
      </c>
      <c r="AH103" s="830" t="str">
        <f t="shared" si="7"/>
        <v/>
      </c>
      <c r="AI103" s="831"/>
      <c r="AJ103" s="832"/>
      <c r="AK103" s="831"/>
      <c r="AL103" s="832"/>
    </row>
    <row r="104" spans="1:38" ht="36.75" customHeight="1">
      <c r="A104" s="809">
        <f t="shared" si="8"/>
        <v>93</v>
      </c>
      <c r="B104" s="810"/>
      <c r="C104" s="811" t="str">
        <f>IF(基本情報入力シート!C126="","",基本情報入力シート!C126)</f>
        <v/>
      </c>
      <c r="D104" s="812" t="str">
        <f>IF(基本情報入力シート!D126="","",基本情報入力シート!D126)</f>
        <v/>
      </c>
      <c r="E104" s="812" t="str">
        <f>IF(基本情報入力シート!E126="","",基本情報入力シート!E126)</f>
        <v/>
      </c>
      <c r="F104" s="812" t="str">
        <f>IF(基本情報入力シート!F126="","",基本情報入力シート!F126)</f>
        <v/>
      </c>
      <c r="G104" s="812" t="str">
        <f>IF(基本情報入力シート!G126="","",基本情報入力シート!G126)</f>
        <v/>
      </c>
      <c r="H104" s="812" t="str">
        <f>IF(基本情報入力シート!H126="","",基本情報入力シート!H126)</f>
        <v/>
      </c>
      <c r="I104" s="812" t="str">
        <f>IF(基本情報入力シート!I126="","",基本情報入力シート!I126)</f>
        <v/>
      </c>
      <c r="J104" s="812" t="str">
        <f>IF(基本情報入力シート!J126="","",基本情報入力シート!J126)</f>
        <v/>
      </c>
      <c r="K104" s="812" t="str">
        <f>IF(基本情報入力シート!K126="","",基本情報入力シート!K126)</f>
        <v/>
      </c>
      <c r="L104" s="813" t="str">
        <f>IF(基本情報入力シート!L126="","",基本情報入力シート!L126)</f>
        <v/>
      </c>
      <c r="M104" s="814" t="str">
        <f>IF( 基本情報入力シート!M126="","", 基本情報入力シート!M126)</f>
        <v/>
      </c>
      <c r="N104" s="814" t="str">
        <f>IF( 基本情報入力シート!R126="","", 基本情報入力シート!R126)</f>
        <v/>
      </c>
      <c r="O104" s="814" t="str">
        <f>IF( 基本情報入力シート!W126="","", 基本情報入力シート!W126)</f>
        <v/>
      </c>
      <c r="P104" s="809" t="str">
        <f>IF( 基本情報入力シート!X126="","", 基本情報入力シート!X126)</f>
        <v/>
      </c>
      <c r="Q104" s="815" t="str">
        <f>IF( 基本情報入力シート!Y126="","", 基本情報入力シート!Y126)</f>
        <v/>
      </c>
      <c r="R104" s="810"/>
      <c r="S104" s="816" t="str">
        <f>IF(B104="×","",IF( 基本情報入力シート!AB126="","", 基本情報入力シート!AB126))</f>
        <v/>
      </c>
      <c r="T104" s="817" t="str">
        <f>IF(B104="×","",IF( 基本情報入力シート!AA126="","", 基本情報入力シート!AA126))</f>
        <v/>
      </c>
      <c r="U104" s="818" t="str">
        <f>IF(B104="×","",IF(Q104="","",VLOOKUP(Q104,'【参考】数式用2-2'!$A$3:$C$24,3,FALSE)))</f>
        <v/>
      </c>
      <c r="V104" s="819" t="s">
        <v>200</v>
      </c>
      <c r="W104" s="820"/>
      <c r="X104" s="821" t="s">
        <v>201</v>
      </c>
      <c r="Y104" s="822"/>
      <c r="Z104" s="823" t="s">
        <v>202</v>
      </c>
      <c r="AA104" s="824"/>
      <c r="AB104" s="825" t="s">
        <v>201</v>
      </c>
      <c r="AC104" s="826"/>
      <c r="AD104" s="825" t="s">
        <v>203</v>
      </c>
      <c r="AE104" s="827" t="s">
        <v>204</v>
      </c>
      <c r="AF104" s="828" t="str">
        <f t="shared" si="6"/>
        <v/>
      </c>
      <c r="AG104" s="833" t="s">
        <v>205</v>
      </c>
      <c r="AH104" s="830" t="str">
        <f t="shared" si="7"/>
        <v/>
      </c>
      <c r="AI104" s="831"/>
      <c r="AJ104" s="832"/>
      <c r="AK104" s="831"/>
      <c r="AL104" s="832"/>
    </row>
    <row r="105" spans="1:38" ht="36.75" customHeight="1">
      <c r="A105" s="809">
        <f t="shared" si="8"/>
        <v>94</v>
      </c>
      <c r="B105" s="810"/>
      <c r="C105" s="811" t="str">
        <f>IF(基本情報入力シート!C127="","",基本情報入力シート!C127)</f>
        <v/>
      </c>
      <c r="D105" s="812" t="str">
        <f>IF(基本情報入力シート!D127="","",基本情報入力シート!D127)</f>
        <v/>
      </c>
      <c r="E105" s="812" t="str">
        <f>IF(基本情報入力シート!E127="","",基本情報入力シート!E127)</f>
        <v/>
      </c>
      <c r="F105" s="812" t="str">
        <f>IF(基本情報入力シート!F127="","",基本情報入力シート!F127)</f>
        <v/>
      </c>
      <c r="G105" s="812" t="str">
        <f>IF(基本情報入力シート!G127="","",基本情報入力シート!G127)</f>
        <v/>
      </c>
      <c r="H105" s="812" t="str">
        <f>IF(基本情報入力シート!H127="","",基本情報入力シート!H127)</f>
        <v/>
      </c>
      <c r="I105" s="812" t="str">
        <f>IF(基本情報入力シート!I127="","",基本情報入力シート!I127)</f>
        <v/>
      </c>
      <c r="J105" s="812" t="str">
        <f>IF(基本情報入力シート!J127="","",基本情報入力シート!J127)</f>
        <v/>
      </c>
      <c r="K105" s="812" t="str">
        <f>IF(基本情報入力シート!K127="","",基本情報入力シート!K127)</f>
        <v/>
      </c>
      <c r="L105" s="813" t="str">
        <f>IF(基本情報入力シート!L127="","",基本情報入力シート!L127)</f>
        <v/>
      </c>
      <c r="M105" s="814" t="str">
        <f>IF( 基本情報入力シート!M127="","", 基本情報入力シート!M127)</f>
        <v/>
      </c>
      <c r="N105" s="814" t="str">
        <f>IF( 基本情報入力シート!R127="","", 基本情報入力シート!R127)</f>
        <v/>
      </c>
      <c r="O105" s="814" t="str">
        <f>IF( 基本情報入力シート!W127="","", 基本情報入力シート!W127)</f>
        <v/>
      </c>
      <c r="P105" s="809" t="str">
        <f>IF( 基本情報入力シート!X127="","", 基本情報入力シート!X127)</f>
        <v/>
      </c>
      <c r="Q105" s="815" t="str">
        <f>IF( 基本情報入力シート!Y127="","", 基本情報入力シート!Y127)</f>
        <v/>
      </c>
      <c r="R105" s="810"/>
      <c r="S105" s="816" t="str">
        <f>IF(B105="×","",IF( 基本情報入力シート!AB127="","", 基本情報入力シート!AB127))</f>
        <v/>
      </c>
      <c r="T105" s="817" t="str">
        <f>IF(B105="×","",IF( 基本情報入力シート!AA127="","", 基本情報入力シート!AA127))</f>
        <v/>
      </c>
      <c r="U105" s="818" t="str">
        <f>IF(B105="×","",IF(Q105="","",VLOOKUP(Q105,'【参考】数式用2-2'!$A$3:$C$24,3,FALSE)))</f>
        <v/>
      </c>
      <c r="V105" s="819" t="s">
        <v>200</v>
      </c>
      <c r="W105" s="820"/>
      <c r="X105" s="821" t="s">
        <v>201</v>
      </c>
      <c r="Y105" s="822"/>
      <c r="Z105" s="823" t="s">
        <v>202</v>
      </c>
      <c r="AA105" s="824"/>
      <c r="AB105" s="825" t="s">
        <v>201</v>
      </c>
      <c r="AC105" s="826"/>
      <c r="AD105" s="825" t="s">
        <v>203</v>
      </c>
      <c r="AE105" s="827" t="s">
        <v>204</v>
      </c>
      <c r="AF105" s="828" t="str">
        <f t="shared" si="6"/>
        <v/>
      </c>
      <c r="AG105" s="833" t="s">
        <v>205</v>
      </c>
      <c r="AH105" s="830" t="str">
        <f t="shared" si="7"/>
        <v/>
      </c>
      <c r="AI105" s="831"/>
      <c r="AJ105" s="832"/>
      <c r="AK105" s="831"/>
      <c r="AL105" s="832"/>
    </row>
    <row r="106" spans="1:38" ht="36.75" customHeight="1">
      <c r="A106" s="809">
        <f t="shared" si="8"/>
        <v>95</v>
      </c>
      <c r="B106" s="810"/>
      <c r="C106" s="811" t="str">
        <f>IF(基本情報入力シート!C128="","",基本情報入力シート!C128)</f>
        <v/>
      </c>
      <c r="D106" s="812" t="str">
        <f>IF(基本情報入力シート!D128="","",基本情報入力シート!D128)</f>
        <v/>
      </c>
      <c r="E106" s="812" t="str">
        <f>IF(基本情報入力シート!E128="","",基本情報入力シート!E128)</f>
        <v/>
      </c>
      <c r="F106" s="812" t="str">
        <f>IF(基本情報入力シート!F128="","",基本情報入力シート!F128)</f>
        <v/>
      </c>
      <c r="G106" s="812" t="str">
        <f>IF(基本情報入力シート!G128="","",基本情報入力シート!G128)</f>
        <v/>
      </c>
      <c r="H106" s="812" t="str">
        <f>IF(基本情報入力シート!H128="","",基本情報入力シート!H128)</f>
        <v/>
      </c>
      <c r="I106" s="812" t="str">
        <f>IF(基本情報入力シート!I128="","",基本情報入力シート!I128)</f>
        <v/>
      </c>
      <c r="J106" s="812" t="str">
        <f>IF(基本情報入力シート!J128="","",基本情報入力シート!J128)</f>
        <v/>
      </c>
      <c r="K106" s="812" t="str">
        <f>IF(基本情報入力シート!K128="","",基本情報入力シート!K128)</f>
        <v/>
      </c>
      <c r="L106" s="813" t="str">
        <f>IF(基本情報入力シート!L128="","",基本情報入力シート!L128)</f>
        <v/>
      </c>
      <c r="M106" s="814" t="str">
        <f>IF( 基本情報入力シート!M128="","", 基本情報入力シート!M128)</f>
        <v/>
      </c>
      <c r="N106" s="814" t="str">
        <f>IF( 基本情報入力シート!R128="","", 基本情報入力シート!R128)</f>
        <v/>
      </c>
      <c r="O106" s="814" t="str">
        <f>IF( 基本情報入力シート!W128="","", 基本情報入力シート!W128)</f>
        <v/>
      </c>
      <c r="P106" s="809" t="str">
        <f>IF( 基本情報入力シート!X128="","", 基本情報入力シート!X128)</f>
        <v/>
      </c>
      <c r="Q106" s="815" t="str">
        <f>IF( 基本情報入力シート!Y128="","", 基本情報入力シート!Y128)</f>
        <v/>
      </c>
      <c r="R106" s="810"/>
      <c r="S106" s="816" t="str">
        <f>IF(B106="×","",IF( 基本情報入力シート!AB128="","", 基本情報入力シート!AB128))</f>
        <v/>
      </c>
      <c r="T106" s="817" t="str">
        <f>IF(B106="×","",IF( 基本情報入力シート!AA128="","", 基本情報入力シート!AA128))</f>
        <v/>
      </c>
      <c r="U106" s="818" t="str">
        <f>IF(B106="×","",IF(Q106="","",VLOOKUP(Q106,'【参考】数式用2-2'!$A$3:$C$24,3,FALSE)))</f>
        <v/>
      </c>
      <c r="V106" s="819" t="s">
        <v>200</v>
      </c>
      <c r="W106" s="820"/>
      <c r="X106" s="821" t="s">
        <v>201</v>
      </c>
      <c r="Y106" s="822"/>
      <c r="Z106" s="823" t="s">
        <v>202</v>
      </c>
      <c r="AA106" s="824"/>
      <c r="AB106" s="825" t="s">
        <v>201</v>
      </c>
      <c r="AC106" s="826"/>
      <c r="AD106" s="825" t="s">
        <v>203</v>
      </c>
      <c r="AE106" s="827" t="s">
        <v>204</v>
      </c>
      <c r="AF106" s="828" t="str">
        <f t="shared" si="6"/>
        <v/>
      </c>
      <c r="AG106" s="833" t="s">
        <v>205</v>
      </c>
      <c r="AH106" s="830" t="str">
        <f t="shared" si="7"/>
        <v/>
      </c>
      <c r="AI106" s="831"/>
      <c r="AJ106" s="832"/>
      <c r="AK106" s="831"/>
      <c r="AL106" s="832"/>
    </row>
    <row r="107" spans="1:38" ht="36.75" customHeight="1">
      <c r="A107" s="809">
        <f t="shared" si="8"/>
        <v>96</v>
      </c>
      <c r="B107" s="810"/>
      <c r="C107" s="811" t="str">
        <f>IF(基本情報入力シート!C129="","",基本情報入力シート!C129)</f>
        <v/>
      </c>
      <c r="D107" s="812" t="str">
        <f>IF(基本情報入力シート!D129="","",基本情報入力シート!D129)</f>
        <v/>
      </c>
      <c r="E107" s="812" t="str">
        <f>IF(基本情報入力シート!E129="","",基本情報入力シート!E129)</f>
        <v/>
      </c>
      <c r="F107" s="812" t="str">
        <f>IF(基本情報入力シート!F129="","",基本情報入力シート!F129)</f>
        <v/>
      </c>
      <c r="G107" s="812" t="str">
        <f>IF(基本情報入力シート!G129="","",基本情報入力シート!G129)</f>
        <v/>
      </c>
      <c r="H107" s="812" t="str">
        <f>IF(基本情報入力シート!H129="","",基本情報入力シート!H129)</f>
        <v/>
      </c>
      <c r="I107" s="812" t="str">
        <f>IF(基本情報入力シート!I129="","",基本情報入力シート!I129)</f>
        <v/>
      </c>
      <c r="J107" s="812" t="str">
        <f>IF(基本情報入力シート!J129="","",基本情報入力シート!J129)</f>
        <v/>
      </c>
      <c r="K107" s="812" t="str">
        <f>IF(基本情報入力シート!K129="","",基本情報入力シート!K129)</f>
        <v/>
      </c>
      <c r="L107" s="813" t="str">
        <f>IF(基本情報入力シート!L129="","",基本情報入力シート!L129)</f>
        <v/>
      </c>
      <c r="M107" s="814" t="str">
        <f>IF( 基本情報入力シート!M129="","", 基本情報入力シート!M129)</f>
        <v/>
      </c>
      <c r="N107" s="814" t="str">
        <f>IF( 基本情報入力シート!R129="","", 基本情報入力シート!R129)</f>
        <v/>
      </c>
      <c r="O107" s="814" t="str">
        <f>IF( 基本情報入力シート!W129="","", 基本情報入力シート!W129)</f>
        <v/>
      </c>
      <c r="P107" s="809" t="str">
        <f>IF( 基本情報入力シート!X129="","", 基本情報入力シート!X129)</f>
        <v/>
      </c>
      <c r="Q107" s="815" t="str">
        <f>IF( 基本情報入力シート!Y129="","", 基本情報入力シート!Y129)</f>
        <v/>
      </c>
      <c r="R107" s="810"/>
      <c r="S107" s="816" t="str">
        <f>IF(B107="×","",IF( 基本情報入力シート!AB129="","", 基本情報入力シート!AB129))</f>
        <v/>
      </c>
      <c r="T107" s="817" t="str">
        <f>IF(B107="×","",IF( 基本情報入力シート!AA129="","", 基本情報入力シート!AA129))</f>
        <v/>
      </c>
      <c r="U107" s="818" t="str">
        <f>IF(B107="×","",IF(Q107="","",VLOOKUP(Q107,'【参考】数式用2-2'!$A$3:$C$24,3,FALSE)))</f>
        <v/>
      </c>
      <c r="V107" s="819" t="s">
        <v>200</v>
      </c>
      <c r="W107" s="820"/>
      <c r="X107" s="821" t="s">
        <v>201</v>
      </c>
      <c r="Y107" s="822"/>
      <c r="Z107" s="823" t="s">
        <v>202</v>
      </c>
      <c r="AA107" s="824"/>
      <c r="AB107" s="825" t="s">
        <v>201</v>
      </c>
      <c r="AC107" s="826"/>
      <c r="AD107" s="825" t="s">
        <v>203</v>
      </c>
      <c r="AE107" s="827" t="s">
        <v>204</v>
      </c>
      <c r="AF107" s="828" t="str">
        <f t="shared" si="6"/>
        <v/>
      </c>
      <c r="AG107" s="833" t="s">
        <v>205</v>
      </c>
      <c r="AH107" s="830" t="str">
        <f t="shared" si="7"/>
        <v/>
      </c>
      <c r="AI107" s="831"/>
      <c r="AJ107" s="832"/>
      <c r="AK107" s="831"/>
      <c r="AL107" s="832"/>
    </row>
    <row r="108" spans="1:38" ht="36.75" customHeight="1">
      <c r="A108" s="809">
        <f t="shared" si="8"/>
        <v>97</v>
      </c>
      <c r="B108" s="810"/>
      <c r="C108" s="811" t="str">
        <f>IF(基本情報入力シート!C130="","",基本情報入力シート!C130)</f>
        <v/>
      </c>
      <c r="D108" s="812" t="str">
        <f>IF(基本情報入力シート!D130="","",基本情報入力シート!D130)</f>
        <v/>
      </c>
      <c r="E108" s="812" t="str">
        <f>IF(基本情報入力シート!E130="","",基本情報入力シート!E130)</f>
        <v/>
      </c>
      <c r="F108" s="812" t="str">
        <f>IF(基本情報入力シート!F130="","",基本情報入力シート!F130)</f>
        <v/>
      </c>
      <c r="G108" s="812" t="str">
        <f>IF(基本情報入力シート!G130="","",基本情報入力シート!G130)</f>
        <v/>
      </c>
      <c r="H108" s="812" t="str">
        <f>IF(基本情報入力シート!H130="","",基本情報入力シート!H130)</f>
        <v/>
      </c>
      <c r="I108" s="812" t="str">
        <f>IF(基本情報入力シート!I130="","",基本情報入力シート!I130)</f>
        <v/>
      </c>
      <c r="J108" s="812" t="str">
        <f>IF(基本情報入力シート!J130="","",基本情報入力シート!J130)</f>
        <v/>
      </c>
      <c r="K108" s="812" t="str">
        <f>IF(基本情報入力シート!K130="","",基本情報入力シート!K130)</f>
        <v/>
      </c>
      <c r="L108" s="813" t="str">
        <f>IF(基本情報入力シート!L130="","",基本情報入力シート!L130)</f>
        <v/>
      </c>
      <c r="M108" s="814" t="str">
        <f>IF( 基本情報入力シート!M130="","", 基本情報入力シート!M130)</f>
        <v/>
      </c>
      <c r="N108" s="814" t="str">
        <f>IF( 基本情報入力シート!R130="","", 基本情報入力シート!R130)</f>
        <v/>
      </c>
      <c r="O108" s="814" t="str">
        <f>IF( 基本情報入力シート!W130="","", 基本情報入力シート!W130)</f>
        <v/>
      </c>
      <c r="P108" s="809" t="str">
        <f>IF( 基本情報入力シート!X130="","", 基本情報入力シート!X130)</f>
        <v/>
      </c>
      <c r="Q108" s="815" t="str">
        <f>IF( 基本情報入力シート!Y130="","", 基本情報入力シート!Y130)</f>
        <v/>
      </c>
      <c r="R108" s="810"/>
      <c r="S108" s="816" t="str">
        <f>IF(B108="×","",IF( 基本情報入力シート!AB130="","", 基本情報入力シート!AB130))</f>
        <v/>
      </c>
      <c r="T108" s="817" t="str">
        <f>IF(B108="×","",IF( 基本情報入力シート!AA130="","", 基本情報入力シート!AA130))</f>
        <v/>
      </c>
      <c r="U108" s="818" t="str">
        <f>IF(B108="×","",IF(Q108="","",VLOOKUP(Q108,'【参考】数式用2-2'!$A$3:$C$24,3,FALSE)))</f>
        <v/>
      </c>
      <c r="V108" s="819" t="s">
        <v>200</v>
      </c>
      <c r="W108" s="820"/>
      <c r="X108" s="821" t="s">
        <v>201</v>
      </c>
      <c r="Y108" s="822"/>
      <c r="Z108" s="823" t="s">
        <v>202</v>
      </c>
      <c r="AA108" s="824"/>
      <c r="AB108" s="825" t="s">
        <v>201</v>
      </c>
      <c r="AC108" s="826"/>
      <c r="AD108" s="825" t="s">
        <v>203</v>
      </c>
      <c r="AE108" s="827" t="s">
        <v>204</v>
      </c>
      <c r="AF108" s="828" t="str">
        <f t="shared" si="6"/>
        <v/>
      </c>
      <c r="AG108" s="833" t="s">
        <v>205</v>
      </c>
      <c r="AH108" s="830" t="str">
        <f t="shared" si="7"/>
        <v/>
      </c>
      <c r="AI108" s="831"/>
      <c r="AJ108" s="832"/>
      <c r="AK108" s="831"/>
      <c r="AL108" s="832"/>
    </row>
    <row r="109" spans="1:38" ht="36.75" customHeight="1">
      <c r="A109" s="809">
        <f t="shared" si="8"/>
        <v>98</v>
      </c>
      <c r="B109" s="810"/>
      <c r="C109" s="811" t="str">
        <f>IF(基本情報入力シート!C131="","",基本情報入力シート!C131)</f>
        <v/>
      </c>
      <c r="D109" s="812" t="str">
        <f>IF(基本情報入力シート!D131="","",基本情報入力シート!D131)</f>
        <v/>
      </c>
      <c r="E109" s="812" t="str">
        <f>IF(基本情報入力シート!E131="","",基本情報入力シート!E131)</f>
        <v/>
      </c>
      <c r="F109" s="812" t="str">
        <f>IF(基本情報入力シート!F131="","",基本情報入力シート!F131)</f>
        <v/>
      </c>
      <c r="G109" s="812" t="str">
        <f>IF(基本情報入力シート!G131="","",基本情報入力シート!G131)</f>
        <v/>
      </c>
      <c r="H109" s="812" t="str">
        <f>IF(基本情報入力シート!H131="","",基本情報入力シート!H131)</f>
        <v/>
      </c>
      <c r="I109" s="812" t="str">
        <f>IF(基本情報入力シート!I131="","",基本情報入力シート!I131)</f>
        <v/>
      </c>
      <c r="J109" s="812" t="str">
        <f>IF(基本情報入力シート!J131="","",基本情報入力シート!J131)</f>
        <v/>
      </c>
      <c r="K109" s="812" t="str">
        <f>IF(基本情報入力シート!K131="","",基本情報入力シート!K131)</f>
        <v/>
      </c>
      <c r="L109" s="813" t="str">
        <f>IF(基本情報入力シート!L131="","",基本情報入力シート!L131)</f>
        <v/>
      </c>
      <c r="M109" s="814" t="str">
        <f>IF( 基本情報入力シート!M131="","", 基本情報入力シート!M131)</f>
        <v/>
      </c>
      <c r="N109" s="814" t="str">
        <f>IF( 基本情報入力シート!R131="","", 基本情報入力シート!R131)</f>
        <v/>
      </c>
      <c r="O109" s="814" t="str">
        <f>IF( 基本情報入力シート!W131="","", 基本情報入力シート!W131)</f>
        <v/>
      </c>
      <c r="P109" s="809" t="str">
        <f>IF( 基本情報入力シート!X131="","", 基本情報入力シート!X131)</f>
        <v/>
      </c>
      <c r="Q109" s="815" t="str">
        <f>IF( 基本情報入力シート!Y131="","", 基本情報入力シート!Y131)</f>
        <v/>
      </c>
      <c r="R109" s="810"/>
      <c r="S109" s="816" t="str">
        <f>IF(B109="×","",IF( 基本情報入力シート!AB131="","", 基本情報入力シート!AB131))</f>
        <v/>
      </c>
      <c r="T109" s="817" t="str">
        <f>IF(B109="×","",IF( 基本情報入力シート!AA131="","", 基本情報入力シート!AA131))</f>
        <v/>
      </c>
      <c r="U109" s="818" t="str">
        <f>IF(B109="×","",IF(Q109="","",VLOOKUP(Q109,'【参考】数式用2-2'!$A$3:$C$24,3,FALSE)))</f>
        <v/>
      </c>
      <c r="V109" s="819" t="s">
        <v>200</v>
      </c>
      <c r="W109" s="820"/>
      <c r="X109" s="821" t="s">
        <v>201</v>
      </c>
      <c r="Y109" s="822"/>
      <c r="Z109" s="823" t="s">
        <v>202</v>
      </c>
      <c r="AA109" s="824"/>
      <c r="AB109" s="825" t="s">
        <v>201</v>
      </c>
      <c r="AC109" s="826"/>
      <c r="AD109" s="825" t="s">
        <v>203</v>
      </c>
      <c r="AE109" s="827" t="s">
        <v>204</v>
      </c>
      <c r="AF109" s="828" t="str">
        <f t="shared" si="6"/>
        <v/>
      </c>
      <c r="AG109" s="833" t="s">
        <v>205</v>
      </c>
      <c r="AH109" s="830" t="str">
        <f t="shared" si="7"/>
        <v/>
      </c>
      <c r="AI109" s="831"/>
      <c r="AJ109" s="832"/>
      <c r="AK109" s="831"/>
      <c r="AL109" s="832"/>
    </row>
    <row r="110" spans="1:38" ht="36.75" customHeight="1">
      <c r="A110" s="809">
        <f t="shared" si="8"/>
        <v>99</v>
      </c>
      <c r="B110" s="810"/>
      <c r="C110" s="811" t="str">
        <f>IF(基本情報入力シート!C132="","",基本情報入力シート!C132)</f>
        <v/>
      </c>
      <c r="D110" s="812" t="str">
        <f>IF(基本情報入力シート!D132="","",基本情報入力シート!D132)</f>
        <v/>
      </c>
      <c r="E110" s="812" t="str">
        <f>IF(基本情報入力シート!E132="","",基本情報入力シート!E132)</f>
        <v/>
      </c>
      <c r="F110" s="812" t="str">
        <f>IF(基本情報入力シート!F132="","",基本情報入力シート!F132)</f>
        <v/>
      </c>
      <c r="G110" s="812" t="str">
        <f>IF(基本情報入力シート!G132="","",基本情報入力シート!G132)</f>
        <v/>
      </c>
      <c r="H110" s="812" t="str">
        <f>IF(基本情報入力シート!H132="","",基本情報入力シート!H132)</f>
        <v/>
      </c>
      <c r="I110" s="812" t="str">
        <f>IF(基本情報入力シート!I132="","",基本情報入力シート!I132)</f>
        <v/>
      </c>
      <c r="J110" s="812" t="str">
        <f>IF(基本情報入力シート!J132="","",基本情報入力シート!J132)</f>
        <v/>
      </c>
      <c r="K110" s="812" t="str">
        <f>IF(基本情報入力シート!K132="","",基本情報入力シート!K132)</f>
        <v/>
      </c>
      <c r="L110" s="813" t="str">
        <f>IF(基本情報入力シート!L132="","",基本情報入力シート!L132)</f>
        <v/>
      </c>
      <c r="M110" s="814" t="str">
        <f>IF( 基本情報入力シート!M132="","", 基本情報入力シート!M132)</f>
        <v/>
      </c>
      <c r="N110" s="814" t="str">
        <f>IF( 基本情報入力シート!R132="","", 基本情報入力シート!R132)</f>
        <v/>
      </c>
      <c r="O110" s="814" t="str">
        <f>IF( 基本情報入力シート!W132="","", 基本情報入力シート!W132)</f>
        <v/>
      </c>
      <c r="P110" s="809" t="str">
        <f>IF( 基本情報入力シート!X132="","", 基本情報入力シート!X132)</f>
        <v/>
      </c>
      <c r="Q110" s="815" t="str">
        <f>IF( 基本情報入力シート!Y132="","", 基本情報入力シート!Y132)</f>
        <v/>
      </c>
      <c r="R110" s="810"/>
      <c r="S110" s="816" t="str">
        <f>IF(B110="×","",IF( 基本情報入力シート!AB132="","", 基本情報入力シート!AB132))</f>
        <v/>
      </c>
      <c r="T110" s="817" t="str">
        <f>IF(B110="×","",IF( 基本情報入力シート!AA132="","", 基本情報入力シート!AA132))</f>
        <v/>
      </c>
      <c r="U110" s="818" t="str">
        <f>IF(B110="×","",IF(Q110="","",VLOOKUP(Q110,'【参考】数式用2-2'!$A$3:$C$24,3,FALSE)))</f>
        <v/>
      </c>
      <c r="V110" s="819" t="s">
        <v>200</v>
      </c>
      <c r="W110" s="820"/>
      <c r="X110" s="821" t="s">
        <v>201</v>
      </c>
      <c r="Y110" s="822"/>
      <c r="Z110" s="823" t="s">
        <v>202</v>
      </c>
      <c r="AA110" s="824"/>
      <c r="AB110" s="825" t="s">
        <v>201</v>
      </c>
      <c r="AC110" s="826"/>
      <c r="AD110" s="825" t="s">
        <v>203</v>
      </c>
      <c r="AE110" s="827" t="s">
        <v>204</v>
      </c>
      <c r="AF110" s="828" t="str">
        <f t="shared" si="6"/>
        <v/>
      </c>
      <c r="AG110" s="833" t="s">
        <v>205</v>
      </c>
      <c r="AH110" s="830" t="str">
        <f t="shared" si="7"/>
        <v/>
      </c>
      <c r="AI110" s="831"/>
      <c r="AJ110" s="832"/>
      <c r="AK110" s="831"/>
      <c r="AL110" s="832"/>
    </row>
    <row r="111" spans="1:38" ht="36.75" customHeight="1">
      <c r="A111" s="809">
        <f t="shared" si="8"/>
        <v>100</v>
      </c>
      <c r="B111" s="810"/>
      <c r="C111" s="811" t="str">
        <f>IF(基本情報入力シート!C133="","",基本情報入力シート!C133)</f>
        <v/>
      </c>
      <c r="D111" s="812" t="str">
        <f>IF(基本情報入力シート!D133="","",基本情報入力シート!D133)</f>
        <v/>
      </c>
      <c r="E111" s="812" t="str">
        <f>IF(基本情報入力シート!E133="","",基本情報入力シート!E133)</f>
        <v/>
      </c>
      <c r="F111" s="812" t="str">
        <f>IF(基本情報入力シート!F133="","",基本情報入力シート!F133)</f>
        <v/>
      </c>
      <c r="G111" s="812" t="str">
        <f>IF(基本情報入力シート!G133="","",基本情報入力シート!G133)</f>
        <v/>
      </c>
      <c r="H111" s="812" t="str">
        <f>IF(基本情報入力シート!H133="","",基本情報入力シート!H133)</f>
        <v/>
      </c>
      <c r="I111" s="812" t="str">
        <f>IF(基本情報入力シート!I133="","",基本情報入力シート!I133)</f>
        <v/>
      </c>
      <c r="J111" s="812" t="str">
        <f>IF(基本情報入力シート!J133="","",基本情報入力シート!J133)</f>
        <v/>
      </c>
      <c r="K111" s="812" t="str">
        <f>IF(基本情報入力シート!K133="","",基本情報入力シート!K133)</f>
        <v/>
      </c>
      <c r="L111" s="813" t="str">
        <f>IF(基本情報入力シート!L133="","",基本情報入力シート!L133)</f>
        <v/>
      </c>
      <c r="M111" s="814" t="str">
        <f>IF( 基本情報入力シート!M133="","", 基本情報入力シート!M133)</f>
        <v/>
      </c>
      <c r="N111" s="814" t="str">
        <f>IF( 基本情報入力シート!R133="","", 基本情報入力シート!R133)</f>
        <v/>
      </c>
      <c r="O111" s="814" t="str">
        <f>IF( 基本情報入力シート!W133="","", 基本情報入力シート!W133)</f>
        <v/>
      </c>
      <c r="P111" s="809" t="str">
        <f>IF( 基本情報入力シート!X133="","", 基本情報入力シート!X133)</f>
        <v/>
      </c>
      <c r="Q111" s="815" t="str">
        <f>IF( 基本情報入力シート!Y133="","", 基本情報入力シート!Y133)</f>
        <v/>
      </c>
      <c r="R111" s="810"/>
      <c r="S111" s="816" t="str">
        <f>IF(B111="×","",IF( 基本情報入力シート!AB133="","", 基本情報入力シート!AB133))</f>
        <v/>
      </c>
      <c r="T111" s="817" t="str">
        <f>IF(B111="×","",IF( 基本情報入力シート!AA133="","", 基本情報入力シート!AA133))</f>
        <v/>
      </c>
      <c r="U111" s="818" t="str">
        <f>IF(B111="×","",IF(Q111="","",VLOOKUP(Q111,'【参考】数式用2-2'!$A$3:$C$24,3,FALSE)))</f>
        <v/>
      </c>
      <c r="V111" s="819" t="s">
        <v>200</v>
      </c>
      <c r="W111" s="820"/>
      <c r="X111" s="821" t="s">
        <v>201</v>
      </c>
      <c r="Y111" s="822"/>
      <c r="Z111" s="823" t="s">
        <v>202</v>
      </c>
      <c r="AA111" s="824"/>
      <c r="AB111" s="825" t="s">
        <v>201</v>
      </c>
      <c r="AC111" s="826"/>
      <c r="AD111" s="825" t="s">
        <v>203</v>
      </c>
      <c r="AE111" s="827" t="s">
        <v>204</v>
      </c>
      <c r="AF111" s="828" t="str">
        <f t="shared" si="6"/>
        <v/>
      </c>
      <c r="AG111" s="833" t="s">
        <v>205</v>
      </c>
      <c r="AH111" s="830" t="str">
        <f t="shared" si="7"/>
        <v/>
      </c>
      <c r="AI111" s="831"/>
      <c r="AJ111" s="832"/>
      <c r="AK111" s="831"/>
      <c r="AL111" s="832"/>
    </row>
  </sheetData>
  <sheetProtection algorithmName="SHA-512" hashValue="xh9EyU5jvrE3F4xwxBZ4eMOl1UnDvSWDmQqFfYJ1MxGVqd/Guy4xhp0HLgRdcXbxrbVVzh7es4vE7m8lAYp3Tw==" saltValue="rx0louVgSlKorcRPCJc9Tg==" spinCount="100000" sheet="1" objects="1" scenarios="1" selectLockedCells="1" selectUnlockedCells="1"/>
  <autoFilter ref="B11:AL111" xr:uid="{00000000-0009-0000-0000-000008000000}"/>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8"/>
  <dataValidations count="3">
    <dataValidation type="list" imeMode="halfAlpha" allowBlank="1" showInputMessage="1" showErrorMessage="1" sqref="B12:B111" xr:uid="{00000000-0002-0000-0800-000000000000}">
      <formula1>"○,×"</formula1>
    </dataValidation>
    <dataValidation type="list" imeMode="halfAlpha" allowBlank="1" showInputMessage="1" showErrorMessage="1" sqref="R12:R111" xr:uid="{00000000-0002-0000-0800-000001000000}">
      <formula1>"加算Ⅰ,加算Ⅱ,加算Ⅲ"</formula1>
    </dataValidation>
    <dataValidation imeMode="halfAlpha" allowBlank="1" showInputMessage="1" showErrorMessage="1" sqref="AA12:AA111 C12:Q111 W12:W111 AC12:AC111 Y12:Y111 S12:T111" xr:uid="{00000000-0002-0000-0800-000002000000}"/>
  </dataValidations>
  <printOptions horizontalCentered="1" verticalCentered="1"/>
  <pageMargins left="0.39370078740157483" right="0.39370078740157483" top="0.6692913385826772" bottom="0.62992125984251968" header="0.31496062992125984" footer="0.35433070866141736"/>
  <headerFooter alignWithMargins="0"/>
  <rowBreaks count="1" manualBreakCount="1">
    <brk id="31" max="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はじめに</vt:lpstr>
      <vt:lpstr>基本情報入力シート</vt:lpstr>
      <vt:lpstr>別紙様式2-1 計画書_総括表</vt:lpstr>
      <vt:lpstr>別紙様式2-2 個表_処遇</vt:lpstr>
      <vt:lpstr>別紙様式2-3 個表_特定</vt:lpstr>
      <vt:lpstr>エラー説明(兵庫県独自)</vt:lpstr>
      <vt:lpstr>【参考】数式用 </vt:lpstr>
      <vt:lpstr>（参考）補助金様式2-1</vt:lpstr>
      <vt:lpstr>（参考）補助金様式2-2</vt:lpstr>
      <vt:lpstr>【参考】数式用 1</vt:lpstr>
      <vt:lpstr>【参考】数式用2</vt:lpstr>
      <vt:lpstr>【参考】数式用2-2</vt:lpstr>
      <vt:lpstr>'（参考）補助金様式2-1'!Print_Area</vt:lpstr>
      <vt:lpstr>'（参考）補助金様式2-2'!Print_Area</vt:lpstr>
      <vt:lpstr>'【参考】数式用 '!Print_Area</vt:lpstr>
      <vt:lpstr>'【参考】数式用 1'!Print_Area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サービス１</vt:lpstr>
      <vt:lpstr>'【参考】数式用 '!サービス名</vt:lpstr>
      <vt:lpstr>【参考】数式用2!サービス名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梨花</dc:creator>
  <cp:lastModifiedBy>Administrator</cp:lastModifiedBy>
  <cp:lastPrinted>2022-03-16T06:46:20Z</cp:lastPrinted>
  <dcterms:created xsi:type="dcterms:W3CDTF">2020-02-21T08:37:11Z</dcterms:created>
  <dcterms:modified xsi:type="dcterms:W3CDTF">2022-03-18T00:59:01Z</dcterms:modified>
</cp:coreProperties>
</file>